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7495" windowHeight="11955" tabRatio="1000" firstSheet="1" activeTab="7"/>
  </bookViews>
  <sheets>
    <sheet name="Rekapitulácia stavby" sheetId="1" r:id="rId1"/>
    <sheet name="ARCH1 - Búracie práce" sheetId="2" r:id="rId2"/>
    <sheet name="ARCH2 - Nový stav" sheetId="3" r:id="rId3"/>
    <sheet name="SLB - Štruktúrovaná kabeláž" sheetId="4" r:id="rId4"/>
    <sheet name="VZT - Klimatizácia a chla..." sheetId="5" r:id="rId5"/>
    <sheet name="MaR - Meranie a regulácia" sheetId="6" r:id="rId6"/>
    <sheet name="MED - Rozvody medicínskyc..." sheetId="7" r:id="rId7"/>
    <sheet name="ZTI - Zdravotechnika" sheetId="8" r:id="rId8"/>
    <sheet name="UK - Vykurovanie" sheetId="9" r:id="rId9"/>
    <sheet name="EL - Silnoprúdové rozvody" sheetId="10" r:id="rId10"/>
    <sheet name="ČP - Čisté priestory" sheetId="11" r:id="rId11"/>
    <sheet name="DS - Dokumentácia skutkov..." sheetId="12" r:id="rId12"/>
  </sheets>
  <definedNames>
    <definedName name="_xlnm._FilterDatabase" localSheetId="1" hidden="1">'ARCH1 - Búracie práce'!$C$141:$K$617</definedName>
    <definedName name="_xlnm._FilterDatabase" localSheetId="2" hidden="1">'ARCH2 - Nový stav'!$C$150:$K$1364</definedName>
    <definedName name="_xlnm._FilterDatabase" localSheetId="10" hidden="1">'ČP - Čisté priestory'!$C$127:$K$179</definedName>
    <definedName name="_xlnm._FilterDatabase" localSheetId="11" hidden="1">'DS - Dokumentácia skutkov...'!$C$125:$K$127</definedName>
    <definedName name="_xlnm._FilterDatabase" localSheetId="9" hidden="1">'EL - Silnoprúdové rozvody'!$C$127:$K$299</definedName>
    <definedName name="_xlnm._FilterDatabase" localSheetId="5" hidden="1">'MaR - Meranie a regulácia'!$C$133:$K$211</definedName>
    <definedName name="_xlnm._FilterDatabase" localSheetId="6" hidden="1">'MED - Rozvody medicínskyc...'!$C$127:$K$156</definedName>
    <definedName name="_xlnm._FilterDatabase" localSheetId="3" hidden="1">'SLB - Štruktúrovaná kabeláž'!$C$128:$K$171</definedName>
    <definedName name="_xlnm._FilterDatabase" localSheetId="8" hidden="1">'UK - Vykurovanie'!$C$132:$K$175</definedName>
    <definedName name="_xlnm._FilterDatabase" localSheetId="4" hidden="1">'VZT - Klimatizácia a chla...'!$C$130:$K$191</definedName>
    <definedName name="_xlnm._FilterDatabase" localSheetId="7" hidden="1">'ZTI - Zdravotechnika'!$C$132:$K$184</definedName>
    <definedName name="_xlnm.Print_Titles" localSheetId="1">'ARCH1 - Búracie práce'!$141:$141</definedName>
    <definedName name="_xlnm.Print_Titles" localSheetId="2">'ARCH2 - Nový stav'!$150:$150</definedName>
    <definedName name="_xlnm.Print_Titles" localSheetId="10">'ČP - Čisté priestory'!$127:$127</definedName>
    <definedName name="_xlnm.Print_Titles" localSheetId="11">'DS - Dokumentácia skutkov...'!$125:$125</definedName>
    <definedName name="_xlnm.Print_Titles" localSheetId="9">'EL - Silnoprúdové rozvody'!$127:$127</definedName>
    <definedName name="_xlnm.Print_Titles" localSheetId="5">'MaR - Meranie a regulácia'!$133:$133</definedName>
    <definedName name="_xlnm.Print_Titles" localSheetId="6">'MED - Rozvody medicínskyc...'!$127:$127</definedName>
    <definedName name="_xlnm.Print_Titles" localSheetId="0">'Rekapitulácia stavby'!$92:$92</definedName>
    <definedName name="_xlnm.Print_Titles" localSheetId="3">'SLB - Štruktúrovaná kabeláž'!$128:$128</definedName>
    <definedName name="_xlnm.Print_Titles" localSheetId="8">'UK - Vykurovanie'!$132:$132</definedName>
    <definedName name="_xlnm.Print_Titles" localSheetId="4">'VZT - Klimatizácia a chla...'!$130:$130</definedName>
    <definedName name="_xlnm.Print_Titles" localSheetId="7">'ZTI - Zdravotechnika'!$132:$132</definedName>
    <definedName name="_xlnm.Print_Area" localSheetId="1">'ARCH1 - Búracie práce'!$C$4:$J$76,'ARCH1 - Búracie práce'!$C$82:$J$121,'ARCH1 - Búracie práce'!$C$127:$J$617</definedName>
    <definedName name="_xlnm.Print_Area" localSheetId="2">'ARCH2 - Nový stav'!$C$4:$J$76,'ARCH2 - Nový stav'!$C$82:$J$130,'ARCH2 - Nový stav'!$C$136:$J$1364</definedName>
    <definedName name="_xlnm.Print_Area" localSheetId="10">'ČP - Čisté priestory'!$C$4:$J$76,'ČP - Čisté priestory'!$C$82:$J$109,'ČP - Čisté priestory'!$C$115:$J$179</definedName>
    <definedName name="_xlnm.Print_Area" localSheetId="11">'DS - Dokumentácia skutkov...'!$C$4:$J$76,'DS - Dokumentácia skutkov...'!$C$82:$J$107,'DS - Dokumentácia skutkov...'!$C$113:$J$127</definedName>
    <definedName name="_xlnm.Print_Area" localSheetId="9">'EL - Silnoprúdové rozvody'!$C$4:$J$76,'EL - Silnoprúdové rozvody'!$C$82:$J$109,'EL - Silnoprúdové rozvody'!$C$115:$J$299</definedName>
    <definedName name="_xlnm.Print_Area" localSheetId="5">'MaR - Meranie a regulácia'!$C$4:$J$76,'MaR - Meranie a regulácia'!$C$82:$J$115,'MaR - Meranie a regulácia'!$C$121:$J$211</definedName>
    <definedName name="_xlnm.Print_Area" localSheetId="6">'MED - Rozvody medicínskyc...'!$C$4:$J$76,'MED - Rozvody medicínskyc...'!$C$82:$J$109,'MED - Rozvody medicínskyc...'!$C$115:$J$156</definedName>
    <definedName name="_xlnm.Print_Area" localSheetId="0">'Rekapitulácia stavby'!$D$4:$AO$76,'Rekapitulácia stavby'!$C$82:$AQ$114</definedName>
    <definedName name="_xlnm.Print_Area" localSheetId="3">'SLB - Štruktúrovaná kabeláž'!$C$4:$J$76,'SLB - Štruktúrovaná kabeláž'!$C$82:$J$110,'SLB - Štruktúrovaná kabeláž'!$C$116:$J$171</definedName>
    <definedName name="_xlnm.Print_Area" localSheetId="8">'UK - Vykurovanie'!$C$4:$J$76,'UK - Vykurovanie'!$C$82:$J$114,'UK - Vykurovanie'!$C$120:$J$175</definedName>
    <definedName name="_xlnm.Print_Area" localSheetId="4">'VZT - Klimatizácia a chla...'!$C$4:$J$76,'VZT - Klimatizácia a chla...'!$C$82:$J$112,'VZT - Klimatizácia a chla...'!$C$118:$J$191</definedName>
    <definedName name="_xlnm.Print_Area" localSheetId="7">'ZTI - Zdravotechnika'!$C$4:$J$76,'ZTI - Zdravotechnika'!$C$82:$J$114,'ZTI - Zdravotechnika'!$C$120:$J$184</definedName>
  </definedNames>
  <calcPr calcId="145621"/>
</workbook>
</file>

<file path=xl/calcChain.xml><?xml version="1.0" encoding="utf-8"?>
<calcChain xmlns="http://schemas.openxmlformats.org/spreadsheetml/2006/main">
  <c r="J39" i="12" l="1"/>
  <c r="J38" i="12"/>
  <c r="AY106" i="1" s="1"/>
  <c r="J37" i="12"/>
  <c r="AX106" i="1" s="1"/>
  <c r="BI127" i="12"/>
  <c r="BH127" i="12"/>
  <c r="BG127" i="12"/>
  <c r="BE127" i="12"/>
  <c r="T127" i="12"/>
  <c r="T126" i="12"/>
  <c r="R127" i="12"/>
  <c r="R126" i="12" s="1"/>
  <c r="P127" i="12"/>
  <c r="P126" i="12" s="1"/>
  <c r="AU106" i="1" s="1"/>
  <c r="F120" i="12"/>
  <c r="E118" i="12"/>
  <c r="BI105" i="12"/>
  <c r="BH105" i="12"/>
  <c r="BG105" i="12"/>
  <c r="BE105" i="12"/>
  <c r="BI104" i="12"/>
  <c r="BH104" i="12"/>
  <c r="BG104" i="12"/>
  <c r="BF104" i="12"/>
  <c r="BE104" i="12"/>
  <c r="BI103" i="12"/>
  <c r="BH103" i="12"/>
  <c r="BG103" i="12"/>
  <c r="BF103" i="12"/>
  <c r="BE103" i="12"/>
  <c r="BI102" i="12"/>
  <c r="BH102" i="12"/>
  <c r="BG102" i="12"/>
  <c r="BF102" i="12"/>
  <c r="BE102" i="12"/>
  <c r="BI101" i="12"/>
  <c r="BH101" i="12"/>
  <c r="BG101" i="12"/>
  <c r="BF101" i="12"/>
  <c r="BE101" i="12"/>
  <c r="BI100" i="12"/>
  <c r="BH100" i="12"/>
  <c r="BG100" i="12"/>
  <c r="BF100" i="12"/>
  <c r="BE100" i="12"/>
  <c r="F89" i="12"/>
  <c r="E87" i="12"/>
  <c r="J24" i="12"/>
  <c r="E24" i="12"/>
  <c r="J92" i="12" s="1"/>
  <c r="J23" i="12"/>
  <c r="J21" i="12"/>
  <c r="E21" i="12"/>
  <c r="J91" i="12" s="1"/>
  <c r="J20" i="12"/>
  <c r="F123" i="12"/>
  <c r="J15" i="12"/>
  <c r="E15" i="12"/>
  <c r="F122" i="12" s="1"/>
  <c r="J14" i="12"/>
  <c r="J12" i="12"/>
  <c r="J120" i="12" s="1"/>
  <c r="E7" i="12"/>
  <c r="E85" i="12" s="1"/>
  <c r="J39" i="11"/>
  <c r="J38" i="11"/>
  <c r="AY105" i="1" s="1"/>
  <c r="J37" i="11"/>
  <c r="AX105" i="1"/>
  <c r="BI178" i="11"/>
  <c r="BH178" i="11"/>
  <c r="BG178" i="11"/>
  <c r="BE178" i="11"/>
  <c r="T178" i="11"/>
  <c r="R178" i="11"/>
  <c r="P178" i="11"/>
  <c r="BI177" i="11"/>
  <c r="BH177" i="11"/>
  <c r="BG177" i="11"/>
  <c r="BE177" i="11"/>
  <c r="T177" i="11"/>
  <c r="R177" i="11"/>
  <c r="P177" i="11"/>
  <c r="BI175" i="11"/>
  <c r="BH175" i="11"/>
  <c r="BG175" i="11"/>
  <c r="BE175" i="11"/>
  <c r="T175" i="11"/>
  <c r="R175" i="11"/>
  <c r="P175" i="11"/>
  <c r="BI174" i="11"/>
  <c r="BH174" i="11"/>
  <c r="BG174" i="11"/>
  <c r="BE174" i="11"/>
  <c r="T174" i="11"/>
  <c r="R174" i="11"/>
  <c r="P174" i="11"/>
  <c r="BI172" i="11"/>
  <c r="BH172" i="11"/>
  <c r="BG172" i="11"/>
  <c r="BE172" i="11"/>
  <c r="T172" i="11"/>
  <c r="R172" i="11"/>
  <c r="P172" i="11"/>
  <c r="BI171" i="11"/>
  <c r="BH171" i="11"/>
  <c r="BG171" i="11"/>
  <c r="BE171" i="11"/>
  <c r="T171" i="11"/>
  <c r="R171" i="11"/>
  <c r="P171" i="11"/>
  <c r="BI170" i="11"/>
  <c r="BH170" i="11"/>
  <c r="BG170" i="11"/>
  <c r="BE170" i="11"/>
  <c r="T170" i="11"/>
  <c r="R170" i="11"/>
  <c r="P170" i="11"/>
  <c r="BI169" i="11"/>
  <c r="BH169" i="11"/>
  <c r="BG169" i="11"/>
  <c r="BE169" i="11"/>
  <c r="T169" i="11"/>
  <c r="R169" i="11"/>
  <c r="P169" i="11"/>
  <c r="BI167" i="11"/>
  <c r="BH167" i="11"/>
  <c r="BG167" i="11"/>
  <c r="BE167" i="11"/>
  <c r="T167" i="11"/>
  <c r="R167" i="11"/>
  <c r="P167" i="11"/>
  <c r="BI166" i="11"/>
  <c r="BH166" i="11"/>
  <c r="BG166" i="11"/>
  <c r="BE166" i="11"/>
  <c r="T166" i="11"/>
  <c r="R166" i="11"/>
  <c r="P166" i="11"/>
  <c r="BI165" i="11"/>
  <c r="BH165" i="11"/>
  <c r="BG165" i="11"/>
  <c r="BE165" i="11"/>
  <c r="T165" i="11"/>
  <c r="R165" i="11"/>
  <c r="P165" i="11"/>
  <c r="BI164" i="11"/>
  <c r="BH164" i="11"/>
  <c r="BG164" i="11"/>
  <c r="BE164" i="11"/>
  <c r="T164" i="11"/>
  <c r="R164" i="11"/>
  <c r="P164" i="11"/>
  <c r="BI162" i="11"/>
  <c r="BH162" i="11"/>
  <c r="BG162" i="11"/>
  <c r="BE162" i="11"/>
  <c r="T162" i="11"/>
  <c r="R162" i="11"/>
  <c r="P162" i="11"/>
  <c r="BI161" i="11"/>
  <c r="BH161" i="11"/>
  <c r="BG161" i="11"/>
  <c r="BE161" i="11"/>
  <c r="T161" i="11"/>
  <c r="R161" i="11"/>
  <c r="P161" i="11"/>
  <c r="BI160" i="11"/>
  <c r="BH160" i="11"/>
  <c r="BG160" i="11"/>
  <c r="BE160" i="11"/>
  <c r="T160" i="11"/>
  <c r="R160" i="11"/>
  <c r="P160" i="11"/>
  <c r="BI159" i="11"/>
  <c r="BH159" i="11"/>
  <c r="BG159" i="11"/>
  <c r="BE159" i="11"/>
  <c r="T159" i="11"/>
  <c r="R159" i="11"/>
  <c r="P159" i="11"/>
  <c r="BI157" i="11"/>
  <c r="BH157" i="11"/>
  <c r="BG157" i="11"/>
  <c r="BE157" i="11"/>
  <c r="T157" i="11"/>
  <c r="R157" i="11"/>
  <c r="P157" i="11"/>
  <c r="BI156" i="11"/>
  <c r="BH156" i="11"/>
  <c r="BG156" i="11"/>
  <c r="BE156" i="11"/>
  <c r="T156" i="11"/>
  <c r="R156" i="11"/>
  <c r="P156" i="11"/>
  <c r="BI155" i="11"/>
  <c r="BH155" i="11"/>
  <c r="BG155" i="11"/>
  <c r="BE155" i="11"/>
  <c r="T155" i="11"/>
  <c r="R155" i="11"/>
  <c r="P155" i="11"/>
  <c r="BI154" i="11"/>
  <c r="BH154" i="11"/>
  <c r="BG154" i="11"/>
  <c r="BE154" i="11"/>
  <c r="T154" i="11"/>
  <c r="R154" i="11"/>
  <c r="P154" i="11"/>
  <c r="BI152" i="11"/>
  <c r="BH152" i="11"/>
  <c r="BG152" i="11"/>
  <c r="BE152" i="11"/>
  <c r="T152" i="11"/>
  <c r="R152" i="11"/>
  <c r="P152" i="11"/>
  <c r="BI151" i="11"/>
  <c r="BH151" i="11"/>
  <c r="BG151" i="11"/>
  <c r="BE151" i="11"/>
  <c r="T151" i="11"/>
  <c r="R151" i="11"/>
  <c r="P151" i="11"/>
  <c r="BI148" i="11"/>
  <c r="BH148" i="11"/>
  <c r="BG148" i="11"/>
  <c r="BE148" i="11"/>
  <c r="T148" i="11"/>
  <c r="R148" i="11"/>
  <c r="P148" i="11"/>
  <c r="BI147" i="11"/>
  <c r="BH147" i="11"/>
  <c r="BG147" i="11"/>
  <c r="BE147" i="11"/>
  <c r="T147" i="11"/>
  <c r="R147" i="11"/>
  <c r="P147" i="11"/>
  <c r="BI145" i="11"/>
  <c r="BH145" i="11"/>
  <c r="BG145" i="11"/>
  <c r="BE145" i="11"/>
  <c r="T145" i="11"/>
  <c r="R145" i="11"/>
  <c r="P145" i="11"/>
  <c r="BI144" i="11"/>
  <c r="BH144" i="11"/>
  <c r="BG144" i="11"/>
  <c r="BE144" i="11"/>
  <c r="T144" i="11"/>
  <c r="R144" i="11"/>
  <c r="P144" i="11"/>
  <c r="BI142" i="11"/>
  <c r="BH142" i="11"/>
  <c r="BG142" i="11"/>
  <c r="BE142" i="11"/>
  <c r="T142" i="11"/>
  <c r="R142" i="11"/>
  <c r="P142" i="11"/>
  <c r="BI141" i="11"/>
  <c r="BH141" i="11"/>
  <c r="BG141" i="11"/>
  <c r="BE141" i="11"/>
  <c r="T141" i="11"/>
  <c r="R141" i="11"/>
  <c r="P141" i="11"/>
  <c r="BI140" i="11"/>
  <c r="BH140" i="11"/>
  <c r="BG140" i="11"/>
  <c r="BE140" i="11"/>
  <c r="T140" i="11"/>
  <c r="R140" i="11"/>
  <c r="P140" i="11"/>
  <c r="BI139" i="11"/>
  <c r="BH139" i="11"/>
  <c r="BG139" i="11"/>
  <c r="BE139" i="11"/>
  <c r="T139" i="11"/>
  <c r="R139" i="11"/>
  <c r="P139" i="11"/>
  <c r="BI138" i="11"/>
  <c r="BH138" i="11"/>
  <c r="BG138" i="11"/>
  <c r="BE138" i="11"/>
  <c r="T138" i="11"/>
  <c r="R138" i="11"/>
  <c r="P138" i="11"/>
  <c r="BI137" i="11"/>
  <c r="BH137" i="11"/>
  <c r="BG137" i="11"/>
  <c r="BE137" i="11"/>
  <c r="T137" i="11"/>
  <c r="R137" i="11"/>
  <c r="P137" i="11"/>
  <c r="BI136" i="11"/>
  <c r="BH136" i="11"/>
  <c r="BG136" i="11"/>
  <c r="BE136" i="11"/>
  <c r="T136" i="11"/>
  <c r="R136" i="11"/>
  <c r="P136" i="11"/>
  <c r="BI134" i="11"/>
  <c r="BH134" i="11"/>
  <c r="BG134" i="11"/>
  <c r="BE134" i="11"/>
  <c r="T134" i="11"/>
  <c r="R134" i="11"/>
  <c r="P134" i="11"/>
  <c r="BI133" i="11"/>
  <c r="BH133" i="11"/>
  <c r="BG133" i="11"/>
  <c r="BE133" i="11"/>
  <c r="T133" i="11"/>
  <c r="R133" i="11"/>
  <c r="P133" i="11"/>
  <c r="BI131" i="11"/>
  <c r="BH131" i="11"/>
  <c r="BG131" i="11"/>
  <c r="BE131" i="11"/>
  <c r="T131" i="11"/>
  <c r="R131" i="11"/>
  <c r="P131" i="11"/>
  <c r="BI130" i="11"/>
  <c r="BH130" i="11"/>
  <c r="BG130" i="11"/>
  <c r="BE130" i="11"/>
  <c r="T130" i="11"/>
  <c r="R130" i="11"/>
  <c r="P130" i="11"/>
  <c r="F122" i="11"/>
  <c r="E120" i="11"/>
  <c r="BI107" i="11"/>
  <c r="BH107" i="11"/>
  <c r="BG107" i="11"/>
  <c r="BE107" i="11"/>
  <c r="BI106" i="11"/>
  <c r="BH106" i="11"/>
  <c r="BG106" i="11"/>
  <c r="BF106" i="11"/>
  <c r="BE106" i="11"/>
  <c r="BI105" i="11"/>
  <c r="BH105" i="11"/>
  <c r="BG105" i="11"/>
  <c r="BF105" i="11"/>
  <c r="BE105" i="11"/>
  <c r="BI104" i="11"/>
  <c r="BH104" i="11"/>
  <c r="BG104" i="11"/>
  <c r="BF104" i="11"/>
  <c r="BE104" i="11"/>
  <c r="BI103" i="11"/>
  <c r="BH103" i="11"/>
  <c r="BG103" i="11"/>
  <c r="BF103" i="11"/>
  <c r="BE103" i="11"/>
  <c r="BI102" i="11"/>
  <c r="BH102" i="11"/>
  <c r="BG102" i="11"/>
  <c r="BF102" i="11"/>
  <c r="BE102" i="11"/>
  <c r="F89" i="11"/>
  <c r="E87" i="11"/>
  <c r="J24" i="11"/>
  <c r="E24" i="11"/>
  <c r="J125" i="11" s="1"/>
  <c r="J23" i="11"/>
  <c r="J21" i="11"/>
  <c r="E21" i="11"/>
  <c r="J124" i="11" s="1"/>
  <c r="J20" i="11"/>
  <c r="F125" i="11"/>
  <c r="J15" i="11"/>
  <c r="E15" i="11"/>
  <c r="F91" i="11" s="1"/>
  <c r="J14" i="11"/>
  <c r="J12" i="11"/>
  <c r="J89" i="11" s="1"/>
  <c r="E7" i="11"/>
  <c r="E85" i="11"/>
  <c r="J39" i="10"/>
  <c r="J38" i="10"/>
  <c r="AY104" i="1" s="1"/>
  <c r="J37" i="10"/>
  <c r="AX104" i="1"/>
  <c r="BI299" i="10"/>
  <c r="BH299" i="10"/>
  <c r="BG299" i="10"/>
  <c r="BE299" i="10"/>
  <c r="T299" i="10"/>
  <c r="R299" i="10"/>
  <c r="P299" i="10"/>
  <c r="BI298" i="10"/>
  <c r="BH298" i="10"/>
  <c r="BG298" i="10"/>
  <c r="BE298" i="10"/>
  <c r="T298" i="10"/>
  <c r="R298" i="10"/>
  <c r="P298" i="10"/>
  <c r="BI297" i="10"/>
  <c r="BH297" i="10"/>
  <c r="BG297" i="10"/>
  <c r="BE297" i="10"/>
  <c r="T297" i="10"/>
  <c r="R297" i="10"/>
  <c r="P297" i="10"/>
  <c r="BI296" i="10"/>
  <c r="BH296" i="10"/>
  <c r="BG296" i="10"/>
  <c r="BE296" i="10"/>
  <c r="T296" i="10"/>
  <c r="R296" i="10"/>
  <c r="P296" i="10"/>
  <c r="BI295" i="10"/>
  <c r="BH295" i="10"/>
  <c r="BG295" i="10"/>
  <c r="BE295" i="10"/>
  <c r="T295" i="10"/>
  <c r="R295" i="10"/>
  <c r="P295" i="10"/>
  <c r="BI294" i="10"/>
  <c r="BH294" i="10"/>
  <c r="BG294" i="10"/>
  <c r="BE294" i="10"/>
  <c r="T294" i="10"/>
  <c r="R294" i="10"/>
  <c r="P294" i="10"/>
  <c r="BI293" i="10"/>
  <c r="BH293" i="10"/>
  <c r="BG293" i="10"/>
  <c r="BE293" i="10"/>
  <c r="T293" i="10"/>
  <c r="R293" i="10"/>
  <c r="P293" i="10"/>
  <c r="BI292" i="10"/>
  <c r="BH292" i="10"/>
  <c r="BG292" i="10"/>
  <c r="BE292" i="10"/>
  <c r="T292" i="10"/>
  <c r="R292" i="10"/>
  <c r="P292" i="10"/>
  <c r="BI291" i="10"/>
  <c r="BH291" i="10"/>
  <c r="BG291" i="10"/>
  <c r="BE291" i="10"/>
  <c r="T291" i="10"/>
  <c r="R291" i="10"/>
  <c r="P291" i="10"/>
  <c r="BI290" i="10"/>
  <c r="BH290" i="10"/>
  <c r="BG290" i="10"/>
  <c r="BE290" i="10"/>
  <c r="T290" i="10"/>
  <c r="R290" i="10"/>
  <c r="P290" i="10"/>
  <c r="BI289" i="10"/>
  <c r="BH289" i="10"/>
  <c r="BG289" i="10"/>
  <c r="BE289" i="10"/>
  <c r="T289" i="10"/>
  <c r="R289" i="10"/>
  <c r="P289" i="10"/>
  <c r="BI288" i="10"/>
  <c r="BH288" i="10"/>
  <c r="BG288" i="10"/>
  <c r="BE288" i="10"/>
  <c r="T288" i="10"/>
  <c r="R288" i="10"/>
  <c r="P288" i="10"/>
  <c r="BI287" i="10"/>
  <c r="BH287" i="10"/>
  <c r="BG287" i="10"/>
  <c r="BE287" i="10"/>
  <c r="T287" i="10"/>
  <c r="R287" i="10"/>
  <c r="P287" i="10"/>
  <c r="BI286" i="10"/>
  <c r="BH286" i="10"/>
  <c r="BG286" i="10"/>
  <c r="BE286" i="10"/>
  <c r="T286" i="10"/>
  <c r="R286" i="10"/>
  <c r="P286" i="10"/>
  <c r="BI285" i="10"/>
  <c r="BH285" i="10"/>
  <c r="BG285" i="10"/>
  <c r="BE285" i="10"/>
  <c r="T285" i="10"/>
  <c r="R285" i="10"/>
  <c r="P285" i="10"/>
  <c r="BI284" i="10"/>
  <c r="BH284" i="10"/>
  <c r="BG284" i="10"/>
  <c r="BE284" i="10"/>
  <c r="T284" i="10"/>
  <c r="R284" i="10"/>
  <c r="P284" i="10"/>
  <c r="BI283" i="10"/>
  <c r="BH283" i="10"/>
  <c r="BG283" i="10"/>
  <c r="BE283" i="10"/>
  <c r="T283" i="10"/>
  <c r="R283" i="10"/>
  <c r="P283" i="10"/>
  <c r="BI282" i="10"/>
  <c r="BH282" i="10"/>
  <c r="BG282" i="10"/>
  <c r="BE282" i="10"/>
  <c r="T282" i="10"/>
  <c r="R282" i="10"/>
  <c r="P282" i="10"/>
  <c r="BI281" i="10"/>
  <c r="BH281" i="10"/>
  <c r="BG281" i="10"/>
  <c r="BE281" i="10"/>
  <c r="T281" i="10"/>
  <c r="R281" i="10"/>
  <c r="P281" i="10"/>
  <c r="BI280" i="10"/>
  <c r="BH280" i="10"/>
  <c r="BG280" i="10"/>
  <c r="BE280" i="10"/>
  <c r="T280" i="10"/>
  <c r="R280" i="10"/>
  <c r="P280" i="10"/>
  <c r="BI279" i="10"/>
  <c r="BH279" i="10"/>
  <c r="BG279" i="10"/>
  <c r="BE279" i="10"/>
  <c r="T279" i="10"/>
  <c r="R279" i="10"/>
  <c r="P279" i="10"/>
  <c r="BI278" i="10"/>
  <c r="BH278" i="10"/>
  <c r="BG278" i="10"/>
  <c r="BE278" i="10"/>
  <c r="T278" i="10"/>
  <c r="R278" i="10"/>
  <c r="P278" i="10"/>
  <c r="BI277" i="10"/>
  <c r="BH277" i="10"/>
  <c r="BG277" i="10"/>
  <c r="BE277" i="10"/>
  <c r="T277" i="10"/>
  <c r="R277" i="10"/>
  <c r="P277" i="10"/>
  <c r="BI276" i="10"/>
  <c r="BH276" i="10"/>
  <c r="BG276" i="10"/>
  <c r="BE276" i="10"/>
  <c r="T276" i="10"/>
  <c r="R276" i="10"/>
  <c r="P276" i="10"/>
  <c r="BI275" i="10"/>
  <c r="BH275" i="10"/>
  <c r="BG275" i="10"/>
  <c r="BE275" i="10"/>
  <c r="T275" i="10"/>
  <c r="R275" i="10"/>
  <c r="P275" i="10"/>
  <c r="BI274" i="10"/>
  <c r="BH274" i="10"/>
  <c r="BG274" i="10"/>
  <c r="BE274" i="10"/>
  <c r="T274" i="10"/>
  <c r="R274" i="10"/>
  <c r="P274" i="10"/>
  <c r="BI273" i="10"/>
  <c r="BH273" i="10"/>
  <c r="BG273" i="10"/>
  <c r="BE273" i="10"/>
  <c r="T273" i="10"/>
  <c r="R273" i="10"/>
  <c r="P273" i="10"/>
  <c r="BI272" i="10"/>
  <c r="BH272" i="10"/>
  <c r="BG272" i="10"/>
  <c r="BE272" i="10"/>
  <c r="T272" i="10"/>
  <c r="R272" i="10"/>
  <c r="P272" i="10"/>
  <c r="BI271" i="10"/>
  <c r="BH271" i="10"/>
  <c r="BG271" i="10"/>
  <c r="BE271" i="10"/>
  <c r="T271" i="10"/>
  <c r="R271" i="10"/>
  <c r="P271" i="10"/>
  <c r="BI270" i="10"/>
  <c r="BH270" i="10"/>
  <c r="BG270" i="10"/>
  <c r="BE270" i="10"/>
  <c r="T270" i="10"/>
  <c r="R270" i="10"/>
  <c r="P270" i="10"/>
  <c r="BI269" i="10"/>
  <c r="BH269" i="10"/>
  <c r="BG269" i="10"/>
  <c r="BE269" i="10"/>
  <c r="T269" i="10"/>
  <c r="R269" i="10"/>
  <c r="P269" i="10"/>
  <c r="BI268" i="10"/>
  <c r="BH268" i="10"/>
  <c r="BG268" i="10"/>
  <c r="BE268" i="10"/>
  <c r="T268" i="10"/>
  <c r="R268" i="10"/>
  <c r="P268" i="10"/>
  <c r="BI267" i="10"/>
  <c r="BH267" i="10"/>
  <c r="BG267" i="10"/>
  <c r="BE267" i="10"/>
  <c r="T267" i="10"/>
  <c r="R267" i="10"/>
  <c r="P267" i="10"/>
  <c r="BI266" i="10"/>
  <c r="BH266" i="10"/>
  <c r="BG266" i="10"/>
  <c r="BE266" i="10"/>
  <c r="T266" i="10"/>
  <c r="R266" i="10"/>
  <c r="P266" i="10"/>
  <c r="BI265" i="10"/>
  <c r="BH265" i="10"/>
  <c r="BG265" i="10"/>
  <c r="BE265" i="10"/>
  <c r="T265" i="10"/>
  <c r="R265" i="10"/>
  <c r="P265" i="10"/>
  <c r="BI264" i="10"/>
  <c r="BH264" i="10"/>
  <c r="BG264" i="10"/>
  <c r="BE264" i="10"/>
  <c r="T264" i="10"/>
  <c r="R264" i="10"/>
  <c r="P264" i="10"/>
  <c r="BI263" i="10"/>
  <c r="BH263" i="10"/>
  <c r="BG263" i="10"/>
  <c r="BE263" i="10"/>
  <c r="T263" i="10"/>
  <c r="R263" i="10"/>
  <c r="P263" i="10"/>
  <c r="BI262" i="10"/>
  <c r="BH262" i="10"/>
  <c r="BG262" i="10"/>
  <c r="BE262" i="10"/>
  <c r="T262" i="10"/>
  <c r="R262" i="10"/>
  <c r="P262" i="10"/>
  <c r="BI261" i="10"/>
  <c r="BH261" i="10"/>
  <c r="BG261" i="10"/>
  <c r="BE261" i="10"/>
  <c r="T261" i="10"/>
  <c r="R261" i="10"/>
  <c r="P261" i="10"/>
  <c r="BI260" i="10"/>
  <c r="BH260" i="10"/>
  <c r="BG260" i="10"/>
  <c r="BE260" i="10"/>
  <c r="T260" i="10"/>
  <c r="R260" i="10"/>
  <c r="P260" i="10"/>
  <c r="BI259" i="10"/>
  <c r="BH259" i="10"/>
  <c r="BG259" i="10"/>
  <c r="BE259" i="10"/>
  <c r="T259" i="10"/>
  <c r="R259" i="10"/>
  <c r="P259" i="10"/>
  <c r="BI258" i="10"/>
  <c r="BH258" i="10"/>
  <c r="BG258" i="10"/>
  <c r="BE258" i="10"/>
  <c r="T258" i="10"/>
  <c r="R258" i="10"/>
  <c r="P258" i="10"/>
  <c r="BI257" i="10"/>
  <c r="BH257" i="10"/>
  <c r="BG257" i="10"/>
  <c r="BE257" i="10"/>
  <c r="T257" i="10"/>
  <c r="R257" i="10"/>
  <c r="P257" i="10"/>
  <c r="BI256" i="10"/>
  <c r="BH256" i="10"/>
  <c r="BG256" i="10"/>
  <c r="BE256" i="10"/>
  <c r="T256" i="10"/>
  <c r="R256" i="10"/>
  <c r="P256" i="10"/>
  <c r="BI255" i="10"/>
  <c r="BH255" i="10"/>
  <c r="BG255" i="10"/>
  <c r="BE255" i="10"/>
  <c r="T255" i="10"/>
  <c r="R255" i="10"/>
  <c r="P255" i="10"/>
  <c r="BI254" i="10"/>
  <c r="BH254" i="10"/>
  <c r="BG254" i="10"/>
  <c r="BE254" i="10"/>
  <c r="T254" i="10"/>
  <c r="R254" i="10"/>
  <c r="P254" i="10"/>
  <c r="BI253" i="10"/>
  <c r="BH253" i="10"/>
  <c r="BG253" i="10"/>
  <c r="BE253" i="10"/>
  <c r="T253" i="10"/>
  <c r="R253" i="10"/>
  <c r="P253" i="10"/>
  <c r="BI252" i="10"/>
  <c r="BH252" i="10"/>
  <c r="BG252" i="10"/>
  <c r="BE252" i="10"/>
  <c r="T252" i="10"/>
  <c r="R252" i="10"/>
  <c r="P252" i="10"/>
  <c r="BI251" i="10"/>
  <c r="BH251" i="10"/>
  <c r="BG251" i="10"/>
  <c r="BE251" i="10"/>
  <c r="T251" i="10"/>
  <c r="R251" i="10"/>
  <c r="P251" i="10"/>
  <c r="BI250" i="10"/>
  <c r="BH250" i="10"/>
  <c r="BG250" i="10"/>
  <c r="BE250" i="10"/>
  <c r="T250" i="10"/>
  <c r="R250" i="10"/>
  <c r="P250" i="10"/>
  <c r="BI249" i="10"/>
  <c r="BH249" i="10"/>
  <c r="BG249" i="10"/>
  <c r="BE249" i="10"/>
  <c r="T249" i="10"/>
  <c r="R249" i="10"/>
  <c r="P249" i="10"/>
  <c r="BI248" i="10"/>
  <c r="BH248" i="10"/>
  <c r="BG248" i="10"/>
  <c r="BE248" i="10"/>
  <c r="T248" i="10"/>
  <c r="R248" i="10"/>
  <c r="P248" i="10"/>
  <c r="BI247" i="10"/>
  <c r="BH247" i="10"/>
  <c r="BG247" i="10"/>
  <c r="BE247" i="10"/>
  <c r="T247" i="10"/>
  <c r="R247" i="10"/>
  <c r="P247" i="10"/>
  <c r="BI246" i="10"/>
  <c r="BH246" i="10"/>
  <c r="BG246" i="10"/>
  <c r="BE246" i="10"/>
  <c r="T246" i="10"/>
  <c r="R246" i="10"/>
  <c r="P246" i="10"/>
  <c r="BI245" i="10"/>
  <c r="BH245" i="10"/>
  <c r="BG245" i="10"/>
  <c r="BE245" i="10"/>
  <c r="T245" i="10"/>
  <c r="R245" i="10"/>
  <c r="P245" i="10"/>
  <c r="BI244" i="10"/>
  <c r="BH244" i="10"/>
  <c r="BG244" i="10"/>
  <c r="BE244" i="10"/>
  <c r="T244" i="10"/>
  <c r="R244" i="10"/>
  <c r="P244" i="10"/>
  <c r="BI243" i="10"/>
  <c r="BH243" i="10"/>
  <c r="BG243" i="10"/>
  <c r="BE243" i="10"/>
  <c r="T243" i="10"/>
  <c r="R243" i="10"/>
  <c r="P243" i="10"/>
  <c r="BI242" i="10"/>
  <c r="BH242" i="10"/>
  <c r="BG242" i="10"/>
  <c r="BE242" i="10"/>
  <c r="T242" i="10"/>
  <c r="R242" i="10"/>
  <c r="P242" i="10"/>
  <c r="BI241" i="10"/>
  <c r="BH241" i="10"/>
  <c r="BG241" i="10"/>
  <c r="BE241" i="10"/>
  <c r="T241" i="10"/>
  <c r="R241" i="10"/>
  <c r="P241" i="10"/>
  <c r="BI240" i="10"/>
  <c r="BH240" i="10"/>
  <c r="BG240" i="10"/>
  <c r="BE240" i="10"/>
  <c r="T240" i="10"/>
  <c r="R240" i="10"/>
  <c r="P240" i="10"/>
  <c r="BI239" i="10"/>
  <c r="BH239" i="10"/>
  <c r="BG239" i="10"/>
  <c r="BE239" i="10"/>
  <c r="T239" i="10"/>
  <c r="R239" i="10"/>
  <c r="P239" i="10"/>
  <c r="BI238" i="10"/>
  <c r="BH238" i="10"/>
  <c r="BG238" i="10"/>
  <c r="BE238" i="10"/>
  <c r="T238" i="10"/>
  <c r="R238" i="10"/>
  <c r="P238" i="10"/>
  <c r="BI237" i="10"/>
  <c r="BH237" i="10"/>
  <c r="BG237" i="10"/>
  <c r="BE237" i="10"/>
  <c r="T237" i="10"/>
  <c r="R237" i="10"/>
  <c r="P237" i="10"/>
  <c r="BI236" i="10"/>
  <c r="BH236" i="10"/>
  <c r="BG236" i="10"/>
  <c r="BE236" i="10"/>
  <c r="T236" i="10"/>
  <c r="R236" i="10"/>
  <c r="P236" i="10"/>
  <c r="BI235" i="10"/>
  <c r="BH235" i="10"/>
  <c r="BG235" i="10"/>
  <c r="BE235" i="10"/>
  <c r="T235" i="10"/>
  <c r="R235" i="10"/>
  <c r="P235" i="10"/>
  <c r="BI234" i="10"/>
  <c r="BH234" i="10"/>
  <c r="BG234" i="10"/>
  <c r="BE234" i="10"/>
  <c r="T234" i="10"/>
  <c r="R234" i="10"/>
  <c r="P234" i="10"/>
  <c r="BI233" i="10"/>
  <c r="BH233" i="10"/>
  <c r="BG233" i="10"/>
  <c r="BE233" i="10"/>
  <c r="T233" i="10"/>
  <c r="R233" i="10"/>
  <c r="P233" i="10"/>
  <c r="BI232" i="10"/>
  <c r="BH232" i="10"/>
  <c r="BG232" i="10"/>
  <c r="BE232" i="10"/>
  <c r="T232" i="10"/>
  <c r="R232" i="10"/>
  <c r="P232" i="10"/>
  <c r="BI231" i="10"/>
  <c r="BH231" i="10"/>
  <c r="BG231" i="10"/>
  <c r="BE231" i="10"/>
  <c r="T231" i="10"/>
  <c r="R231" i="10"/>
  <c r="P231" i="10"/>
  <c r="BI230" i="10"/>
  <c r="BH230" i="10"/>
  <c r="BG230" i="10"/>
  <c r="BE230" i="10"/>
  <c r="T230" i="10"/>
  <c r="R230" i="10"/>
  <c r="P230" i="10"/>
  <c r="BI229" i="10"/>
  <c r="BH229" i="10"/>
  <c r="BG229" i="10"/>
  <c r="BE229" i="10"/>
  <c r="T229" i="10"/>
  <c r="R229" i="10"/>
  <c r="P229" i="10"/>
  <c r="BI228" i="10"/>
  <c r="BH228" i="10"/>
  <c r="BG228" i="10"/>
  <c r="BE228" i="10"/>
  <c r="T228" i="10"/>
  <c r="R228" i="10"/>
  <c r="P228" i="10"/>
  <c r="BI227" i="10"/>
  <c r="BH227" i="10"/>
  <c r="BG227" i="10"/>
  <c r="BE227" i="10"/>
  <c r="T227" i="10"/>
  <c r="R227" i="10"/>
  <c r="P227" i="10"/>
  <c r="BI226" i="10"/>
  <c r="BH226" i="10"/>
  <c r="BG226" i="10"/>
  <c r="BE226" i="10"/>
  <c r="T226" i="10"/>
  <c r="R226" i="10"/>
  <c r="P226" i="10"/>
  <c r="BI225" i="10"/>
  <c r="BH225" i="10"/>
  <c r="BG225" i="10"/>
  <c r="BE225" i="10"/>
  <c r="T225" i="10"/>
  <c r="R225" i="10"/>
  <c r="P225" i="10"/>
  <c r="BI224" i="10"/>
  <c r="BH224" i="10"/>
  <c r="BG224" i="10"/>
  <c r="BE224" i="10"/>
  <c r="T224" i="10"/>
  <c r="R224" i="10"/>
  <c r="P224" i="10"/>
  <c r="BI223" i="10"/>
  <c r="BH223" i="10"/>
  <c r="BG223" i="10"/>
  <c r="BE223" i="10"/>
  <c r="T223" i="10"/>
  <c r="R223" i="10"/>
  <c r="P223" i="10"/>
  <c r="BI222" i="10"/>
  <c r="BH222" i="10"/>
  <c r="BG222" i="10"/>
  <c r="BE222" i="10"/>
  <c r="T222" i="10"/>
  <c r="R222" i="10"/>
  <c r="P222" i="10"/>
  <c r="BI221" i="10"/>
  <c r="BH221" i="10"/>
  <c r="BG221" i="10"/>
  <c r="BE221" i="10"/>
  <c r="T221" i="10"/>
  <c r="R221" i="10"/>
  <c r="P221" i="10"/>
  <c r="BI220" i="10"/>
  <c r="BH220" i="10"/>
  <c r="BG220" i="10"/>
  <c r="BE220" i="10"/>
  <c r="T220" i="10"/>
  <c r="R220" i="10"/>
  <c r="P220" i="10"/>
  <c r="BI219" i="10"/>
  <c r="BH219" i="10"/>
  <c r="BG219" i="10"/>
  <c r="BE219" i="10"/>
  <c r="T219" i="10"/>
  <c r="R219" i="10"/>
  <c r="P219" i="10"/>
  <c r="BI218" i="10"/>
  <c r="BH218" i="10"/>
  <c r="BG218" i="10"/>
  <c r="BE218" i="10"/>
  <c r="T218" i="10"/>
  <c r="R218" i="10"/>
  <c r="P218" i="10"/>
  <c r="BI217" i="10"/>
  <c r="BH217" i="10"/>
  <c r="BG217" i="10"/>
  <c r="BE217" i="10"/>
  <c r="T217" i="10"/>
  <c r="R217" i="10"/>
  <c r="P217" i="10"/>
  <c r="BI216" i="10"/>
  <c r="BH216" i="10"/>
  <c r="BG216" i="10"/>
  <c r="BE216" i="10"/>
  <c r="T216" i="10"/>
  <c r="R216" i="10"/>
  <c r="P216" i="10"/>
  <c r="BI215" i="10"/>
  <c r="BH215" i="10"/>
  <c r="BG215" i="10"/>
  <c r="BE215" i="10"/>
  <c r="T215" i="10"/>
  <c r="R215" i="10"/>
  <c r="P215" i="10"/>
  <c r="BI214" i="10"/>
  <c r="BH214" i="10"/>
  <c r="BG214" i="10"/>
  <c r="BE214" i="10"/>
  <c r="T214" i="10"/>
  <c r="R214" i="10"/>
  <c r="P214" i="10"/>
  <c r="BI213" i="10"/>
  <c r="BH213" i="10"/>
  <c r="BG213" i="10"/>
  <c r="BE213" i="10"/>
  <c r="T213" i="10"/>
  <c r="R213" i="10"/>
  <c r="P213" i="10"/>
  <c r="BI212" i="10"/>
  <c r="BH212" i="10"/>
  <c r="BG212" i="10"/>
  <c r="BE212" i="10"/>
  <c r="T212" i="10"/>
  <c r="R212" i="10"/>
  <c r="P212" i="10"/>
  <c r="BI211" i="10"/>
  <c r="BH211" i="10"/>
  <c r="BG211" i="10"/>
  <c r="BE211" i="10"/>
  <c r="T211" i="10"/>
  <c r="R211" i="10"/>
  <c r="P211" i="10"/>
  <c r="BI210" i="10"/>
  <c r="BH210" i="10"/>
  <c r="BG210" i="10"/>
  <c r="BE210" i="10"/>
  <c r="T210" i="10"/>
  <c r="R210" i="10"/>
  <c r="P210" i="10"/>
  <c r="BI209" i="10"/>
  <c r="BH209" i="10"/>
  <c r="BG209" i="10"/>
  <c r="BE209" i="10"/>
  <c r="T209" i="10"/>
  <c r="R209" i="10"/>
  <c r="P209" i="10"/>
  <c r="BI208" i="10"/>
  <c r="BH208" i="10"/>
  <c r="BG208" i="10"/>
  <c r="BE208" i="10"/>
  <c r="T208" i="10"/>
  <c r="R208" i="10"/>
  <c r="P208" i="10"/>
  <c r="BI207" i="10"/>
  <c r="BH207" i="10"/>
  <c r="BG207" i="10"/>
  <c r="BE207" i="10"/>
  <c r="T207" i="10"/>
  <c r="R207" i="10"/>
  <c r="P207" i="10"/>
  <c r="BI206" i="10"/>
  <c r="BH206" i="10"/>
  <c r="BG206" i="10"/>
  <c r="BE206" i="10"/>
  <c r="T206" i="10"/>
  <c r="R206" i="10"/>
  <c r="P206" i="10"/>
  <c r="BI205" i="10"/>
  <c r="BH205" i="10"/>
  <c r="BG205" i="10"/>
  <c r="BE205" i="10"/>
  <c r="T205" i="10"/>
  <c r="R205" i="10"/>
  <c r="P205" i="10"/>
  <c r="BI204" i="10"/>
  <c r="BH204" i="10"/>
  <c r="BG204" i="10"/>
  <c r="BE204" i="10"/>
  <c r="T204" i="10"/>
  <c r="R204" i="10"/>
  <c r="P204" i="10"/>
  <c r="BI203" i="10"/>
  <c r="BH203" i="10"/>
  <c r="BG203" i="10"/>
  <c r="BE203" i="10"/>
  <c r="T203" i="10"/>
  <c r="R203" i="10"/>
  <c r="P203" i="10"/>
  <c r="BI202" i="10"/>
  <c r="BH202" i="10"/>
  <c r="BG202" i="10"/>
  <c r="BE202" i="10"/>
  <c r="T202" i="10"/>
  <c r="R202" i="10"/>
  <c r="P202" i="10"/>
  <c r="BI201" i="10"/>
  <c r="BH201" i="10"/>
  <c r="BG201" i="10"/>
  <c r="BE201" i="10"/>
  <c r="T201" i="10"/>
  <c r="R201" i="10"/>
  <c r="P201" i="10"/>
  <c r="BI200" i="10"/>
  <c r="BH200" i="10"/>
  <c r="BG200" i="10"/>
  <c r="BE200" i="10"/>
  <c r="T200" i="10"/>
  <c r="R200" i="10"/>
  <c r="P200" i="10"/>
  <c r="BI199" i="10"/>
  <c r="BH199" i="10"/>
  <c r="BG199" i="10"/>
  <c r="BE199" i="10"/>
  <c r="T199" i="10"/>
  <c r="R199" i="10"/>
  <c r="P199" i="10"/>
  <c r="BI198" i="10"/>
  <c r="BH198" i="10"/>
  <c r="BG198" i="10"/>
  <c r="BE198" i="10"/>
  <c r="T198" i="10"/>
  <c r="R198" i="10"/>
  <c r="P198" i="10"/>
  <c r="BI197" i="10"/>
  <c r="BH197" i="10"/>
  <c r="BG197" i="10"/>
  <c r="BE197" i="10"/>
  <c r="T197" i="10"/>
  <c r="R197" i="10"/>
  <c r="P197" i="10"/>
  <c r="BI196" i="10"/>
  <c r="BH196" i="10"/>
  <c r="BG196" i="10"/>
  <c r="BE196" i="10"/>
  <c r="T196" i="10"/>
  <c r="R196" i="10"/>
  <c r="P196" i="10"/>
  <c r="BI195" i="10"/>
  <c r="BH195" i="10"/>
  <c r="BG195" i="10"/>
  <c r="BE195" i="10"/>
  <c r="T195" i="10"/>
  <c r="R195" i="10"/>
  <c r="P195" i="10"/>
  <c r="BI194" i="10"/>
  <c r="BH194" i="10"/>
  <c r="BG194" i="10"/>
  <c r="BE194" i="10"/>
  <c r="T194" i="10"/>
  <c r="R194" i="10"/>
  <c r="P194" i="10"/>
  <c r="BI193" i="10"/>
  <c r="BH193" i="10"/>
  <c r="BG193" i="10"/>
  <c r="BE193" i="10"/>
  <c r="T193" i="10"/>
  <c r="R193" i="10"/>
  <c r="P193" i="10"/>
  <c r="BI192" i="10"/>
  <c r="BH192" i="10"/>
  <c r="BG192" i="10"/>
  <c r="BE192" i="10"/>
  <c r="T192" i="10"/>
  <c r="R192" i="10"/>
  <c r="P192" i="10"/>
  <c r="BI191" i="10"/>
  <c r="BH191" i="10"/>
  <c r="BG191" i="10"/>
  <c r="BE191" i="10"/>
  <c r="T191" i="10"/>
  <c r="R191" i="10"/>
  <c r="P191" i="10"/>
  <c r="BI190" i="10"/>
  <c r="BH190" i="10"/>
  <c r="BG190" i="10"/>
  <c r="BE190" i="10"/>
  <c r="T190" i="10"/>
  <c r="R190" i="10"/>
  <c r="P190" i="10"/>
  <c r="BI189" i="10"/>
  <c r="BH189" i="10"/>
  <c r="BG189" i="10"/>
  <c r="BE189" i="10"/>
  <c r="T189" i="10"/>
  <c r="R189" i="10"/>
  <c r="P189" i="10"/>
  <c r="BI188" i="10"/>
  <c r="BH188" i="10"/>
  <c r="BG188" i="10"/>
  <c r="BE188" i="10"/>
  <c r="T188" i="10"/>
  <c r="R188" i="10"/>
  <c r="P188" i="10"/>
  <c r="BI187" i="10"/>
  <c r="BH187" i="10"/>
  <c r="BG187" i="10"/>
  <c r="BE187" i="10"/>
  <c r="T187" i="10"/>
  <c r="R187" i="10"/>
  <c r="P187" i="10"/>
  <c r="BI186" i="10"/>
  <c r="BH186" i="10"/>
  <c r="BG186" i="10"/>
  <c r="BE186" i="10"/>
  <c r="T186" i="10"/>
  <c r="R186" i="10"/>
  <c r="P186" i="10"/>
  <c r="BI185" i="10"/>
  <c r="BH185" i="10"/>
  <c r="BG185" i="10"/>
  <c r="BE185" i="10"/>
  <c r="T185" i="10"/>
  <c r="R185" i="10"/>
  <c r="P185" i="10"/>
  <c r="BI184" i="10"/>
  <c r="BH184" i="10"/>
  <c r="BG184" i="10"/>
  <c r="BE184" i="10"/>
  <c r="T184" i="10"/>
  <c r="R184" i="10"/>
  <c r="P184" i="10"/>
  <c r="BI183" i="10"/>
  <c r="BH183" i="10"/>
  <c r="BG183" i="10"/>
  <c r="BE183" i="10"/>
  <c r="T183" i="10"/>
  <c r="R183" i="10"/>
  <c r="P183" i="10"/>
  <c r="BI182" i="10"/>
  <c r="BH182" i="10"/>
  <c r="BG182" i="10"/>
  <c r="BE182" i="10"/>
  <c r="T182" i="10"/>
  <c r="R182" i="10"/>
  <c r="P182" i="10"/>
  <c r="BI181" i="10"/>
  <c r="BH181" i="10"/>
  <c r="BG181" i="10"/>
  <c r="BE181" i="10"/>
  <c r="T181" i="10"/>
  <c r="R181" i="10"/>
  <c r="P181" i="10"/>
  <c r="BI180" i="10"/>
  <c r="BH180" i="10"/>
  <c r="BG180" i="10"/>
  <c r="BE180" i="10"/>
  <c r="T180" i="10"/>
  <c r="R180" i="10"/>
  <c r="P180" i="10"/>
  <c r="BI179" i="10"/>
  <c r="BH179" i="10"/>
  <c r="BG179" i="10"/>
  <c r="BE179" i="10"/>
  <c r="T179" i="10"/>
  <c r="R179" i="10"/>
  <c r="P179" i="10"/>
  <c r="BI178" i="10"/>
  <c r="BH178" i="10"/>
  <c r="BG178" i="10"/>
  <c r="BE178" i="10"/>
  <c r="T178" i="10"/>
  <c r="R178" i="10"/>
  <c r="P178" i="10"/>
  <c r="BI177" i="10"/>
  <c r="BH177" i="10"/>
  <c r="BG177" i="10"/>
  <c r="BE177" i="10"/>
  <c r="T177" i="10"/>
  <c r="R177" i="10"/>
  <c r="P177" i="10"/>
  <c r="BI176" i="10"/>
  <c r="BH176" i="10"/>
  <c r="BG176" i="10"/>
  <c r="BE176" i="10"/>
  <c r="T176" i="10"/>
  <c r="R176" i="10"/>
  <c r="P176" i="10"/>
  <c r="BI175" i="10"/>
  <c r="BH175" i="10"/>
  <c r="BG175" i="10"/>
  <c r="BE175" i="10"/>
  <c r="T175" i="10"/>
  <c r="R175" i="10"/>
  <c r="P175" i="10"/>
  <c r="BI174" i="10"/>
  <c r="BH174" i="10"/>
  <c r="BG174" i="10"/>
  <c r="BE174" i="10"/>
  <c r="T174" i="10"/>
  <c r="R174" i="10"/>
  <c r="P174" i="10"/>
  <c r="BI173" i="10"/>
  <c r="BH173" i="10"/>
  <c r="BG173" i="10"/>
  <c r="BE173" i="10"/>
  <c r="T173" i="10"/>
  <c r="R173" i="10"/>
  <c r="P173" i="10"/>
  <c r="BI172" i="10"/>
  <c r="BH172" i="10"/>
  <c r="BG172" i="10"/>
  <c r="BE172" i="10"/>
  <c r="T172" i="10"/>
  <c r="R172" i="10"/>
  <c r="P172" i="10"/>
  <c r="BI171" i="10"/>
  <c r="BH171" i="10"/>
  <c r="BG171" i="10"/>
  <c r="BE171" i="10"/>
  <c r="T171" i="10"/>
  <c r="R171" i="10"/>
  <c r="P171" i="10"/>
  <c r="BI170" i="10"/>
  <c r="BH170" i="10"/>
  <c r="BG170" i="10"/>
  <c r="BE170" i="10"/>
  <c r="T170" i="10"/>
  <c r="R170" i="10"/>
  <c r="P170" i="10"/>
  <c r="BI169" i="10"/>
  <c r="BH169" i="10"/>
  <c r="BG169" i="10"/>
  <c r="BE169" i="10"/>
  <c r="T169" i="10"/>
  <c r="R169" i="10"/>
  <c r="P169" i="10"/>
  <c r="BI168" i="10"/>
  <c r="BH168" i="10"/>
  <c r="BG168" i="10"/>
  <c r="BE168" i="10"/>
  <c r="T168" i="10"/>
  <c r="R168" i="10"/>
  <c r="P168" i="10"/>
  <c r="BI167" i="10"/>
  <c r="BH167" i="10"/>
  <c r="BG167" i="10"/>
  <c r="BE167" i="10"/>
  <c r="T167" i="10"/>
  <c r="R167" i="10"/>
  <c r="P167" i="10"/>
  <c r="BI166" i="10"/>
  <c r="BH166" i="10"/>
  <c r="BG166" i="10"/>
  <c r="BE166" i="10"/>
  <c r="T166" i="10"/>
  <c r="R166" i="10"/>
  <c r="P166" i="10"/>
  <c r="BI165" i="10"/>
  <c r="BH165" i="10"/>
  <c r="BG165" i="10"/>
  <c r="BE165" i="10"/>
  <c r="T165" i="10"/>
  <c r="R165" i="10"/>
  <c r="P165" i="10"/>
  <c r="BI164" i="10"/>
  <c r="BH164" i="10"/>
  <c r="BG164" i="10"/>
  <c r="BE164" i="10"/>
  <c r="T164" i="10"/>
  <c r="R164" i="10"/>
  <c r="P164" i="10"/>
  <c r="BI163" i="10"/>
  <c r="BH163" i="10"/>
  <c r="BG163" i="10"/>
  <c r="BE163" i="10"/>
  <c r="T163" i="10"/>
  <c r="R163" i="10"/>
  <c r="P163" i="10"/>
  <c r="BI162" i="10"/>
  <c r="BH162" i="10"/>
  <c r="BG162" i="10"/>
  <c r="BE162" i="10"/>
  <c r="T162" i="10"/>
  <c r="R162" i="10"/>
  <c r="P162" i="10"/>
  <c r="BI161" i="10"/>
  <c r="BH161" i="10"/>
  <c r="BG161" i="10"/>
  <c r="BE161" i="10"/>
  <c r="T161" i="10"/>
  <c r="R161" i="10"/>
  <c r="P161" i="10"/>
  <c r="BI160" i="10"/>
  <c r="BH160" i="10"/>
  <c r="BG160" i="10"/>
  <c r="BE160" i="10"/>
  <c r="T160" i="10"/>
  <c r="R160" i="10"/>
  <c r="P160" i="10"/>
  <c r="BI159" i="10"/>
  <c r="BH159" i="10"/>
  <c r="BG159" i="10"/>
  <c r="BE159" i="10"/>
  <c r="T159" i="10"/>
  <c r="R159" i="10"/>
  <c r="P159" i="10"/>
  <c r="BI158" i="10"/>
  <c r="BH158" i="10"/>
  <c r="BG158" i="10"/>
  <c r="BE158" i="10"/>
  <c r="T158" i="10"/>
  <c r="R158" i="10"/>
  <c r="P158" i="10"/>
  <c r="BI157" i="10"/>
  <c r="BH157" i="10"/>
  <c r="BG157" i="10"/>
  <c r="BE157" i="10"/>
  <c r="T157" i="10"/>
  <c r="R157" i="10"/>
  <c r="P157" i="10"/>
  <c r="BI156" i="10"/>
  <c r="BH156" i="10"/>
  <c r="BG156" i="10"/>
  <c r="BE156" i="10"/>
  <c r="T156" i="10"/>
  <c r="R156" i="10"/>
  <c r="P156" i="10"/>
  <c r="BI155" i="10"/>
  <c r="BH155" i="10"/>
  <c r="BG155" i="10"/>
  <c r="BE155" i="10"/>
  <c r="T155" i="10"/>
  <c r="R155" i="10"/>
  <c r="P155" i="10"/>
  <c r="BI154" i="10"/>
  <c r="BH154" i="10"/>
  <c r="BG154" i="10"/>
  <c r="BE154" i="10"/>
  <c r="T154" i="10"/>
  <c r="R154" i="10"/>
  <c r="P154" i="10"/>
  <c r="BI153" i="10"/>
  <c r="BH153" i="10"/>
  <c r="BG153" i="10"/>
  <c r="BE153" i="10"/>
  <c r="T153" i="10"/>
  <c r="R153" i="10"/>
  <c r="P153" i="10"/>
  <c r="BI152" i="10"/>
  <c r="BH152" i="10"/>
  <c r="BG152" i="10"/>
  <c r="BE152" i="10"/>
  <c r="T152" i="10"/>
  <c r="R152" i="10"/>
  <c r="P152" i="10"/>
  <c r="BI151" i="10"/>
  <c r="BH151" i="10"/>
  <c r="BG151" i="10"/>
  <c r="BE151" i="10"/>
  <c r="T151" i="10"/>
  <c r="R151" i="10"/>
  <c r="P151" i="10"/>
  <c r="BI150" i="10"/>
  <c r="BH150" i="10"/>
  <c r="BG150" i="10"/>
  <c r="BE150" i="10"/>
  <c r="T150" i="10"/>
  <c r="R150" i="10"/>
  <c r="P150" i="10"/>
  <c r="BI149" i="10"/>
  <c r="BH149" i="10"/>
  <c r="BG149" i="10"/>
  <c r="BE149" i="10"/>
  <c r="T149" i="10"/>
  <c r="R149" i="10"/>
  <c r="P149" i="10"/>
  <c r="BI148" i="10"/>
  <c r="BH148" i="10"/>
  <c r="BG148" i="10"/>
  <c r="BE148" i="10"/>
  <c r="T148" i="10"/>
  <c r="R148" i="10"/>
  <c r="P148" i="10"/>
  <c r="BI147" i="10"/>
  <c r="BH147" i="10"/>
  <c r="BG147" i="10"/>
  <c r="BE147" i="10"/>
  <c r="T147" i="10"/>
  <c r="R147" i="10"/>
  <c r="P147" i="10"/>
  <c r="BI146" i="10"/>
  <c r="BH146" i="10"/>
  <c r="BG146" i="10"/>
  <c r="BE146" i="10"/>
  <c r="T146" i="10"/>
  <c r="R146" i="10"/>
  <c r="P146" i="10"/>
  <c r="BI145" i="10"/>
  <c r="BH145" i="10"/>
  <c r="BG145" i="10"/>
  <c r="BE145" i="10"/>
  <c r="T145" i="10"/>
  <c r="R145" i="10"/>
  <c r="P145" i="10"/>
  <c r="BI144" i="10"/>
  <c r="BH144" i="10"/>
  <c r="BG144" i="10"/>
  <c r="BE144" i="10"/>
  <c r="T144" i="10"/>
  <c r="R144" i="10"/>
  <c r="P144" i="10"/>
  <c r="BI143" i="10"/>
  <c r="BH143" i="10"/>
  <c r="BG143" i="10"/>
  <c r="BE143" i="10"/>
  <c r="T143" i="10"/>
  <c r="R143" i="10"/>
  <c r="P143" i="10"/>
  <c r="BI142" i="10"/>
  <c r="BH142" i="10"/>
  <c r="BG142" i="10"/>
  <c r="BE142" i="10"/>
  <c r="T142" i="10"/>
  <c r="R142" i="10"/>
  <c r="P142" i="10"/>
  <c r="BI141" i="10"/>
  <c r="BH141" i="10"/>
  <c r="BG141" i="10"/>
  <c r="BE141" i="10"/>
  <c r="T141" i="10"/>
  <c r="R141" i="10"/>
  <c r="P141" i="10"/>
  <c r="BI140" i="10"/>
  <c r="BH140" i="10"/>
  <c r="BG140" i="10"/>
  <c r="BE140" i="10"/>
  <c r="T140" i="10"/>
  <c r="R140" i="10"/>
  <c r="P140" i="10"/>
  <c r="BI139" i="10"/>
  <c r="BH139" i="10"/>
  <c r="BG139" i="10"/>
  <c r="BE139" i="10"/>
  <c r="T139" i="10"/>
  <c r="R139" i="10"/>
  <c r="P139" i="10"/>
  <c r="BI138" i="10"/>
  <c r="BH138" i="10"/>
  <c r="BG138" i="10"/>
  <c r="BE138" i="10"/>
  <c r="T138" i="10"/>
  <c r="R138" i="10"/>
  <c r="P138" i="10"/>
  <c r="BI137" i="10"/>
  <c r="BH137" i="10"/>
  <c r="BG137" i="10"/>
  <c r="BE137" i="10"/>
  <c r="T137" i="10"/>
  <c r="R137" i="10"/>
  <c r="P137" i="10"/>
  <c r="BI136" i="10"/>
  <c r="BH136" i="10"/>
  <c r="BG136" i="10"/>
  <c r="BE136" i="10"/>
  <c r="T136" i="10"/>
  <c r="R136" i="10"/>
  <c r="P136" i="10"/>
  <c r="BI135" i="10"/>
  <c r="BH135" i="10"/>
  <c r="BG135" i="10"/>
  <c r="BE135" i="10"/>
  <c r="T135" i="10"/>
  <c r="R135" i="10"/>
  <c r="P135" i="10"/>
  <c r="BI134" i="10"/>
  <c r="BH134" i="10"/>
  <c r="BG134" i="10"/>
  <c r="BE134" i="10"/>
  <c r="T134" i="10"/>
  <c r="R134" i="10"/>
  <c r="P134" i="10"/>
  <c r="BI133" i="10"/>
  <c r="BH133" i="10"/>
  <c r="BG133" i="10"/>
  <c r="BE133" i="10"/>
  <c r="T133" i="10"/>
  <c r="R133" i="10"/>
  <c r="P133" i="10"/>
  <c r="BI132" i="10"/>
  <c r="BH132" i="10"/>
  <c r="BG132" i="10"/>
  <c r="BE132" i="10"/>
  <c r="T132" i="10"/>
  <c r="R132" i="10"/>
  <c r="P132" i="10"/>
  <c r="BI131" i="10"/>
  <c r="BH131" i="10"/>
  <c r="BG131" i="10"/>
  <c r="BE131" i="10"/>
  <c r="T131" i="10"/>
  <c r="R131" i="10"/>
  <c r="P131" i="10"/>
  <c r="J125" i="10"/>
  <c r="F122" i="10"/>
  <c r="E120" i="10"/>
  <c r="BI107" i="10"/>
  <c r="BH107" i="10"/>
  <c r="BG107" i="10"/>
  <c r="BE107" i="10"/>
  <c r="BI106" i="10"/>
  <c r="BH106" i="10"/>
  <c r="BG106" i="10"/>
  <c r="BF106" i="10"/>
  <c r="BE106" i="10"/>
  <c r="BI105" i="10"/>
  <c r="BH105" i="10"/>
  <c r="BG105" i="10"/>
  <c r="BF105" i="10"/>
  <c r="BE105" i="10"/>
  <c r="BI104" i="10"/>
  <c r="BH104" i="10"/>
  <c r="BG104" i="10"/>
  <c r="BF104" i="10"/>
  <c r="BE104" i="10"/>
  <c r="BI103" i="10"/>
  <c r="BH103" i="10"/>
  <c r="BG103" i="10"/>
  <c r="BF103" i="10"/>
  <c r="BE103" i="10"/>
  <c r="BI102" i="10"/>
  <c r="BH102" i="10"/>
  <c r="BG102" i="10"/>
  <c r="BF102" i="10"/>
  <c r="BE102" i="10"/>
  <c r="J92" i="10"/>
  <c r="F89" i="10"/>
  <c r="E87" i="10"/>
  <c r="J21" i="10"/>
  <c r="E21" i="10"/>
  <c r="J124" i="10" s="1"/>
  <c r="J20" i="10"/>
  <c r="F92" i="10"/>
  <c r="J15" i="10"/>
  <c r="E15" i="10"/>
  <c r="F124" i="10" s="1"/>
  <c r="J14" i="10"/>
  <c r="J12" i="10"/>
  <c r="J122" i="10" s="1"/>
  <c r="E7" i="10"/>
  <c r="E85" i="10"/>
  <c r="J39" i="9"/>
  <c r="J38" i="9"/>
  <c r="AY103" i="1" s="1"/>
  <c r="J37" i="9"/>
  <c r="AX103" i="1" s="1"/>
  <c r="BI175" i="9"/>
  <c r="BH175" i="9"/>
  <c r="BG175" i="9"/>
  <c r="BE175" i="9"/>
  <c r="T175" i="9"/>
  <c r="R175" i="9"/>
  <c r="P175" i="9"/>
  <c r="BI174" i="9"/>
  <c r="BH174" i="9"/>
  <c r="BG174" i="9"/>
  <c r="BE174" i="9"/>
  <c r="T174" i="9"/>
  <c r="R174" i="9"/>
  <c r="P174" i="9"/>
  <c r="BI173" i="9"/>
  <c r="BH173" i="9"/>
  <c r="BG173" i="9"/>
  <c r="BE173" i="9"/>
  <c r="T173" i="9"/>
  <c r="R173" i="9"/>
  <c r="P173" i="9"/>
  <c r="BI172" i="9"/>
  <c r="BH172" i="9"/>
  <c r="BG172" i="9"/>
  <c r="BE172" i="9"/>
  <c r="T172" i="9"/>
  <c r="R172" i="9"/>
  <c r="P172" i="9"/>
  <c r="BI171" i="9"/>
  <c r="BH171" i="9"/>
  <c r="BG171" i="9"/>
  <c r="BE171" i="9"/>
  <c r="T171" i="9"/>
  <c r="R171" i="9"/>
  <c r="P171" i="9"/>
  <c r="BI170" i="9"/>
  <c r="BH170" i="9"/>
  <c r="BG170" i="9"/>
  <c r="BE170" i="9"/>
  <c r="T170" i="9"/>
  <c r="R170" i="9"/>
  <c r="P170" i="9"/>
  <c r="BI169" i="9"/>
  <c r="BH169" i="9"/>
  <c r="BG169" i="9"/>
  <c r="BE169" i="9"/>
  <c r="T169" i="9"/>
  <c r="R169" i="9"/>
  <c r="P169" i="9"/>
  <c r="BI168" i="9"/>
  <c r="BH168" i="9"/>
  <c r="BG168" i="9"/>
  <c r="BE168" i="9"/>
  <c r="T168" i="9"/>
  <c r="R168" i="9"/>
  <c r="P168" i="9"/>
  <c r="BI167" i="9"/>
  <c r="BH167" i="9"/>
  <c r="BG167" i="9"/>
  <c r="BE167" i="9"/>
  <c r="T167" i="9"/>
  <c r="R167" i="9"/>
  <c r="P167" i="9"/>
  <c r="BI166" i="9"/>
  <c r="BH166" i="9"/>
  <c r="BG166" i="9"/>
  <c r="BE166" i="9"/>
  <c r="T166" i="9"/>
  <c r="R166" i="9"/>
  <c r="P166" i="9"/>
  <c r="BI165" i="9"/>
  <c r="BH165" i="9"/>
  <c r="BG165" i="9"/>
  <c r="BE165" i="9"/>
  <c r="T165" i="9"/>
  <c r="R165" i="9"/>
  <c r="P165" i="9"/>
  <c r="BI164" i="9"/>
  <c r="BH164" i="9"/>
  <c r="BG164" i="9"/>
  <c r="BE164" i="9"/>
  <c r="T164" i="9"/>
  <c r="R164" i="9"/>
  <c r="P164" i="9"/>
  <c r="BI163" i="9"/>
  <c r="BH163" i="9"/>
  <c r="BG163" i="9"/>
  <c r="BE163" i="9"/>
  <c r="T163" i="9"/>
  <c r="R163" i="9"/>
  <c r="P163" i="9"/>
  <c r="BI162" i="9"/>
  <c r="BH162" i="9"/>
  <c r="BG162" i="9"/>
  <c r="BE162" i="9"/>
  <c r="T162" i="9"/>
  <c r="R162" i="9"/>
  <c r="P162" i="9"/>
  <c r="BI160" i="9"/>
  <c r="BH160" i="9"/>
  <c r="BG160" i="9"/>
  <c r="BE160" i="9"/>
  <c r="T160" i="9"/>
  <c r="R160" i="9"/>
  <c r="P160" i="9"/>
  <c r="BI159" i="9"/>
  <c r="BH159" i="9"/>
  <c r="BG159" i="9"/>
  <c r="BE159" i="9"/>
  <c r="T159" i="9"/>
  <c r="R159" i="9"/>
  <c r="P159" i="9"/>
  <c r="BI158" i="9"/>
  <c r="BH158" i="9"/>
  <c r="BG158" i="9"/>
  <c r="BE158" i="9"/>
  <c r="T158" i="9"/>
  <c r="R158" i="9"/>
  <c r="P158" i="9"/>
  <c r="BI157" i="9"/>
  <c r="BH157" i="9"/>
  <c r="BG157" i="9"/>
  <c r="BE157" i="9"/>
  <c r="T157" i="9"/>
  <c r="R157" i="9"/>
  <c r="P157" i="9"/>
  <c r="BI156" i="9"/>
  <c r="BH156" i="9"/>
  <c r="BG156" i="9"/>
  <c r="BE156" i="9"/>
  <c r="T156" i="9"/>
  <c r="R156" i="9"/>
  <c r="P156" i="9"/>
  <c r="BI154" i="9"/>
  <c r="BH154" i="9"/>
  <c r="BG154" i="9"/>
  <c r="BE154" i="9"/>
  <c r="T154" i="9"/>
  <c r="R154" i="9"/>
  <c r="P154" i="9"/>
  <c r="BI153" i="9"/>
  <c r="BH153" i="9"/>
  <c r="BG153" i="9"/>
  <c r="BE153" i="9"/>
  <c r="T153" i="9"/>
  <c r="R153" i="9"/>
  <c r="P153" i="9"/>
  <c r="BI152" i="9"/>
  <c r="BH152" i="9"/>
  <c r="BG152" i="9"/>
  <c r="BE152" i="9"/>
  <c r="T152" i="9"/>
  <c r="R152" i="9"/>
  <c r="P152" i="9"/>
  <c r="BI151" i="9"/>
  <c r="BH151" i="9"/>
  <c r="BG151" i="9"/>
  <c r="BE151" i="9"/>
  <c r="T151" i="9"/>
  <c r="R151" i="9"/>
  <c r="P151" i="9"/>
  <c r="BI150" i="9"/>
  <c r="BH150" i="9"/>
  <c r="BG150" i="9"/>
  <c r="BE150" i="9"/>
  <c r="T150" i="9"/>
  <c r="R150" i="9"/>
  <c r="P150" i="9"/>
  <c r="BI148" i="9"/>
  <c r="BH148" i="9"/>
  <c r="BG148" i="9"/>
  <c r="BE148" i="9"/>
  <c r="T148" i="9"/>
  <c r="R148" i="9"/>
  <c r="P148" i="9"/>
  <c r="BI147" i="9"/>
  <c r="BH147" i="9"/>
  <c r="BG147" i="9"/>
  <c r="BE147" i="9"/>
  <c r="T147" i="9"/>
  <c r="R147" i="9"/>
  <c r="P147" i="9"/>
  <c r="BI146" i="9"/>
  <c r="BH146" i="9"/>
  <c r="BG146" i="9"/>
  <c r="BE146" i="9"/>
  <c r="T146" i="9"/>
  <c r="R146" i="9"/>
  <c r="P146" i="9"/>
  <c r="BI144" i="9"/>
  <c r="BH144" i="9"/>
  <c r="BG144" i="9"/>
  <c r="BE144" i="9"/>
  <c r="T144" i="9"/>
  <c r="R144" i="9"/>
  <c r="P144" i="9"/>
  <c r="BI143" i="9"/>
  <c r="BH143" i="9"/>
  <c r="BG143" i="9"/>
  <c r="BE143" i="9"/>
  <c r="T143" i="9"/>
  <c r="R143" i="9"/>
  <c r="P143" i="9"/>
  <c r="BI140" i="9"/>
  <c r="BH140" i="9"/>
  <c r="BG140" i="9"/>
  <c r="BE140" i="9"/>
  <c r="T140" i="9"/>
  <c r="R140" i="9"/>
  <c r="P140" i="9"/>
  <c r="BI139" i="9"/>
  <c r="BH139" i="9"/>
  <c r="BG139" i="9"/>
  <c r="BE139" i="9"/>
  <c r="T139" i="9"/>
  <c r="R139" i="9"/>
  <c r="P139" i="9"/>
  <c r="BI137" i="9"/>
  <c r="BH137" i="9"/>
  <c r="BG137" i="9"/>
  <c r="BE137" i="9"/>
  <c r="T137" i="9"/>
  <c r="R137" i="9"/>
  <c r="P137" i="9"/>
  <c r="BI136" i="9"/>
  <c r="BH136" i="9"/>
  <c r="BG136" i="9"/>
  <c r="BE136" i="9"/>
  <c r="T136" i="9"/>
  <c r="R136" i="9"/>
  <c r="P136" i="9"/>
  <c r="F127" i="9"/>
  <c r="E125" i="9"/>
  <c r="BI112" i="9"/>
  <c r="BH112" i="9"/>
  <c r="BG112" i="9"/>
  <c r="BE112" i="9"/>
  <c r="BI111" i="9"/>
  <c r="BH111" i="9"/>
  <c r="BG111" i="9"/>
  <c r="BF111" i="9"/>
  <c r="BE111" i="9"/>
  <c r="BI110" i="9"/>
  <c r="BH110" i="9"/>
  <c r="BG110" i="9"/>
  <c r="BF110" i="9"/>
  <c r="BE110" i="9"/>
  <c r="BI109" i="9"/>
  <c r="BH109" i="9"/>
  <c r="BG109" i="9"/>
  <c r="BF109" i="9"/>
  <c r="BE109" i="9"/>
  <c r="BI108" i="9"/>
  <c r="BH108" i="9"/>
  <c r="BG108" i="9"/>
  <c r="BF108" i="9"/>
  <c r="BE108" i="9"/>
  <c r="BI107" i="9"/>
  <c r="BH107" i="9"/>
  <c r="BG107" i="9"/>
  <c r="BF107" i="9"/>
  <c r="BE107" i="9"/>
  <c r="F89" i="9"/>
  <c r="E87" i="9"/>
  <c r="J24" i="9"/>
  <c r="E24" i="9"/>
  <c r="J130" i="9" s="1"/>
  <c r="J23" i="9"/>
  <c r="J21" i="9"/>
  <c r="E21" i="9"/>
  <c r="J129" i="9" s="1"/>
  <c r="J20" i="9"/>
  <c r="F92" i="9"/>
  <c r="J15" i="9"/>
  <c r="E15" i="9"/>
  <c r="F129" i="9" s="1"/>
  <c r="J14" i="9"/>
  <c r="J12" i="9"/>
  <c r="J127" i="9" s="1"/>
  <c r="E7" i="9"/>
  <c r="E123" i="9"/>
  <c r="J39" i="8"/>
  <c r="J38" i="8"/>
  <c r="AY102" i="1" s="1"/>
  <c r="J37" i="8"/>
  <c r="AX102" i="1"/>
  <c r="BI184" i="8"/>
  <c r="BH184" i="8"/>
  <c r="BG184" i="8"/>
  <c r="BE184" i="8"/>
  <c r="T184" i="8"/>
  <c r="R184" i="8"/>
  <c r="P184" i="8"/>
  <c r="BI183" i="8"/>
  <c r="BH183" i="8"/>
  <c r="BG183" i="8"/>
  <c r="BE183" i="8"/>
  <c r="T183" i="8"/>
  <c r="R183" i="8"/>
  <c r="P183" i="8"/>
  <c r="BI182" i="8"/>
  <c r="BH182" i="8"/>
  <c r="BG182" i="8"/>
  <c r="BE182" i="8"/>
  <c r="T182" i="8"/>
  <c r="R182" i="8"/>
  <c r="P182" i="8"/>
  <c r="BI181" i="8"/>
  <c r="BH181" i="8"/>
  <c r="BG181" i="8"/>
  <c r="BE181" i="8"/>
  <c r="T181" i="8"/>
  <c r="R181" i="8"/>
  <c r="P181" i="8"/>
  <c r="BI180" i="8"/>
  <c r="BH180" i="8"/>
  <c r="BG180" i="8"/>
  <c r="BE180" i="8"/>
  <c r="T180" i="8"/>
  <c r="R180" i="8"/>
  <c r="P180" i="8"/>
  <c r="BI179" i="8"/>
  <c r="BH179" i="8"/>
  <c r="BG179" i="8"/>
  <c r="BE179" i="8"/>
  <c r="T179" i="8"/>
  <c r="R179" i="8"/>
  <c r="P179" i="8"/>
  <c r="BI178" i="8"/>
  <c r="BH178" i="8"/>
  <c r="BG178" i="8"/>
  <c r="BE178" i="8"/>
  <c r="T178" i="8"/>
  <c r="R178" i="8"/>
  <c r="P178" i="8"/>
  <c r="BI177" i="8"/>
  <c r="BH177" i="8"/>
  <c r="BG177" i="8"/>
  <c r="BE177" i="8"/>
  <c r="T177" i="8"/>
  <c r="R177" i="8"/>
  <c r="P177" i="8"/>
  <c r="BI176" i="8"/>
  <c r="BH176" i="8"/>
  <c r="BG176" i="8"/>
  <c r="BE176" i="8"/>
  <c r="T176" i="8"/>
  <c r="R176" i="8"/>
  <c r="P176" i="8"/>
  <c r="BI175" i="8"/>
  <c r="BH175" i="8"/>
  <c r="BG175" i="8"/>
  <c r="BE175" i="8"/>
  <c r="T175" i="8"/>
  <c r="R175" i="8"/>
  <c r="P175" i="8"/>
  <c r="BI174" i="8"/>
  <c r="BH174" i="8"/>
  <c r="BG174" i="8"/>
  <c r="BE174" i="8"/>
  <c r="T174" i="8"/>
  <c r="R174" i="8"/>
  <c r="P174" i="8"/>
  <c r="BI173" i="8"/>
  <c r="BH173" i="8"/>
  <c r="BG173" i="8"/>
  <c r="BE173" i="8"/>
  <c r="T173" i="8"/>
  <c r="R173" i="8"/>
  <c r="P173" i="8"/>
  <c r="BI172" i="8"/>
  <c r="BH172" i="8"/>
  <c r="BG172" i="8"/>
  <c r="BE172" i="8"/>
  <c r="T172" i="8"/>
  <c r="R172" i="8"/>
  <c r="P172" i="8"/>
  <c r="BI171" i="8"/>
  <c r="BH171" i="8"/>
  <c r="BG171" i="8"/>
  <c r="BE171" i="8"/>
  <c r="T171" i="8"/>
  <c r="R171" i="8"/>
  <c r="P171" i="8"/>
  <c r="BI170" i="8"/>
  <c r="BH170" i="8"/>
  <c r="BG170" i="8"/>
  <c r="BE170" i="8"/>
  <c r="T170" i="8"/>
  <c r="R170" i="8"/>
  <c r="P170" i="8"/>
  <c r="BI168" i="8"/>
  <c r="BH168" i="8"/>
  <c r="BG168" i="8"/>
  <c r="BE168" i="8"/>
  <c r="T168" i="8"/>
  <c r="R168" i="8"/>
  <c r="P168" i="8"/>
  <c r="BI167" i="8"/>
  <c r="BH167" i="8"/>
  <c r="BG167" i="8"/>
  <c r="BE167" i="8"/>
  <c r="T167" i="8"/>
  <c r="R167" i="8"/>
  <c r="P167" i="8"/>
  <c r="BI165" i="8"/>
  <c r="BH165" i="8"/>
  <c r="BG165" i="8"/>
  <c r="BE165" i="8"/>
  <c r="T165" i="8"/>
  <c r="R165" i="8"/>
  <c r="P165" i="8"/>
  <c r="BI164" i="8"/>
  <c r="BH164" i="8"/>
  <c r="BG164" i="8"/>
  <c r="BE164" i="8"/>
  <c r="T164" i="8"/>
  <c r="R164" i="8"/>
  <c r="P164" i="8"/>
  <c r="BI163" i="8"/>
  <c r="BH163" i="8"/>
  <c r="BG163" i="8"/>
  <c r="BE163" i="8"/>
  <c r="T163" i="8"/>
  <c r="R163" i="8"/>
  <c r="P163" i="8"/>
  <c r="BI162" i="8"/>
  <c r="BH162" i="8"/>
  <c r="BG162" i="8"/>
  <c r="BE162" i="8"/>
  <c r="T162" i="8"/>
  <c r="R162" i="8"/>
  <c r="P162" i="8"/>
  <c r="BI161" i="8"/>
  <c r="BH161" i="8"/>
  <c r="BG161" i="8"/>
  <c r="BE161" i="8"/>
  <c r="T161" i="8"/>
  <c r="R161" i="8"/>
  <c r="P161" i="8"/>
  <c r="BI160" i="8"/>
  <c r="BH160" i="8"/>
  <c r="BG160" i="8"/>
  <c r="BE160" i="8"/>
  <c r="T160" i="8"/>
  <c r="R160" i="8"/>
  <c r="P160" i="8"/>
  <c r="BI159" i="8"/>
  <c r="BH159" i="8"/>
  <c r="BG159" i="8"/>
  <c r="BE159" i="8"/>
  <c r="T159" i="8"/>
  <c r="R159" i="8"/>
  <c r="P159" i="8"/>
  <c r="BI157" i="8"/>
  <c r="BH157" i="8"/>
  <c r="BG157" i="8"/>
  <c r="BE157" i="8"/>
  <c r="T157" i="8"/>
  <c r="R157" i="8"/>
  <c r="P157" i="8"/>
  <c r="BI156" i="8"/>
  <c r="BH156" i="8"/>
  <c r="BG156" i="8"/>
  <c r="BE156" i="8"/>
  <c r="T156" i="8"/>
  <c r="R156" i="8"/>
  <c r="P156" i="8"/>
  <c r="BI155" i="8"/>
  <c r="BH155" i="8"/>
  <c r="BG155" i="8"/>
  <c r="BE155" i="8"/>
  <c r="T155" i="8"/>
  <c r="R155" i="8"/>
  <c r="P155" i="8"/>
  <c r="BI154" i="8"/>
  <c r="BH154" i="8"/>
  <c r="BG154" i="8"/>
  <c r="BE154" i="8"/>
  <c r="T154" i="8"/>
  <c r="R154" i="8"/>
  <c r="P154" i="8"/>
  <c r="BI153" i="8"/>
  <c r="BH153" i="8"/>
  <c r="BG153" i="8"/>
  <c r="BE153" i="8"/>
  <c r="T153" i="8"/>
  <c r="R153" i="8"/>
  <c r="P153" i="8"/>
  <c r="BI152" i="8"/>
  <c r="BH152" i="8"/>
  <c r="BG152" i="8"/>
  <c r="BE152" i="8"/>
  <c r="T152" i="8"/>
  <c r="R152" i="8"/>
  <c r="P152" i="8"/>
  <c r="BI151" i="8"/>
  <c r="BH151" i="8"/>
  <c r="BG151" i="8"/>
  <c r="BE151" i="8"/>
  <c r="T151" i="8"/>
  <c r="R151" i="8"/>
  <c r="P151" i="8"/>
  <c r="BI150" i="8"/>
  <c r="BH150" i="8"/>
  <c r="BG150" i="8"/>
  <c r="BE150" i="8"/>
  <c r="T150" i="8"/>
  <c r="R150" i="8"/>
  <c r="P150" i="8"/>
  <c r="BI149" i="8"/>
  <c r="BH149" i="8"/>
  <c r="BG149" i="8"/>
  <c r="BE149" i="8"/>
  <c r="T149" i="8"/>
  <c r="R149" i="8"/>
  <c r="P149" i="8"/>
  <c r="BI147" i="8"/>
  <c r="BH147" i="8"/>
  <c r="BG147" i="8"/>
  <c r="BE147" i="8"/>
  <c r="T147" i="8"/>
  <c r="R147" i="8"/>
  <c r="P147" i="8"/>
  <c r="BI146" i="8"/>
  <c r="BH146" i="8"/>
  <c r="BG146" i="8"/>
  <c r="BE146" i="8"/>
  <c r="T146" i="8"/>
  <c r="R146" i="8"/>
  <c r="P146" i="8"/>
  <c r="BI145" i="8"/>
  <c r="BH145" i="8"/>
  <c r="BG145" i="8"/>
  <c r="BE145" i="8"/>
  <c r="T145" i="8"/>
  <c r="R145" i="8"/>
  <c r="P145" i="8"/>
  <c r="BI143" i="8"/>
  <c r="BH143" i="8"/>
  <c r="BG143" i="8"/>
  <c r="BE143" i="8"/>
  <c r="T143" i="8"/>
  <c r="R143" i="8"/>
  <c r="P143" i="8"/>
  <c r="BI142" i="8"/>
  <c r="BH142" i="8"/>
  <c r="BG142" i="8"/>
  <c r="BE142" i="8"/>
  <c r="T142" i="8"/>
  <c r="R142" i="8"/>
  <c r="P142" i="8"/>
  <c r="BI139" i="8"/>
  <c r="BH139" i="8"/>
  <c r="BG139" i="8"/>
  <c r="BE139" i="8"/>
  <c r="T139" i="8"/>
  <c r="R139" i="8"/>
  <c r="P139" i="8"/>
  <c r="BI137" i="8"/>
  <c r="BH137" i="8"/>
  <c r="BG137" i="8"/>
  <c r="BE137" i="8"/>
  <c r="T137" i="8"/>
  <c r="R137" i="8"/>
  <c r="P137" i="8"/>
  <c r="BI136" i="8"/>
  <c r="BH136" i="8"/>
  <c r="BG136" i="8"/>
  <c r="BE136" i="8"/>
  <c r="T136" i="8"/>
  <c r="R136" i="8"/>
  <c r="P136" i="8"/>
  <c r="F127" i="8"/>
  <c r="E125" i="8"/>
  <c r="BI112" i="8"/>
  <c r="BH112" i="8"/>
  <c r="BG112" i="8"/>
  <c r="BE112" i="8"/>
  <c r="BI111" i="8"/>
  <c r="BH111" i="8"/>
  <c r="BG111" i="8"/>
  <c r="BF111" i="8"/>
  <c r="BE111" i="8"/>
  <c r="BI110" i="8"/>
  <c r="BH110" i="8"/>
  <c r="BG110" i="8"/>
  <c r="BF110" i="8"/>
  <c r="BE110" i="8"/>
  <c r="BI109" i="8"/>
  <c r="BH109" i="8"/>
  <c r="BG109" i="8"/>
  <c r="BF109" i="8"/>
  <c r="BE109" i="8"/>
  <c r="BI108" i="8"/>
  <c r="BH108" i="8"/>
  <c r="BG108" i="8"/>
  <c r="BF108" i="8"/>
  <c r="BE108" i="8"/>
  <c r="BI107" i="8"/>
  <c r="BH107" i="8"/>
  <c r="BG107" i="8"/>
  <c r="BF107" i="8"/>
  <c r="BE107" i="8"/>
  <c r="F89" i="8"/>
  <c r="E87" i="8"/>
  <c r="J24" i="8"/>
  <c r="E24" i="8"/>
  <c r="J130" i="8" s="1"/>
  <c r="J23" i="8"/>
  <c r="J21" i="8"/>
  <c r="E21" i="8"/>
  <c r="J129" i="8" s="1"/>
  <c r="J20" i="8"/>
  <c r="F130" i="8"/>
  <c r="J15" i="8"/>
  <c r="E15" i="8"/>
  <c r="F91" i="8" s="1"/>
  <c r="J14" i="8"/>
  <c r="J12" i="8"/>
  <c r="J127" i="8"/>
  <c r="E7" i="8"/>
  <c r="E123" i="8" s="1"/>
  <c r="J39" i="7"/>
  <c r="J38" i="7"/>
  <c r="AY101" i="1" s="1"/>
  <c r="J37" i="7"/>
  <c r="AX101" i="1" s="1"/>
  <c r="BI156" i="7"/>
  <c r="BH156" i="7"/>
  <c r="BG156" i="7"/>
  <c r="BE156" i="7"/>
  <c r="T156" i="7"/>
  <c r="R156" i="7"/>
  <c r="P156" i="7"/>
  <c r="BI155" i="7"/>
  <c r="BH155" i="7"/>
  <c r="BG155" i="7"/>
  <c r="BE155" i="7"/>
  <c r="T155" i="7"/>
  <c r="R155" i="7"/>
  <c r="P155" i="7"/>
  <c r="BI154" i="7"/>
  <c r="BH154" i="7"/>
  <c r="BG154" i="7"/>
  <c r="BE154" i="7"/>
  <c r="T154" i="7"/>
  <c r="R154" i="7"/>
  <c r="P154" i="7"/>
  <c r="BI153" i="7"/>
  <c r="BH153" i="7"/>
  <c r="BG153" i="7"/>
  <c r="BE153" i="7"/>
  <c r="T153" i="7"/>
  <c r="R153" i="7"/>
  <c r="P153" i="7"/>
  <c r="BI150" i="7"/>
  <c r="BH150" i="7"/>
  <c r="BG150" i="7"/>
  <c r="BE150" i="7"/>
  <c r="T150" i="7"/>
  <c r="R150" i="7"/>
  <c r="P150" i="7"/>
  <c r="BI149" i="7"/>
  <c r="BH149" i="7"/>
  <c r="BG149" i="7"/>
  <c r="BE149" i="7"/>
  <c r="T149" i="7"/>
  <c r="R149" i="7"/>
  <c r="P149" i="7"/>
  <c r="BI148" i="7"/>
  <c r="BH148" i="7"/>
  <c r="BG148" i="7"/>
  <c r="BE148" i="7"/>
  <c r="T148" i="7"/>
  <c r="R148" i="7"/>
  <c r="P148" i="7"/>
  <c r="BI147" i="7"/>
  <c r="BH147" i="7"/>
  <c r="BG147" i="7"/>
  <c r="BE147" i="7"/>
  <c r="T147" i="7"/>
  <c r="R147" i="7"/>
  <c r="P147" i="7"/>
  <c r="BI146" i="7"/>
  <c r="BH146" i="7"/>
  <c r="BG146" i="7"/>
  <c r="BE146" i="7"/>
  <c r="T146" i="7"/>
  <c r="R146" i="7"/>
  <c r="P146" i="7"/>
  <c r="BI145" i="7"/>
  <c r="BH145" i="7"/>
  <c r="BG145" i="7"/>
  <c r="BE145" i="7"/>
  <c r="T145" i="7"/>
  <c r="R145" i="7"/>
  <c r="P145" i="7"/>
  <c r="BI144" i="7"/>
  <c r="BH144" i="7"/>
  <c r="BG144" i="7"/>
  <c r="BE144" i="7"/>
  <c r="T144" i="7"/>
  <c r="R144" i="7"/>
  <c r="P144" i="7"/>
  <c r="BI143" i="7"/>
  <c r="BH143" i="7"/>
  <c r="BG143" i="7"/>
  <c r="BE143" i="7"/>
  <c r="T143" i="7"/>
  <c r="R143" i="7"/>
  <c r="P143" i="7"/>
  <c r="BI142" i="7"/>
  <c r="BH142" i="7"/>
  <c r="BG142" i="7"/>
  <c r="BE142" i="7"/>
  <c r="T142" i="7"/>
  <c r="R142" i="7"/>
  <c r="P142" i="7"/>
  <c r="BI141" i="7"/>
  <c r="BH141" i="7"/>
  <c r="BG141" i="7"/>
  <c r="BE141" i="7"/>
  <c r="T141" i="7"/>
  <c r="R141" i="7"/>
  <c r="P141" i="7"/>
  <c r="BI140" i="7"/>
  <c r="BH140" i="7"/>
  <c r="BG140" i="7"/>
  <c r="BE140" i="7"/>
  <c r="T140" i="7"/>
  <c r="R140" i="7"/>
  <c r="P140" i="7"/>
  <c r="BI139" i="7"/>
  <c r="BH139" i="7"/>
  <c r="BG139" i="7"/>
  <c r="BE139" i="7"/>
  <c r="T139" i="7"/>
  <c r="R139" i="7"/>
  <c r="P139" i="7"/>
  <c r="BI138" i="7"/>
  <c r="BH138" i="7"/>
  <c r="BG138" i="7"/>
  <c r="BE138" i="7"/>
  <c r="T138" i="7"/>
  <c r="R138" i="7"/>
  <c r="P138" i="7"/>
  <c r="BI137" i="7"/>
  <c r="BH137" i="7"/>
  <c r="BG137" i="7"/>
  <c r="BE137" i="7"/>
  <c r="T137" i="7"/>
  <c r="R137" i="7"/>
  <c r="P137" i="7"/>
  <c r="BI136" i="7"/>
  <c r="BH136" i="7"/>
  <c r="BG136" i="7"/>
  <c r="BE136" i="7"/>
  <c r="T136" i="7"/>
  <c r="R136" i="7"/>
  <c r="P136" i="7"/>
  <c r="BI135" i="7"/>
  <c r="BH135" i="7"/>
  <c r="BG135" i="7"/>
  <c r="BE135" i="7"/>
  <c r="T135" i="7"/>
  <c r="R135" i="7"/>
  <c r="P135" i="7"/>
  <c r="BI134" i="7"/>
  <c r="BH134" i="7"/>
  <c r="BG134" i="7"/>
  <c r="BE134" i="7"/>
  <c r="T134" i="7"/>
  <c r="R134" i="7"/>
  <c r="P134" i="7"/>
  <c r="BI133" i="7"/>
  <c r="BH133" i="7"/>
  <c r="BG133" i="7"/>
  <c r="BE133" i="7"/>
  <c r="T133" i="7"/>
  <c r="R133" i="7"/>
  <c r="P133" i="7"/>
  <c r="BI132" i="7"/>
  <c r="BH132" i="7"/>
  <c r="BG132" i="7"/>
  <c r="BE132" i="7"/>
  <c r="T132" i="7"/>
  <c r="R132" i="7"/>
  <c r="P132" i="7"/>
  <c r="BI131" i="7"/>
  <c r="BH131" i="7"/>
  <c r="BG131" i="7"/>
  <c r="BE131" i="7"/>
  <c r="T131" i="7"/>
  <c r="R131" i="7"/>
  <c r="P131" i="7"/>
  <c r="BI130" i="7"/>
  <c r="BH130" i="7"/>
  <c r="BG130" i="7"/>
  <c r="BE130" i="7"/>
  <c r="T130" i="7"/>
  <c r="R130" i="7"/>
  <c r="P130" i="7"/>
  <c r="J125" i="7"/>
  <c r="F122" i="7"/>
  <c r="E120" i="7"/>
  <c r="BI107" i="7"/>
  <c r="BH107" i="7"/>
  <c r="BG107" i="7"/>
  <c r="BE107" i="7"/>
  <c r="BI106" i="7"/>
  <c r="BH106" i="7"/>
  <c r="BG106" i="7"/>
  <c r="BF106" i="7"/>
  <c r="BE106" i="7"/>
  <c r="BI105" i="7"/>
  <c r="BH105" i="7"/>
  <c r="BG105" i="7"/>
  <c r="BF105" i="7"/>
  <c r="BE105" i="7"/>
  <c r="BI104" i="7"/>
  <c r="BH104" i="7"/>
  <c r="BG104" i="7"/>
  <c r="BF104" i="7"/>
  <c r="BE104" i="7"/>
  <c r="BI103" i="7"/>
  <c r="BH103" i="7"/>
  <c r="BG103" i="7"/>
  <c r="BF103" i="7"/>
  <c r="BE103" i="7"/>
  <c r="BI102" i="7"/>
  <c r="BH102" i="7"/>
  <c r="BG102" i="7"/>
  <c r="BF102" i="7"/>
  <c r="BE102" i="7"/>
  <c r="J92" i="7"/>
  <c r="F89" i="7"/>
  <c r="E87" i="7"/>
  <c r="J21" i="7"/>
  <c r="E21" i="7"/>
  <c r="J91" i="7" s="1"/>
  <c r="J20" i="7"/>
  <c r="F125" i="7"/>
  <c r="J15" i="7"/>
  <c r="E15" i="7"/>
  <c r="F91" i="7"/>
  <c r="J14" i="7"/>
  <c r="J12" i="7"/>
  <c r="J122" i="7" s="1"/>
  <c r="E7" i="7"/>
  <c r="E118" i="7" s="1"/>
  <c r="J39" i="6"/>
  <c r="J38" i="6"/>
  <c r="AY100" i="1" s="1"/>
  <c r="J37" i="6"/>
  <c r="AX100" i="1"/>
  <c r="BI211" i="6"/>
  <c r="BH211" i="6"/>
  <c r="BG211" i="6"/>
  <c r="BE211" i="6"/>
  <c r="T211" i="6"/>
  <c r="R211" i="6"/>
  <c r="P211" i="6"/>
  <c r="BI210" i="6"/>
  <c r="BH210" i="6"/>
  <c r="BG210" i="6"/>
  <c r="BE210" i="6"/>
  <c r="T210" i="6"/>
  <c r="R210" i="6"/>
  <c r="P210" i="6"/>
  <c r="BI209" i="6"/>
  <c r="BH209" i="6"/>
  <c r="BG209" i="6"/>
  <c r="BE209" i="6"/>
  <c r="T209" i="6"/>
  <c r="R209" i="6"/>
  <c r="P209" i="6"/>
  <c r="BI208" i="6"/>
  <c r="BH208" i="6"/>
  <c r="BG208" i="6"/>
  <c r="BE208" i="6"/>
  <c r="T208" i="6"/>
  <c r="R208" i="6"/>
  <c r="P208" i="6"/>
  <c r="BI207" i="6"/>
  <c r="BH207" i="6"/>
  <c r="BG207" i="6"/>
  <c r="BE207" i="6"/>
  <c r="T207" i="6"/>
  <c r="R207" i="6"/>
  <c r="P207" i="6"/>
  <c r="BI205" i="6"/>
  <c r="BH205" i="6"/>
  <c r="BG205" i="6"/>
  <c r="BE205" i="6"/>
  <c r="T205" i="6"/>
  <c r="R205" i="6"/>
  <c r="P205" i="6"/>
  <c r="BI204" i="6"/>
  <c r="BH204" i="6"/>
  <c r="BG204" i="6"/>
  <c r="BE204" i="6"/>
  <c r="T204" i="6"/>
  <c r="R204" i="6"/>
  <c r="P204" i="6"/>
  <c r="BI203" i="6"/>
  <c r="BH203" i="6"/>
  <c r="BG203" i="6"/>
  <c r="BE203" i="6"/>
  <c r="T203" i="6"/>
  <c r="R203" i="6"/>
  <c r="P203" i="6"/>
  <c r="BI202" i="6"/>
  <c r="BH202" i="6"/>
  <c r="BG202" i="6"/>
  <c r="BE202" i="6"/>
  <c r="T202" i="6"/>
  <c r="R202" i="6"/>
  <c r="P202" i="6"/>
  <c r="BI201" i="6"/>
  <c r="BH201" i="6"/>
  <c r="BG201" i="6"/>
  <c r="BE201" i="6"/>
  <c r="T201" i="6"/>
  <c r="R201" i="6"/>
  <c r="P201" i="6"/>
  <c r="BI200" i="6"/>
  <c r="BH200" i="6"/>
  <c r="BG200" i="6"/>
  <c r="BE200" i="6"/>
  <c r="T200" i="6"/>
  <c r="R200" i="6"/>
  <c r="P200" i="6"/>
  <c r="BI199" i="6"/>
  <c r="BH199" i="6"/>
  <c r="BG199" i="6"/>
  <c r="BE199" i="6"/>
  <c r="T199" i="6"/>
  <c r="R199" i="6"/>
  <c r="P199" i="6"/>
  <c r="BI198" i="6"/>
  <c r="BH198" i="6"/>
  <c r="BG198" i="6"/>
  <c r="BE198" i="6"/>
  <c r="T198" i="6"/>
  <c r="R198" i="6"/>
  <c r="P198" i="6"/>
  <c r="BI197" i="6"/>
  <c r="BH197" i="6"/>
  <c r="BG197" i="6"/>
  <c r="BE197" i="6"/>
  <c r="T197" i="6"/>
  <c r="R197" i="6"/>
  <c r="P197" i="6"/>
  <c r="BI196" i="6"/>
  <c r="BH196" i="6"/>
  <c r="BG196" i="6"/>
  <c r="BE196" i="6"/>
  <c r="T196" i="6"/>
  <c r="R196" i="6"/>
  <c r="P196" i="6"/>
  <c r="BI195" i="6"/>
  <c r="BH195" i="6"/>
  <c r="BG195" i="6"/>
  <c r="BE195" i="6"/>
  <c r="T195" i="6"/>
  <c r="R195" i="6"/>
  <c r="P195" i="6"/>
  <c r="BI194" i="6"/>
  <c r="BH194" i="6"/>
  <c r="BG194" i="6"/>
  <c r="BE194" i="6"/>
  <c r="T194" i="6"/>
  <c r="R194" i="6"/>
  <c r="P194" i="6"/>
  <c r="BI193" i="6"/>
  <c r="BH193" i="6"/>
  <c r="BG193" i="6"/>
  <c r="BE193" i="6"/>
  <c r="T193" i="6"/>
  <c r="R193" i="6"/>
  <c r="P193" i="6"/>
  <c r="BI192" i="6"/>
  <c r="BH192" i="6"/>
  <c r="BG192" i="6"/>
  <c r="BE192" i="6"/>
  <c r="T192" i="6"/>
  <c r="R192" i="6"/>
  <c r="P192" i="6"/>
  <c r="BI191" i="6"/>
  <c r="BH191" i="6"/>
  <c r="BG191" i="6"/>
  <c r="BE191" i="6"/>
  <c r="T191" i="6"/>
  <c r="R191" i="6"/>
  <c r="P191" i="6"/>
  <c r="BI190" i="6"/>
  <c r="BH190" i="6"/>
  <c r="BG190" i="6"/>
  <c r="BE190" i="6"/>
  <c r="T190" i="6"/>
  <c r="R190" i="6"/>
  <c r="P190" i="6"/>
  <c r="BI189" i="6"/>
  <c r="BH189" i="6"/>
  <c r="BG189" i="6"/>
  <c r="BE189" i="6"/>
  <c r="T189" i="6"/>
  <c r="R189" i="6"/>
  <c r="P189" i="6"/>
  <c r="BI188" i="6"/>
  <c r="BH188" i="6"/>
  <c r="BG188" i="6"/>
  <c r="BE188" i="6"/>
  <c r="T188" i="6"/>
  <c r="R188" i="6"/>
  <c r="P188" i="6"/>
  <c r="BI187" i="6"/>
  <c r="BH187" i="6"/>
  <c r="BG187" i="6"/>
  <c r="BE187" i="6"/>
  <c r="T187" i="6"/>
  <c r="R187" i="6"/>
  <c r="P187" i="6"/>
  <c r="BI186" i="6"/>
  <c r="BH186" i="6"/>
  <c r="BG186" i="6"/>
  <c r="BE186" i="6"/>
  <c r="T186" i="6"/>
  <c r="R186" i="6"/>
  <c r="P186" i="6"/>
  <c r="BI185" i="6"/>
  <c r="BH185" i="6"/>
  <c r="BG185" i="6"/>
  <c r="BE185" i="6"/>
  <c r="T185" i="6"/>
  <c r="R185" i="6"/>
  <c r="P185" i="6"/>
  <c r="BI183" i="6"/>
  <c r="BH183" i="6"/>
  <c r="BG183" i="6"/>
  <c r="BE183" i="6"/>
  <c r="T183" i="6"/>
  <c r="R183" i="6"/>
  <c r="P183" i="6"/>
  <c r="BI182" i="6"/>
  <c r="BH182" i="6"/>
  <c r="BG182" i="6"/>
  <c r="BE182" i="6"/>
  <c r="T182" i="6"/>
  <c r="R182" i="6"/>
  <c r="P182" i="6"/>
  <c r="BI180" i="6"/>
  <c r="BH180" i="6"/>
  <c r="BG180" i="6"/>
  <c r="BE180" i="6"/>
  <c r="T180" i="6"/>
  <c r="R180" i="6"/>
  <c r="P180" i="6"/>
  <c r="BI179" i="6"/>
  <c r="BH179" i="6"/>
  <c r="BG179" i="6"/>
  <c r="BE179" i="6"/>
  <c r="T179" i="6"/>
  <c r="R179" i="6"/>
  <c r="P179" i="6"/>
  <c r="BI177" i="6"/>
  <c r="BH177" i="6"/>
  <c r="BG177" i="6"/>
  <c r="BE177" i="6"/>
  <c r="T177" i="6"/>
  <c r="R177" i="6"/>
  <c r="P177" i="6"/>
  <c r="BI176" i="6"/>
  <c r="BH176" i="6"/>
  <c r="BG176" i="6"/>
  <c r="BE176" i="6"/>
  <c r="T176" i="6"/>
  <c r="R176" i="6"/>
  <c r="P176" i="6"/>
  <c r="BI174" i="6"/>
  <c r="BH174" i="6"/>
  <c r="BG174" i="6"/>
  <c r="BE174" i="6"/>
  <c r="T174" i="6"/>
  <c r="R174" i="6"/>
  <c r="P174" i="6"/>
  <c r="BI173" i="6"/>
  <c r="BH173" i="6"/>
  <c r="BG173" i="6"/>
  <c r="BE173" i="6"/>
  <c r="T173" i="6"/>
  <c r="R173" i="6"/>
  <c r="P173" i="6"/>
  <c r="BI171" i="6"/>
  <c r="BH171" i="6"/>
  <c r="BG171" i="6"/>
  <c r="BE171" i="6"/>
  <c r="T171" i="6"/>
  <c r="R171" i="6"/>
  <c r="P171" i="6"/>
  <c r="BI170" i="6"/>
  <c r="BH170" i="6"/>
  <c r="BG170" i="6"/>
  <c r="BE170" i="6"/>
  <c r="T170" i="6"/>
  <c r="R170" i="6"/>
  <c r="P170" i="6"/>
  <c r="BI167" i="6"/>
  <c r="BH167" i="6"/>
  <c r="BG167" i="6"/>
  <c r="BE167" i="6"/>
  <c r="T167" i="6"/>
  <c r="T166" i="6" s="1"/>
  <c r="T165" i="6" s="1"/>
  <c r="R167" i="6"/>
  <c r="R166" i="6"/>
  <c r="R165" i="6"/>
  <c r="P167" i="6"/>
  <c r="P166" i="6" s="1"/>
  <c r="P165" i="6" s="1"/>
  <c r="BI164" i="6"/>
  <c r="BH164" i="6"/>
  <c r="BG164" i="6"/>
  <c r="BE164" i="6"/>
  <c r="T164" i="6"/>
  <c r="R164" i="6"/>
  <c r="P164" i="6"/>
  <c r="BI163" i="6"/>
  <c r="BH163" i="6"/>
  <c r="BG163" i="6"/>
  <c r="BE163" i="6"/>
  <c r="T163" i="6"/>
  <c r="R163" i="6"/>
  <c r="P163" i="6"/>
  <c r="BI161" i="6"/>
  <c r="BH161" i="6"/>
  <c r="BG161" i="6"/>
  <c r="BE161" i="6"/>
  <c r="T161" i="6"/>
  <c r="R161" i="6"/>
  <c r="P161" i="6"/>
  <c r="BI160" i="6"/>
  <c r="BH160" i="6"/>
  <c r="BG160" i="6"/>
  <c r="BE160" i="6"/>
  <c r="T160" i="6"/>
  <c r="R160" i="6"/>
  <c r="P160" i="6"/>
  <c r="BI158" i="6"/>
  <c r="BH158" i="6"/>
  <c r="BG158" i="6"/>
  <c r="BE158" i="6"/>
  <c r="T158" i="6"/>
  <c r="R158" i="6"/>
  <c r="P158" i="6"/>
  <c r="BI157" i="6"/>
  <c r="BH157" i="6"/>
  <c r="BG157" i="6"/>
  <c r="BE157" i="6"/>
  <c r="T157" i="6"/>
  <c r="R157" i="6"/>
  <c r="P157" i="6"/>
  <c r="BI153" i="6"/>
  <c r="BH153" i="6"/>
  <c r="BG153" i="6"/>
  <c r="BE153" i="6"/>
  <c r="T153" i="6"/>
  <c r="R153" i="6"/>
  <c r="P153" i="6"/>
  <c r="BI152" i="6"/>
  <c r="BH152" i="6"/>
  <c r="BG152" i="6"/>
  <c r="BE152" i="6"/>
  <c r="T152" i="6"/>
  <c r="R152" i="6"/>
  <c r="P152" i="6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4" i="6"/>
  <c r="BH144" i="6"/>
  <c r="BG144" i="6"/>
  <c r="BE144" i="6"/>
  <c r="T144" i="6"/>
  <c r="R144" i="6"/>
  <c r="P144" i="6"/>
  <c r="BI143" i="6"/>
  <c r="BH143" i="6"/>
  <c r="BG143" i="6"/>
  <c r="BE143" i="6"/>
  <c r="T143" i="6"/>
  <c r="R143" i="6"/>
  <c r="P143" i="6"/>
  <c r="BI141" i="6"/>
  <c r="BH141" i="6"/>
  <c r="BG141" i="6"/>
  <c r="BE141" i="6"/>
  <c r="T141" i="6"/>
  <c r="R141" i="6"/>
  <c r="P141" i="6"/>
  <c r="BI140" i="6"/>
  <c r="BH140" i="6"/>
  <c r="BG140" i="6"/>
  <c r="BE140" i="6"/>
  <c r="T140" i="6"/>
  <c r="R140" i="6"/>
  <c r="P140" i="6"/>
  <c r="BI138" i="6"/>
  <c r="BH138" i="6"/>
  <c r="BG138" i="6"/>
  <c r="BE138" i="6"/>
  <c r="T138" i="6"/>
  <c r="R138" i="6"/>
  <c r="P138" i="6"/>
  <c r="BI137" i="6"/>
  <c r="BH137" i="6"/>
  <c r="BG137" i="6"/>
  <c r="BE137" i="6"/>
  <c r="T137" i="6"/>
  <c r="R137" i="6"/>
  <c r="P137" i="6"/>
  <c r="F128" i="6"/>
  <c r="E126" i="6"/>
  <c r="BI113" i="6"/>
  <c r="BH113" i="6"/>
  <c r="BG113" i="6"/>
  <c r="BE113" i="6"/>
  <c r="BI112" i="6"/>
  <c r="BH112" i="6"/>
  <c r="BG112" i="6"/>
  <c r="BF112" i="6"/>
  <c r="BE112" i="6"/>
  <c r="BI111" i="6"/>
  <c r="BH111" i="6"/>
  <c r="BG111" i="6"/>
  <c r="BF111" i="6"/>
  <c r="BE111" i="6"/>
  <c r="BI110" i="6"/>
  <c r="BH110" i="6"/>
  <c r="BG110" i="6"/>
  <c r="BF110" i="6"/>
  <c r="BE110" i="6"/>
  <c r="BI109" i="6"/>
  <c r="BH109" i="6"/>
  <c r="BG109" i="6"/>
  <c r="BF109" i="6"/>
  <c r="BE109" i="6"/>
  <c r="BI108" i="6"/>
  <c r="BH108" i="6"/>
  <c r="BG108" i="6"/>
  <c r="BF108" i="6"/>
  <c r="BE108" i="6"/>
  <c r="F89" i="6"/>
  <c r="E87" i="6"/>
  <c r="J24" i="6"/>
  <c r="E24" i="6"/>
  <c r="J131" i="6" s="1"/>
  <c r="J23" i="6"/>
  <c r="J21" i="6"/>
  <c r="E21" i="6"/>
  <c r="J91" i="6" s="1"/>
  <c r="J20" i="6"/>
  <c r="F92" i="6"/>
  <c r="J15" i="6"/>
  <c r="E15" i="6"/>
  <c r="F91" i="6" s="1"/>
  <c r="J14" i="6"/>
  <c r="J12" i="6"/>
  <c r="J128" i="6" s="1"/>
  <c r="E7" i="6"/>
  <c r="E124" i="6"/>
  <c r="J39" i="5"/>
  <c r="J38" i="5"/>
  <c r="AY99" i="1" s="1"/>
  <c r="J37" i="5"/>
  <c r="AX99" i="1" s="1"/>
  <c r="BI191" i="5"/>
  <c r="BH191" i="5"/>
  <c r="BG191" i="5"/>
  <c r="BE191" i="5"/>
  <c r="T191" i="5"/>
  <c r="R191" i="5"/>
  <c r="P191" i="5"/>
  <c r="BI190" i="5"/>
  <c r="BH190" i="5"/>
  <c r="BG190" i="5"/>
  <c r="BE190" i="5"/>
  <c r="T190" i="5"/>
  <c r="R190" i="5"/>
  <c r="P190" i="5"/>
  <c r="BI189" i="5"/>
  <c r="BH189" i="5"/>
  <c r="BG189" i="5"/>
  <c r="BE189" i="5"/>
  <c r="T189" i="5"/>
  <c r="R189" i="5"/>
  <c r="P189" i="5"/>
  <c r="BI188" i="5"/>
  <c r="BH188" i="5"/>
  <c r="BG188" i="5"/>
  <c r="BE188" i="5"/>
  <c r="T188" i="5"/>
  <c r="R188" i="5"/>
  <c r="P188" i="5"/>
  <c r="BI187" i="5"/>
  <c r="BH187" i="5"/>
  <c r="BG187" i="5"/>
  <c r="BE187" i="5"/>
  <c r="T187" i="5"/>
  <c r="R187" i="5"/>
  <c r="P187" i="5"/>
  <c r="BI185" i="5"/>
  <c r="BH185" i="5"/>
  <c r="BG185" i="5"/>
  <c r="BE185" i="5"/>
  <c r="T185" i="5"/>
  <c r="R185" i="5"/>
  <c r="P185" i="5"/>
  <c r="BI184" i="5"/>
  <c r="BH184" i="5"/>
  <c r="BG184" i="5"/>
  <c r="BE184" i="5"/>
  <c r="T184" i="5"/>
  <c r="R184" i="5"/>
  <c r="P184" i="5"/>
  <c r="BI183" i="5"/>
  <c r="BH183" i="5"/>
  <c r="BG183" i="5"/>
  <c r="BE183" i="5"/>
  <c r="T183" i="5"/>
  <c r="R183" i="5"/>
  <c r="P183" i="5"/>
  <c r="BI181" i="5"/>
  <c r="BH181" i="5"/>
  <c r="BG181" i="5"/>
  <c r="BE181" i="5"/>
  <c r="T181" i="5"/>
  <c r="R181" i="5"/>
  <c r="P181" i="5"/>
  <c r="BI180" i="5"/>
  <c r="BH180" i="5"/>
  <c r="BG180" i="5"/>
  <c r="BE180" i="5"/>
  <c r="T180" i="5"/>
  <c r="R180" i="5"/>
  <c r="P180" i="5"/>
  <c r="BI178" i="5"/>
  <c r="BH178" i="5"/>
  <c r="BG178" i="5"/>
  <c r="BE178" i="5"/>
  <c r="T178" i="5"/>
  <c r="R178" i="5"/>
  <c r="P178" i="5"/>
  <c r="BI177" i="5"/>
  <c r="BH177" i="5"/>
  <c r="BG177" i="5"/>
  <c r="BE177" i="5"/>
  <c r="T177" i="5"/>
  <c r="R177" i="5"/>
  <c r="P177" i="5"/>
  <c r="BI176" i="5"/>
  <c r="BH176" i="5"/>
  <c r="BG176" i="5"/>
  <c r="BE176" i="5"/>
  <c r="T176" i="5"/>
  <c r="R176" i="5"/>
  <c r="P176" i="5"/>
  <c r="BI174" i="5"/>
  <c r="BH174" i="5"/>
  <c r="BG174" i="5"/>
  <c r="BE174" i="5"/>
  <c r="T174" i="5"/>
  <c r="R174" i="5"/>
  <c r="P174" i="5"/>
  <c r="BI172" i="5"/>
  <c r="BH172" i="5"/>
  <c r="BG172" i="5"/>
  <c r="BE172" i="5"/>
  <c r="T172" i="5"/>
  <c r="R172" i="5"/>
  <c r="P172" i="5"/>
  <c r="BI170" i="5"/>
  <c r="BH170" i="5"/>
  <c r="BG170" i="5"/>
  <c r="BE170" i="5"/>
  <c r="T170" i="5"/>
  <c r="R170" i="5"/>
  <c r="P170" i="5"/>
  <c r="BI169" i="5"/>
  <c r="BH169" i="5"/>
  <c r="BG169" i="5"/>
  <c r="BE169" i="5"/>
  <c r="T169" i="5"/>
  <c r="R169" i="5"/>
  <c r="P169" i="5"/>
  <c r="BI168" i="5"/>
  <c r="BH168" i="5"/>
  <c r="BG168" i="5"/>
  <c r="BE168" i="5"/>
  <c r="T168" i="5"/>
  <c r="R168" i="5"/>
  <c r="P168" i="5"/>
  <c r="BI167" i="5"/>
  <c r="BH167" i="5"/>
  <c r="BG167" i="5"/>
  <c r="BE167" i="5"/>
  <c r="T167" i="5"/>
  <c r="R167" i="5"/>
  <c r="P167" i="5"/>
  <c r="BI166" i="5"/>
  <c r="BH166" i="5"/>
  <c r="BG166" i="5"/>
  <c r="BE166" i="5"/>
  <c r="T166" i="5"/>
  <c r="R166" i="5"/>
  <c r="P166" i="5"/>
  <c r="BI165" i="5"/>
  <c r="BH165" i="5"/>
  <c r="BG165" i="5"/>
  <c r="BE165" i="5"/>
  <c r="T165" i="5"/>
  <c r="R165" i="5"/>
  <c r="P165" i="5"/>
  <c r="BI164" i="5"/>
  <c r="BH164" i="5"/>
  <c r="BG164" i="5"/>
  <c r="BE164" i="5"/>
  <c r="T164" i="5"/>
  <c r="R164" i="5"/>
  <c r="P164" i="5"/>
  <c r="BI163" i="5"/>
  <c r="BH163" i="5"/>
  <c r="BG163" i="5"/>
  <c r="BE163" i="5"/>
  <c r="T163" i="5"/>
  <c r="R163" i="5"/>
  <c r="P163" i="5"/>
  <c r="BI162" i="5"/>
  <c r="BH162" i="5"/>
  <c r="BG162" i="5"/>
  <c r="BE162" i="5"/>
  <c r="T162" i="5"/>
  <c r="R162" i="5"/>
  <c r="P162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9" i="5"/>
  <c r="BH159" i="5"/>
  <c r="BG159" i="5"/>
  <c r="BE159" i="5"/>
  <c r="T159" i="5"/>
  <c r="R159" i="5"/>
  <c r="P159" i="5"/>
  <c r="BI158" i="5"/>
  <c r="BH158" i="5"/>
  <c r="BG158" i="5"/>
  <c r="BE158" i="5"/>
  <c r="T158" i="5"/>
  <c r="R158" i="5"/>
  <c r="P158" i="5"/>
  <c r="BI157" i="5"/>
  <c r="BH157" i="5"/>
  <c r="BG157" i="5"/>
  <c r="BE157" i="5"/>
  <c r="T157" i="5"/>
  <c r="R157" i="5"/>
  <c r="P157" i="5"/>
  <c r="BI155" i="5"/>
  <c r="BH155" i="5"/>
  <c r="BG155" i="5"/>
  <c r="BE155" i="5"/>
  <c r="T155" i="5"/>
  <c r="R155" i="5"/>
  <c r="P155" i="5"/>
  <c r="BI153" i="5"/>
  <c r="BH153" i="5"/>
  <c r="BG153" i="5"/>
  <c r="BE153" i="5"/>
  <c r="T153" i="5"/>
  <c r="R153" i="5"/>
  <c r="P153" i="5"/>
  <c r="BI151" i="5"/>
  <c r="BH151" i="5"/>
  <c r="BG151" i="5"/>
  <c r="BE151" i="5"/>
  <c r="T151" i="5"/>
  <c r="R151" i="5"/>
  <c r="P151" i="5"/>
  <c r="BI149" i="5"/>
  <c r="BH149" i="5"/>
  <c r="BG149" i="5"/>
  <c r="BE149" i="5"/>
  <c r="T149" i="5"/>
  <c r="R149" i="5"/>
  <c r="P149" i="5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BI138" i="5"/>
  <c r="BH138" i="5"/>
  <c r="BG138" i="5"/>
  <c r="BE138" i="5"/>
  <c r="T138" i="5"/>
  <c r="R138" i="5"/>
  <c r="P138" i="5"/>
  <c r="BI136" i="5"/>
  <c r="BH136" i="5"/>
  <c r="BG136" i="5"/>
  <c r="BE136" i="5"/>
  <c r="T136" i="5"/>
  <c r="R136" i="5"/>
  <c r="P136" i="5"/>
  <c r="BI134" i="5"/>
  <c r="BH134" i="5"/>
  <c r="BG134" i="5"/>
  <c r="BE134" i="5"/>
  <c r="T134" i="5"/>
  <c r="R134" i="5"/>
  <c r="P134" i="5"/>
  <c r="BI133" i="5"/>
  <c r="BH133" i="5"/>
  <c r="BG133" i="5"/>
  <c r="BE133" i="5"/>
  <c r="T133" i="5"/>
  <c r="R133" i="5"/>
  <c r="P133" i="5"/>
  <c r="J128" i="5"/>
  <c r="F125" i="5"/>
  <c r="E123" i="5"/>
  <c r="BI110" i="5"/>
  <c r="BH110" i="5"/>
  <c r="BG110" i="5"/>
  <c r="BE110" i="5"/>
  <c r="BI109" i="5"/>
  <c r="BH109" i="5"/>
  <c r="BG109" i="5"/>
  <c r="BF109" i="5"/>
  <c r="BE109" i="5"/>
  <c r="BI108" i="5"/>
  <c r="BH108" i="5"/>
  <c r="BG108" i="5"/>
  <c r="BF108" i="5"/>
  <c r="BE108" i="5"/>
  <c r="BI107" i="5"/>
  <c r="BH107" i="5"/>
  <c r="BG107" i="5"/>
  <c r="BF107" i="5"/>
  <c r="BE107" i="5"/>
  <c r="BI106" i="5"/>
  <c r="BH106" i="5"/>
  <c r="BG106" i="5"/>
  <c r="BF106" i="5"/>
  <c r="BE106" i="5"/>
  <c r="BI105" i="5"/>
  <c r="BH105" i="5"/>
  <c r="BG105" i="5"/>
  <c r="BF105" i="5"/>
  <c r="BE105" i="5"/>
  <c r="J92" i="5"/>
  <c r="F89" i="5"/>
  <c r="E87" i="5"/>
  <c r="J21" i="5"/>
  <c r="E21" i="5"/>
  <c r="J127" i="5" s="1"/>
  <c r="J20" i="5"/>
  <c r="F92" i="5"/>
  <c r="J15" i="5"/>
  <c r="E15" i="5"/>
  <c r="F127" i="5" s="1"/>
  <c r="J14" i="5"/>
  <c r="J12" i="5"/>
  <c r="J89" i="5" s="1"/>
  <c r="E7" i="5"/>
  <c r="E121" i="5"/>
  <c r="J39" i="4"/>
  <c r="J38" i="4"/>
  <c r="AY98" i="1" s="1"/>
  <c r="J37" i="4"/>
  <c r="AX98" i="1" s="1"/>
  <c r="BI171" i="4"/>
  <c r="BH171" i="4"/>
  <c r="BG171" i="4"/>
  <c r="BE171" i="4"/>
  <c r="T171" i="4"/>
  <c r="R171" i="4"/>
  <c r="P171" i="4"/>
  <c r="BI170" i="4"/>
  <c r="BH170" i="4"/>
  <c r="BG170" i="4"/>
  <c r="BE170" i="4"/>
  <c r="T170" i="4"/>
  <c r="R170" i="4"/>
  <c r="P170" i="4"/>
  <c r="BI169" i="4"/>
  <c r="BH169" i="4"/>
  <c r="BG169" i="4"/>
  <c r="BE169" i="4"/>
  <c r="T169" i="4"/>
  <c r="R169" i="4"/>
  <c r="P169" i="4"/>
  <c r="BI168" i="4"/>
  <c r="BH168" i="4"/>
  <c r="BG168" i="4"/>
  <c r="BE168" i="4"/>
  <c r="T168" i="4"/>
  <c r="R168" i="4"/>
  <c r="P168" i="4"/>
  <c r="BI167" i="4"/>
  <c r="BH167" i="4"/>
  <c r="BG167" i="4"/>
  <c r="BE167" i="4"/>
  <c r="T167" i="4"/>
  <c r="R167" i="4"/>
  <c r="P167" i="4"/>
  <c r="BI166" i="4"/>
  <c r="BH166" i="4"/>
  <c r="BG166" i="4"/>
  <c r="BE166" i="4"/>
  <c r="T166" i="4"/>
  <c r="R166" i="4"/>
  <c r="P166" i="4"/>
  <c r="BI165" i="4"/>
  <c r="BH165" i="4"/>
  <c r="BG165" i="4"/>
  <c r="BE165" i="4"/>
  <c r="T165" i="4"/>
  <c r="R165" i="4"/>
  <c r="P165" i="4"/>
  <c r="BI164" i="4"/>
  <c r="BH164" i="4"/>
  <c r="BG164" i="4"/>
  <c r="BE164" i="4"/>
  <c r="T164" i="4"/>
  <c r="R164" i="4"/>
  <c r="P164" i="4"/>
  <c r="BI163" i="4"/>
  <c r="BH163" i="4"/>
  <c r="BG163" i="4"/>
  <c r="BE163" i="4"/>
  <c r="T163" i="4"/>
  <c r="R163" i="4"/>
  <c r="P163" i="4"/>
  <c r="BI161" i="4"/>
  <c r="BH161" i="4"/>
  <c r="BG161" i="4"/>
  <c r="BE161" i="4"/>
  <c r="T161" i="4"/>
  <c r="R161" i="4"/>
  <c r="P161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49" i="4"/>
  <c r="BH149" i="4"/>
  <c r="BG149" i="4"/>
  <c r="BE149" i="4"/>
  <c r="T149" i="4"/>
  <c r="R149" i="4"/>
  <c r="P149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8" i="4"/>
  <c r="BH138" i="4"/>
  <c r="BG138" i="4"/>
  <c r="BE138" i="4"/>
  <c r="T138" i="4"/>
  <c r="R138" i="4"/>
  <c r="P138" i="4"/>
  <c r="BI136" i="4"/>
  <c r="BH136" i="4"/>
  <c r="BG136" i="4"/>
  <c r="BE136" i="4"/>
  <c r="T136" i="4"/>
  <c r="R136" i="4"/>
  <c r="P136" i="4"/>
  <c r="BI134" i="4"/>
  <c r="BH134" i="4"/>
  <c r="BG134" i="4"/>
  <c r="BE134" i="4"/>
  <c r="T134" i="4"/>
  <c r="R134" i="4"/>
  <c r="P134" i="4"/>
  <c r="BI132" i="4"/>
  <c r="BH132" i="4"/>
  <c r="BG132" i="4"/>
  <c r="BE132" i="4"/>
  <c r="T132" i="4"/>
  <c r="R132" i="4"/>
  <c r="P132" i="4"/>
  <c r="BI131" i="4"/>
  <c r="BH131" i="4"/>
  <c r="BG131" i="4"/>
  <c r="BE131" i="4"/>
  <c r="T131" i="4"/>
  <c r="R131" i="4"/>
  <c r="P131" i="4"/>
  <c r="J126" i="4"/>
  <c r="F123" i="4"/>
  <c r="E121" i="4"/>
  <c r="BI108" i="4"/>
  <c r="BH108" i="4"/>
  <c r="BG108" i="4"/>
  <c r="BE108" i="4"/>
  <c r="BI107" i="4"/>
  <c r="BH107" i="4"/>
  <c r="BG107" i="4"/>
  <c r="BF107" i="4"/>
  <c r="BE107" i="4"/>
  <c r="BI106" i="4"/>
  <c r="BH106" i="4"/>
  <c r="BG106" i="4"/>
  <c r="BF106" i="4"/>
  <c r="BE106" i="4"/>
  <c r="BI105" i="4"/>
  <c r="BH105" i="4"/>
  <c r="BG105" i="4"/>
  <c r="BF105" i="4"/>
  <c r="BE105" i="4"/>
  <c r="BI104" i="4"/>
  <c r="BH104" i="4"/>
  <c r="BG104" i="4"/>
  <c r="BF104" i="4"/>
  <c r="BE104" i="4"/>
  <c r="BI103" i="4"/>
  <c r="BH103" i="4"/>
  <c r="BG103" i="4"/>
  <c r="BF103" i="4"/>
  <c r="BE103" i="4"/>
  <c r="J92" i="4"/>
  <c r="F89" i="4"/>
  <c r="E87" i="4"/>
  <c r="J21" i="4"/>
  <c r="E21" i="4"/>
  <c r="J91" i="4" s="1"/>
  <c r="J20" i="4"/>
  <c r="F126" i="4"/>
  <c r="J15" i="4"/>
  <c r="E15" i="4"/>
  <c r="F91" i="4" s="1"/>
  <c r="J14" i="4"/>
  <c r="J12" i="4"/>
  <c r="J123" i="4" s="1"/>
  <c r="E7" i="4"/>
  <c r="E119" i="4" s="1"/>
  <c r="J470" i="3"/>
  <c r="J41" i="3"/>
  <c r="J40" i="3"/>
  <c r="AY97" i="1" s="1"/>
  <c r="J39" i="3"/>
  <c r="AX97" i="1"/>
  <c r="BI1363" i="3"/>
  <c r="BH1363" i="3"/>
  <c r="BG1363" i="3"/>
  <c r="BE1363" i="3"/>
  <c r="T1363" i="3"/>
  <c r="R1363" i="3"/>
  <c r="P1363" i="3"/>
  <c r="BI1361" i="3"/>
  <c r="BH1361" i="3"/>
  <c r="BG1361" i="3"/>
  <c r="BE1361" i="3"/>
  <c r="T1361" i="3"/>
  <c r="R1361" i="3"/>
  <c r="P1361" i="3"/>
  <c r="BI1359" i="3"/>
  <c r="BH1359" i="3"/>
  <c r="BG1359" i="3"/>
  <c r="BE1359" i="3"/>
  <c r="T1359" i="3"/>
  <c r="R1359" i="3"/>
  <c r="P1359" i="3"/>
  <c r="BI1357" i="3"/>
  <c r="BH1357" i="3"/>
  <c r="BG1357" i="3"/>
  <c r="BE1357" i="3"/>
  <c r="T1357" i="3"/>
  <c r="R1357" i="3"/>
  <c r="P1357" i="3"/>
  <c r="BI1355" i="3"/>
  <c r="BH1355" i="3"/>
  <c r="BG1355" i="3"/>
  <c r="BE1355" i="3"/>
  <c r="T1355" i="3"/>
  <c r="R1355" i="3"/>
  <c r="P1355" i="3"/>
  <c r="BI1353" i="3"/>
  <c r="BH1353" i="3"/>
  <c r="BG1353" i="3"/>
  <c r="BE1353" i="3"/>
  <c r="T1353" i="3"/>
  <c r="R1353" i="3"/>
  <c r="P1353" i="3"/>
  <c r="BI1351" i="3"/>
  <c r="BH1351" i="3"/>
  <c r="BG1351" i="3"/>
  <c r="BE1351" i="3"/>
  <c r="T1351" i="3"/>
  <c r="R1351" i="3"/>
  <c r="P1351" i="3"/>
  <c r="BI1349" i="3"/>
  <c r="BH1349" i="3"/>
  <c r="BG1349" i="3"/>
  <c r="BE1349" i="3"/>
  <c r="T1349" i="3"/>
  <c r="R1349" i="3"/>
  <c r="P1349" i="3"/>
  <c r="BI1347" i="3"/>
  <c r="BH1347" i="3"/>
  <c r="BG1347" i="3"/>
  <c r="BE1347" i="3"/>
  <c r="T1347" i="3"/>
  <c r="R1347" i="3"/>
  <c r="P1347" i="3"/>
  <c r="BI1345" i="3"/>
  <c r="BH1345" i="3"/>
  <c r="BG1345" i="3"/>
  <c r="BE1345" i="3"/>
  <c r="T1345" i="3"/>
  <c r="R1345" i="3"/>
  <c r="P1345" i="3"/>
  <c r="BI1343" i="3"/>
  <c r="BH1343" i="3"/>
  <c r="BG1343" i="3"/>
  <c r="BE1343" i="3"/>
  <c r="T1343" i="3"/>
  <c r="R1343" i="3"/>
  <c r="P1343" i="3"/>
  <c r="BI1341" i="3"/>
  <c r="BH1341" i="3"/>
  <c r="BG1341" i="3"/>
  <c r="BE1341" i="3"/>
  <c r="T1341" i="3"/>
  <c r="R1341" i="3"/>
  <c r="P1341" i="3"/>
  <c r="BI1339" i="3"/>
  <c r="BH1339" i="3"/>
  <c r="BG1339" i="3"/>
  <c r="BE1339" i="3"/>
  <c r="T1339" i="3"/>
  <c r="R1339" i="3"/>
  <c r="P1339" i="3"/>
  <c r="BI1330" i="3"/>
  <c r="BH1330" i="3"/>
  <c r="BG1330" i="3"/>
  <c r="BE1330" i="3"/>
  <c r="T1330" i="3"/>
  <c r="R1330" i="3"/>
  <c r="P1330" i="3"/>
  <c r="BI1323" i="3"/>
  <c r="BH1323" i="3"/>
  <c r="BG1323" i="3"/>
  <c r="BE1323" i="3"/>
  <c r="T1323" i="3"/>
  <c r="R1323" i="3"/>
  <c r="P1323" i="3"/>
  <c r="BI1308" i="3"/>
  <c r="BH1308" i="3"/>
  <c r="BG1308" i="3"/>
  <c r="BE1308" i="3"/>
  <c r="T1308" i="3"/>
  <c r="R1308" i="3"/>
  <c r="P1308" i="3"/>
  <c r="BI1303" i="3"/>
  <c r="BH1303" i="3"/>
  <c r="BG1303" i="3"/>
  <c r="BE1303" i="3"/>
  <c r="T1303" i="3"/>
  <c r="R1303" i="3"/>
  <c r="P1303" i="3"/>
  <c r="BI1296" i="3"/>
  <c r="BH1296" i="3"/>
  <c r="BG1296" i="3"/>
  <c r="BE1296" i="3"/>
  <c r="T1296" i="3"/>
  <c r="R1296" i="3"/>
  <c r="P1296" i="3"/>
  <c r="BI1289" i="3"/>
  <c r="BH1289" i="3"/>
  <c r="BG1289" i="3"/>
  <c r="BE1289" i="3"/>
  <c r="T1289" i="3"/>
  <c r="R1289" i="3"/>
  <c r="P1289" i="3"/>
  <c r="BI1287" i="3"/>
  <c r="BH1287" i="3"/>
  <c r="BG1287" i="3"/>
  <c r="BE1287" i="3"/>
  <c r="T1287" i="3"/>
  <c r="R1287" i="3"/>
  <c r="P1287" i="3"/>
  <c r="BI1285" i="3"/>
  <c r="BH1285" i="3"/>
  <c r="BG1285" i="3"/>
  <c r="BE1285" i="3"/>
  <c r="T1285" i="3"/>
  <c r="R1285" i="3"/>
  <c r="P1285" i="3"/>
  <c r="BI1283" i="3"/>
  <c r="BH1283" i="3"/>
  <c r="BG1283" i="3"/>
  <c r="BE1283" i="3"/>
  <c r="T1283" i="3"/>
  <c r="R1283" i="3"/>
  <c r="P1283" i="3"/>
  <c r="BI1281" i="3"/>
  <c r="BH1281" i="3"/>
  <c r="BG1281" i="3"/>
  <c r="BE1281" i="3"/>
  <c r="T1281" i="3"/>
  <c r="R1281" i="3"/>
  <c r="P1281" i="3"/>
  <c r="BI1279" i="3"/>
  <c r="BH1279" i="3"/>
  <c r="BG1279" i="3"/>
  <c r="BE1279" i="3"/>
  <c r="T1279" i="3"/>
  <c r="R1279" i="3"/>
  <c r="P1279" i="3"/>
  <c r="BI1277" i="3"/>
  <c r="BH1277" i="3"/>
  <c r="BG1277" i="3"/>
  <c r="BE1277" i="3"/>
  <c r="T1277" i="3"/>
  <c r="R1277" i="3"/>
  <c r="P1277" i="3"/>
  <c r="BI1275" i="3"/>
  <c r="BH1275" i="3"/>
  <c r="BG1275" i="3"/>
  <c r="BE1275" i="3"/>
  <c r="T1275" i="3"/>
  <c r="R1275" i="3"/>
  <c r="P1275" i="3"/>
  <c r="BI1273" i="3"/>
  <c r="BH1273" i="3"/>
  <c r="BG1273" i="3"/>
  <c r="BE1273" i="3"/>
  <c r="T1273" i="3"/>
  <c r="R1273" i="3"/>
  <c r="P1273" i="3"/>
  <c r="BI1271" i="3"/>
  <c r="BH1271" i="3"/>
  <c r="BG1271" i="3"/>
  <c r="BE1271" i="3"/>
  <c r="T1271" i="3"/>
  <c r="R1271" i="3"/>
  <c r="P1271" i="3"/>
  <c r="BI1268" i="3"/>
  <c r="BH1268" i="3"/>
  <c r="BG1268" i="3"/>
  <c r="BE1268" i="3"/>
  <c r="T1268" i="3"/>
  <c r="T1267" i="3" s="1"/>
  <c r="T1266" i="3" s="1"/>
  <c r="R1268" i="3"/>
  <c r="R1267" i="3" s="1"/>
  <c r="R1266" i="3" s="1"/>
  <c r="P1268" i="3"/>
  <c r="P1267" i="3"/>
  <c r="P1266" i="3" s="1"/>
  <c r="BI1265" i="3"/>
  <c r="BH1265" i="3"/>
  <c r="BG1265" i="3"/>
  <c r="BE1265" i="3"/>
  <c r="T1265" i="3"/>
  <c r="R1265" i="3"/>
  <c r="P1265" i="3"/>
  <c r="BI1261" i="3"/>
  <c r="BH1261" i="3"/>
  <c r="BG1261" i="3"/>
  <c r="BE1261" i="3"/>
  <c r="T1261" i="3"/>
  <c r="R1261" i="3"/>
  <c r="P1261" i="3"/>
  <c r="BI1228" i="3"/>
  <c r="BH1228" i="3"/>
  <c r="BG1228" i="3"/>
  <c r="BE1228" i="3"/>
  <c r="T1228" i="3"/>
  <c r="R1228" i="3"/>
  <c r="P1228" i="3"/>
  <c r="BI1211" i="3"/>
  <c r="BH1211" i="3"/>
  <c r="BG1211" i="3"/>
  <c r="BE1211" i="3"/>
  <c r="T1211" i="3"/>
  <c r="R1211" i="3"/>
  <c r="P1211" i="3"/>
  <c r="BI1123" i="3"/>
  <c r="BH1123" i="3"/>
  <c r="BG1123" i="3"/>
  <c r="BE1123" i="3"/>
  <c r="T1123" i="3"/>
  <c r="R1123" i="3"/>
  <c r="P1123" i="3"/>
  <c r="BI1039" i="3"/>
  <c r="BH1039" i="3"/>
  <c r="BG1039" i="3"/>
  <c r="BE1039" i="3"/>
  <c r="T1039" i="3"/>
  <c r="R1039" i="3"/>
  <c r="P1039" i="3"/>
  <c r="BI1037" i="3"/>
  <c r="BH1037" i="3"/>
  <c r="BG1037" i="3"/>
  <c r="BE1037" i="3"/>
  <c r="T1037" i="3"/>
  <c r="R1037" i="3"/>
  <c r="P1037" i="3"/>
  <c r="BI1030" i="3"/>
  <c r="BH1030" i="3"/>
  <c r="BG1030" i="3"/>
  <c r="BE1030" i="3"/>
  <c r="T1030" i="3"/>
  <c r="R1030" i="3"/>
  <c r="P1030" i="3"/>
  <c r="BI1028" i="3"/>
  <c r="BH1028" i="3"/>
  <c r="BG1028" i="3"/>
  <c r="BE1028" i="3"/>
  <c r="T1028" i="3"/>
  <c r="R1028" i="3"/>
  <c r="P1028" i="3"/>
  <c r="BI1025" i="3"/>
  <c r="BH1025" i="3"/>
  <c r="BG1025" i="3"/>
  <c r="BE1025" i="3"/>
  <c r="T1025" i="3"/>
  <c r="R1025" i="3"/>
  <c r="P1025" i="3"/>
  <c r="BI1018" i="3"/>
  <c r="BH1018" i="3"/>
  <c r="BG1018" i="3"/>
  <c r="BE1018" i="3"/>
  <c r="T1018" i="3"/>
  <c r="R1018" i="3"/>
  <c r="P1018" i="3"/>
  <c r="BI1015" i="3"/>
  <c r="BH1015" i="3"/>
  <c r="BG1015" i="3"/>
  <c r="BE1015" i="3"/>
  <c r="T1015" i="3"/>
  <c r="R1015" i="3"/>
  <c r="P1015" i="3"/>
  <c r="BI1008" i="3"/>
  <c r="BH1008" i="3"/>
  <c r="BG1008" i="3"/>
  <c r="BE1008" i="3"/>
  <c r="T1008" i="3"/>
  <c r="R1008" i="3"/>
  <c r="P1008" i="3"/>
  <c r="BI1006" i="3"/>
  <c r="BH1006" i="3"/>
  <c r="BG1006" i="3"/>
  <c r="BE1006" i="3"/>
  <c r="T1006" i="3"/>
  <c r="R1006" i="3"/>
  <c r="P1006" i="3"/>
  <c r="BI1002" i="3"/>
  <c r="BH1002" i="3"/>
  <c r="BG1002" i="3"/>
  <c r="BE1002" i="3"/>
  <c r="T1002" i="3"/>
  <c r="R1002" i="3"/>
  <c r="P1002" i="3"/>
  <c r="BI978" i="3"/>
  <c r="BH978" i="3"/>
  <c r="BG978" i="3"/>
  <c r="BE978" i="3"/>
  <c r="T978" i="3"/>
  <c r="R978" i="3"/>
  <c r="P978" i="3"/>
  <c r="BI976" i="3"/>
  <c r="BH976" i="3"/>
  <c r="BG976" i="3"/>
  <c r="BE976" i="3"/>
  <c r="T976" i="3"/>
  <c r="R976" i="3"/>
  <c r="P976" i="3"/>
  <c r="BI974" i="3"/>
  <c r="BH974" i="3"/>
  <c r="BG974" i="3"/>
  <c r="BE974" i="3"/>
  <c r="T974" i="3"/>
  <c r="R974" i="3"/>
  <c r="P974" i="3"/>
  <c r="BI938" i="3"/>
  <c r="BH938" i="3"/>
  <c r="BG938" i="3"/>
  <c r="BE938" i="3"/>
  <c r="T938" i="3"/>
  <c r="R938" i="3"/>
  <c r="P938" i="3"/>
  <c r="BI934" i="3"/>
  <c r="BH934" i="3"/>
  <c r="BG934" i="3"/>
  <c r="BE934" i="3"/>
  <c r="T934" i="3"/>
  <c r="R934" i="3"/>
  <c r="P934" i="3"/>
  <c r="BI898" i="3"/>
  <c r="BH898" i="3"/>
  <c r="BG898" i="3"/>
  <c r="BE898" i="3"/>
  <c r="T898" i="3"/>
  <c r="R898" i="3"/>
  <c r="P898" i="3"/>
  <c r="BI884" i="3"/>
  <c r="BH884" i="3"/>
  <c r="BG884" i="3"/>
  <c r="BE884" i="3"/>
  <c r="T884" i="3"/>
  <c r="R884" i="3"/>
  <c r="P884" i="3"/>
  <c r="BI880" i="3"/>
  <c r="BH880" i="3"/>
  <c r="BG880" i="3"/>
  <c r="BE880" i="3"/>
  <c r="T880" i="3"/>
  <c r="R880" i="3"/>
  <c r="P880" i="3"/>
  <c r="BI868" i="3"/>
  <c r="BH868" i="3"/>
  <c r="BG868" i="3"/>
  <c r="BE868" i="3"/>
  <c r="T868" i="3"/>
  <c r="R868" i="3"/>
  <c r="P868" i="3"/>
  <c r="BI864" i="3"/>
  <c r="BH864" i="3"/>
  <c r="BG864" i="3"/>
  <c r="BE864" i="3"/>
  <c r="T864" i="3"/>
  <c r="R864" i="3"/>
  <c r="P864" i="3"/>
  <c r="BI857" i="3"/>
  <c r="BH857" i="3"/>
  <c r="BG857" i="3"/>
  <c r="BE857" i="3"/>
  <c r="T857" i="3"/>
  <c r="R857" i="3"/>
  <c r="P857" i="3"/>
  <c r="BI853" i="3"/>
  <c r="BH853" i="3"/>
  <c r="BG853" i="3"/>
  <c r="BE853" i="3"/>
  <c r="T853" i="3"/>
  <c r="R853" i="3"/>
  <c r="P853" i="3"/>
  <c r="BI827" i="3"/>
  <c r="BH827" i="3"/>
  <c r="BG827" i="3"/>
  <c r="BE827" i="3"/>
  <c r="T827" i="3"/>
  <c r="R827" i="3"/>
  <c r="P827" i="3"/>
  <c r="BI825" i="3"/>
  <c r="BH825" i="3"/>
  <c r="BG825" i="3"/>
  <c r="BE825" i="3"/>
  <c r="T825" i="3"/>
  <c r="R825" i="3"/>
  <c r="P825" i="3"/>
  <c r="BI824" i="3"/>
  <c r="BH824" i="3"/>
  <c r="BG824" i="3"/>
  <c r="BE824" i="3"/>
  <c r="T824" i="3"/>
  <c r="R824" i="3"/>
  <c r="P824" i="3"/>
  <c r="BI823" i="3"/>
  <c r="BH823" i="3"/>
  <c r="BG823" i="3"/>
  <c r="BE823" i="3"/>
  <c r="T823" i="3"/>
  <c r="R823" i="3"/>
  <c r="P823" i="3"/>
  <c r="BI821" i="3"/>
  <c r="BH821" i="3"/>
  <c r="BG821" i="3"/>
  <c r="BE821" i="3"/>
  <c r="T821" i="3"/>
  <c r="R821" i="3"/>
  <c r="P821" i="3"/>
  <c r="BI819" i="3"/>
  <c r="BH819" i="3"/>
  <c r="BG819" i="3"/>
  <c r="BE819" i="3"/>
  <c r="T819" i="3"/>
  <c r="R819" i="3"/>
  <c r="P819" i="3"/>
  <c r="BI816" i="3"/>
  <c r="BH816" i="3"/>
  <c r="BG816" i="3"/>
  <c r="BE816" i="3"/>
  <c r="T816" i="3"/>
  <c r="R816" i="3"/>
  <c r="P816" i="3"/>
  <c r="BI812" i="3"/>
  <c r="BH812" i="3"/>
  <c r="BG812" i="3"/>
  <c r="BE812" i="3"/>
  <c r="T812" i="3"/>
  <c r="R812" i="3"/>
  <c r="P812" i="3"/>
  <c r="BI808" i="3"/>
  <c r="BH808" i="3"/>
  <c r="BG808" i="3"/>
  <c r="BE808" i="3"/>
  <c r="T808" i="3"/>
  <c r="R808" i="3"/>
  <c r="P808" i="3"/>
  <c r="BI804" i="3"/>
  <c r="BH804" i="3"/>
  <c r="BG804" i="3"/>
  <c r="BE804" i="3"/>
  <c r="T804" i="3"/>
  <c r="R804" i="3"/>
  <c r="P804" i="3"/>
  <c r="BI800" i="3"/>
  <c r="BH800" i="3"/>
  <c r="BG800" i="3"/>
  <c r="BE800" i="3"/>
  <c r="T800" i="3"/>
  <c r="R800" i="3"/>
  <c r="P800" i="3"/>
  <c r="BI791" i="3"/>
  <c r="BH791" i="3"/>
  <c r="BG791" i="3"/>
  <c r="BE791" i="3"/>
  <c r="T791" i="3"/>
  <c r="R791" i="3"/>
  <c r="P791" i="3"/>
  <c r="BI789" i="3"/>
  <c r="BH789" i="3"/>
  <c r="BG789" i="3"/>
  <c r="BE789" i="3"/>
  <c r="T789" i="3"/>
  <c r="R789" i="3"/>
  <c r="P789" i="3"/>
  <c r="BI786" i="3"/>
  <c r="BH786" i="3"/>
  <c r="BG786" i="3"/>
  <c r="BE786" i="3"/>
  <c r="T786" i="3"/>
  <c r="R786" i="3"/>
  <c r="P786" i="3"/>
  <c r="BI784" i="3"/>
  <c r="BH784" i="3"/>
  <c r="BG784" i="3"/>
  <c r="BE784" i="3"/>
  <c r="T784" i="3"/>
  <c r="R784" i="3"/>
  <c r="P784" i="3"/>
  <c r="BI782" i="3"/>
  <c r="BH782" i="3"/>
  <c r="BG782" i="3"/>
  <c r="BE782" i="3"/>
  <c r="T782" i="3"/>
  <c r="R782" i="3"/>
  <c r="P782" i="3"/>
  <c r="BI781" i="3"/>
  <c r="BH781" i="3"/>
  <c r="BG781" i="3"/>
  <c r="BE781" i="3"/>
  <c r="T781" i="3"/>
  <c r="R781" i="3"/>
  <c r="P781" i="3"/>
  <c r="BI780" i="3"/>
  <c r="BH780" i="3"/>
  <c r="BG780" i="3"/>
  <c r="BE780" i="3"/>
  <c r="T780" i="3"/>
  <c r="R780" i="3"/>
  <c r="P780" i="3"/>
  <c r="BI774" i="3"/>
  <c r="BH774" i="3"/>
  <c r="BG774" i="3"/>
  <c r="BE774" i="3"/>
  <c r="T774" i="3"/>
  <c r="R774" i="3"/>
  <c r="P774" i="3"/>
  <c r="BI770" i="3"/>
  <c r="BH770" i="3"/>
  <c r="BG770" i="3"/>
  <c r="BE770" i="3"/>
  <c r="T770" i="3"/>
  <c r="R770" i="3"/>
  <c r="P770" i="3"/>
  <c r="BI760" i="3"/>
  <c r="BH760" i="3"/>
  <c r="BG760" i="3"/>
  <c r="BE760" i="3"/>
  <c r="T760" i="3"/>
  <c r="R760" i="3"/>
  <c r="P760" i="3"/>
  <c r="BI756" i="3"/>
  <c r="BH756" i="3"/>
  <c r="BG756" i="3"/>
  <c r="BE756" i="3"/>
  <c r="T756" i="3"/>
  <c r="R756" i="3"/>
  <c r="P756" i="3"/>
  <c r="BI745" i="3"/>
  <c r="BH745" i="3"/>
  <c r="BG745" i="3"/>
  <c r="BE745" i="3"/>
  <c r="T745" i="3"/>
  <c r="R745" i="3"/>
  <c r="P745" i="3"/>
  <c r="BI740" i="3"/>
  <c r="BH740" i="3"/>
  <c r="BG740" i="3"/>
  <c r="BE740" i="3"/>
  <c r="T740" i="3"/>
  <c r="R740" i="3"/>
  <c r="P740" i="3"/>
  <c r="BI727" i="3"/>
  <c r="BH727" i="3"/>
  <c r="BG727" i="3"/>
  <c r="BE727" i="3"/>
  <c r="T727" i="3"/>
  <c r="R727" i="3"/>
  <c r="P727" i="3"/>
  <c r="BI723" i="3"/>
  <c r="BH723" i="3"/>
  <c r="BG723" i="3"/>
  <c r="BE723" i="3"/>
  <c r="T723" i="3"/>
  <c r="R723" i="3"/>
  <c r="P723" i="3"/>
  <c r="BI715" i="3"/>
  <c r="BH715" i="3"/>
  <c r="BG715" i="3"/>
  <c r="BE715" i="3"/>
  <c r="T715" i="3"/>
  <c r="R715" i="3"/>
  <c r="P715" i="3"/>
  <c r="BI711" i="3"/>
  <c r="BH711" i="3"/>
  <c r="BG711" i="3"/>
  <c r="BE711" i="3"/>
  <c r="T711" i="3"/>
  <c r="R711" i="3"/>
  <c r="P711" i="3"/>
  <c r="BI710" i="3"/>
  <c r="BH710" i="3"/>
  <c r="BG710" i="3"/>
  <c r="BE710" i="3"/>
  <c r="T710" i="3"/>
  <c r="R710" i="3"/>
  <c r="P710" i="3"/>
  <c r="BI700" i="3"/>
  <c r="BH700" i="3"/>
  <c r="BG700" i="3"/>
  <c r="BE700" i="3"/>
  <c r="T700" i="3"/>
  <c r="R700" i="3"/>
  <c r="P700" i="3"/>
  <c r="BI698" i="3"/>
  <c r="BH698" i="3"/>
  <c r="BG698" i="3"/>
  <c r="BE698" i="3"/>
  <c r="T698" i="3"/>
  <c r="R698" i="3"/>
  <c r="P698" i="3"/>
  <c r="BI696" i="3"/>
  <c r="BH696" i="3"/>
  <c r="BG696" i="3"/>
  <c r="BE696" i="3"/>
  <c r="T696" i="3"/>
  <c r="R696" i="3"/>
  <c r="P696" i="3"/>
  <c r="BI694" i="3"/>
  <c r="BH694" i="3"/>
  <c r="BG694" i="3"/>
  <c r="BE694" i="3"/>
  <c r="T694" i="3"/>
  <c r="R694" i="3"/>
  <c r="P694" i="3"/>
  <c r="BI690" i="3"/>
  <c r="BH690" i="3"/>
  <c r="BG690" i="3"/>
  <c r="BE690" i="3"/>
  <c r="T690" i="3"/>
  <c r="R690" i="3"/>
  <c r="P690" i="3"/>
  <c r="BI688" i="3"/>
  <c r="BH688" i="3"/>
  <c r="BG688" i="3"/>
  <c r="BE688" i="3"/>
  <c r="T688" i="3"/>
  <c r="R688" i="3"/>
  <c r="P688" i="3"/>
  <c r="BI686" i="3"/>
  <c r="BH686" i="3"/>
  <c r="BG686" i="3"/>
  <c r="BE686" i="3"/>
  <c r="T686" i="3"/>
  <c r="R686" i="3"/>
  <c r="P686" i="3"/>
  <c r="BI685" i="3"/>
  <c r="BH685" i="3"/>
  <c r="BG685" i="3"/>
  <c r="BE685" i="3"/>
  <c r="T685" i="3"/>
  <c r="R685" i="3"/>
  <c r="P685" i="3"/>
  <c r="BI683" i="3"/>
  <c r="BH683" i="3"/>
  <c r="BG683" i="3"/>
  <c r="BE683" i="3"/>
  <c r="T683" i="3"/>
  <c r="R683" i="3"/>
  <c r="P683" i="3"/>
  <c r="BI681" i="3"/>
  <c r="BH681" i="3"/>
  <c r="BG681" i="3"/>
  <c r="BE681" i="3"/>
  <c r="T681" i="3"/>
  <c r="R681" i="3"/>
  <c r="P681" i="3"/>
  <c r="BI675" i="3"/>
  <c r="BH675" i="3"/>
  <c r="BG675" i="3"/>
  <c r="BE675" i="3"/>
  <c r="T675" i="3"/>
  <c r="R675" i="3"/>
  <c r="P675" i="3"/>
  <c r="BI673" i="3"/>
  <c r="BH673" i="3"/>
  <c r="BG673" i="3"/>
  <c r="BE673" i="3"/>
  <c r="T673" i="3"/>
  <c r="R673" i="3"/>
  <c r="P673" i="3"/>
  <c r="BI667" i="3"/>
  <c r="BH667" i="3"/>
  <c r="BG667" i="3"/>
  <c r="BE667" i="3"/>
  <c r="T667" i="3"/>
  <c r="R667" i="3"/>
  <c r="P667" i="3"/>
  <c r="BI665" i="3"/>
  <c r="BH665" i="3"/>
  <c r="BG665" i="3"/>
  <c r="BE665" i="3"/>
  <c r="T665" i="3"/>
  <c r="R665" i="3"/>
  <c r="P665" i="3"/>
  <c r="BI663" i="3"/>
  <c r="BH663" i="3"/>
  <c r="BG663" i="3"/>
  <c r="BE663" i="3"/>
  <c r="T663" i="3"/>
  <c r="R663" i="3"/>
  <c r="P663" i="3"/>
  <c r="BI659" i="3"/>
  <c r="BH659" i="3"/>
  <c r="BG659" i="3"/>
  <c r="BE659" i="3"/>
  <c r="T659" i="3"/>
  <c r="R659" i="3"/>
  <c r="P659" i="3"/>
  <c r="BI646" i="3"/>
  <c r="BH646" i="3"/>
  <c r="BG646" i="3"/>
  <c r="BE646" i="3"/>
  <c r="T646" i="3"/>
  <c r="R646" i="3"/>
  <c r="P646" i="3"/>
  <c r="BI637" i="3"/>
  <c r="BH637" i="3"/>
  <c r="BG637" i="3"/>
  <c r="BE637" i="3"/>
  <c r="T637" i="3"/>
  <c r="R637" i="3"/>
  <c r="P637" i="3"/>
  <c r="BI631" i="3"/>
  <c r="BH631" i="3"/>
  <c r="BG631" i="3"/>
  <c r="BE631" i="3"/>
  <c r="T631" i="3"/>
  <c r="R631" i="3"/>
  <c r="P631" i="3"/>
  <c r="BI626" i="3"/>
  <c r="BH626" i="3"/>
  <c r="BG626" i="3"/>
  <c r="BE626" i="3"/>
  <c r="T626" i="3"/>
  <c r="R626" i="3"/>
  <c r="P626" i="3"/>
  <c r="BI624" i="3"/>
  <c r="BH624" i="3"/>
  <c r="BG624" i="3"/>
  <c r="BE624" i="3"/>
  <c r="T624" i="3"/>
  <c r="R624" i="3"/>
  <c r="P624" i="3"/>
  <c r="BI608" i="3"/>
  <c r="BH608" i="3"/>
  <c r="BG608" i="3"/>
  <c r="BE608" i="3"/>
  <c r="T608" i="3"/>
  <c r="R608" i="3"/>
  <c r="P608" i="3"/>
  <c r="BI592" i="3"/>
  <c r="BH592" i="3"/>
  <c r="BG592" i="3"/>
  <c r="BE592" i="3"/>
  <c r="T592" i="3"/>
  <c r="R592" i="3"/>
  <c r="P592" i="3"/>
  <c r="BI588" i="3"/>
  <c r="BH588" i="3"/>
  <c r="BG588" i="3"/>
  <c r="BE588" i="3"/>
  <c r="T588" i="3"/>
  <c r="R588" i="3"/>
  <c r="P588" i="3"/>
  <c r="BI584" i="3"/>
  <c r="BH584" i="3"/>
  <c r="BG584" i="3"/>
  <c r="BE584" i="3"/>
  <c r="T584" i="3"/>
  <c r="R584" i="3"/>
  <c r="P584" i="3"/>
  <c r="BI570" i="3"/>
  <c r="BH570" i="3"/>
  <c r="BG570" i="3"/>
  <c r="BE570" i="3"/>
  <c r="T570" i="3"/>
  <c r="R570" i="3"/>
  <c r="P570" i="3"/>
  <c r="BI558" i="3"/>
  <c r="BH558" i="3"/>
  <c r="BG558" i="3"/>
  <c r="BE558" i="3"/>
  <c r="T558" i="3"/>
  <c r="R558" i="3"/>
  <c r="P558" i="3"/>
  <c r="BI552" i="3"/>
  <c r="BH552" i="3"/>
  <c r="BG552" i="3"/>
  <c r="BE552" i="3"/>
  <c r="T552" i="3"/>
  <c r="R552" i="3"/>
  <c r="P552" i="3"/>
  <c r="BI549" i="3"/>
  <c r="BH549" i="3"/>
  <c r="BG549" i="3"/>
  <c r="BE549" i="3"/>
  <c r="T549" i="3"/>
  <c r="R549" i="3"/>
  <c r="P549" i="3"/>
  <c r="BI521" i="3"/>
  <c r="BH521" i="3"/>
  <c r="BG521" i="3"/>
  <c r="BE521" i="3"/>
  <c r="T521" i="3"/>
  <c r="R521" i="3"/>
  <c r="P521" i="3"/>
  <c r="BI519" i="3"/>
  <c r="BH519" i="3"/>
  <c r="BG519" i="3"/>
  <c r="BE519" i="3"/>
  <c r="T519" i="3"/>
  <c r="R519" i="3"/>
  <c r="P519" i="3"/>
  <c r="BI518" i="3"/>
  <c r="BH518" i="3"/>
  <c r="BG518" i="3"/>
  <c r="BE518" i="3"/>
  <c r="T518" i="3"/>
  <c r="R518" i="3"/>
  <c r="P518" i="3"/>
  <c r="BI517" i="3"/>
  <c r="BH517" i="3"/>
  <c r="BG517" i="3"/>
  <c r="BE517" i="3"/>
  <c r="T517" i="3"/>
  <c r="R517" i="3"/>
  <c r="P517" i="3"/>
  <c r="BI481" i="3"/>
  <c r="BH481" i="3"/>
  <c r="BG481" i="3"/>
  <c r="BE481" i="3"/>
  <c r="T481" i="3"/>
  <c r="R481" i="3"/>
  <c r="P481" i="3"/>
  <c r="BI480" i="3"/>
  <c r="BH480" i="3"/>
  <c r="BG480" i="3"/>
  <c r="BE480" i="3"/>
  <c r="T480" i="3"/>
  <c r="R480" i="3"/>
  <c r="P480" i="3"/>
  <c r="BI479" i="3"/>
  <c r="BH479" i="3"/>
  <c r="BG479" i="3"/>
  <c r="BE479" i="3"/>
  <c r="T479" i="3"/>
  <c r="R479" i="3"/>
  <c r="P479" i="3"/>
  <c r="BI473" i="3"/>
  <c r="BH473" i="3"/>
  <c r="BG473" i="3"/>
  <c r="BE473" i="3"/>
  <c r="T473" i="3"/>
  <c r="R473" i="3"/>
  <c r="P473" i="3"/>
  <c r="J104" i="3"/>
  <c r="BI469" i="3"/>
  <c r="BH469" i="3"/>
  <c r="BG469" i="3"/>
  <c r="BE469" i="3"/>
  <c r="T469" i="3"/>
  <c r="T468" i="3"/>
  <c r="R469" i="3"/>
  <c r="R468" i="3" s="1"/>
  <c r="P469" i="3"/>
  <c r="P468" i="3" s="1"/>
  <c r="BI463" i="3"/>
  <c r="BH463" i="3"/>
  <c r="BG463" i="3"/>
  <c r="BE463" i="3"/>
  <c r="T463" i="3"/>
  <c r="R463" i="3"/>
  <c r="P463" i="3"/>
  <c r="BI459" i="3"/>
  <c r="BH459" i="3"/>
  <c r="BG459" i="3"/>
  <c r="BE459" i="3"/>
  <c r="T459" i="3"/>
  <c r="R459" i="3"/>
  <c r="P459" i="3"/>
  <c r="BI455" i="3"/>
  <c r="BH455" i="3"/>
  <c r="BG455" i="3"/>
  <c r="BE455" i="3"/>
  <c r="T455" i="3"/>
  <c r="R455" i="3"/>
  <c r="P455" i="3"/>
  <c r="BI451" i="3"/>
  <c r="BH451" i="3"/>
  <c r="BG451" i="3"/>
  <c r="BE451" i="3"/>
  <c r="T451" i="3"/>
  <c r="R451" i="3"/>
  <c r="P451" i="3"/>
  <c r="BI449" i="3"/>
  <c r="BH449" i="3"/>
  <c r="BG449" i="3"/>
  <c r="BE449" i="3"/>
  <c r="T449" i="3"/>
  <c r="R449" i="3"/>
  <c r="P449" i="3"/>
  <c r="BI448" i="3"/>
  <c r="BH448" i="3"/>
  <c r="BG448" i="3"/>
  <c r="BE448" i="3"/>
  <c r="T448" i="3"/>
  <c r="R448" i="3"/>
  <c r="P448" i="3"/>
  <c r="BI442" i="3"/>
  <c r="BH442" i="3"/>
  <c r="BG442" i="3"/>
  <c r="BE442" i="3"/>
  <c r="T442" i="3"/>
  <c r="R442" i="3"/>
  <c r="P442" i="3"/>
  <c r="BI408" i="3"/>
  <c r="BH408" i="3"/>
  <c r="BG408" i="3"/>
  <c r="BE408" i="3"/>
  <c r="T408" i="3"/>
  <c r="R408" i="3"/>
  <c r="P408" i="3"/>
  <c r="BI386" i="3"/>
  <c r="BH386" i="3"/>
  <c r="BG386" i="3"/>
  <c r="BE386" i="3"/>
  <c r="T386" i="3"/>
  <c r="R386" i="3"/>
  <c r="P386" i="3"/>
  <c r="BI380" i="3"/>
  <c r="BH380" i="3"/>
  <c r="BG380" i="3"/>
  <c r="BE380" i="3"/>
  <c r="T380" i="3"/>
  <c r="R380" i="3"/>
  <c r="P380" i="3"/>
  <c r="BI379" i="3"/>
  <c r="BH379" i="3"/>
  <c r="BG379" i="3"/>
  <c r="BE379" i="3"/>
  <c r="T379" i="3"/>
  <c r="R379" i="3"/>
  <c r="P379" i="3"/>
  <c r="BI375" i="3"/>
  <c r="BH375" i="3"/>
  <c r="BG375" i="3"/>
  <c r="BE375" i="3"/>
  <c r="T375" i="3"/>
  <c r="R375" i="3"/>
  <c r="P375" i="3"/>
  <c r="BI371" i="3"/>
  <c r="BH371" i="3"/>
  <c r="BG371" i="3"/>
  <c r="BE371" i="3"/>
  <c r="T371" i="3"/>
  <c r="R371" i="3"/>
  <c r="P371" i="3"/>
  <c r="BI365" i="3"/>
  <c r="BH365" i="3"/>
  <c r="BG365" i="3"/>
  <c r="BE365" i="3"/>
  <c r="T365" i="3"/>
  <c r="R365" i="3"/>
  <c r="P365" i="3"/>
  <c r="BI330" i="3"/>
  <c r="BH330" i="3"/>
  <c r="BG330" i="3"/>
  <c r="BE330" i="3"/>
  <c r="T330" i="3"/>
  <c r="R330" i="3"/>
  <c r="P330" i="3"/>
  <c r="BI316" i="3"/>
  <c r="BH316" i="3"/>
  <c r="BG316" i="3"/>
  <c r="BE316" i="3"/>
  <c r="T316" i="3"/>
  <c r="R316" i="3"/>
  <c r="P316" i="3"/>
  <c r="BI286" i="3"/>
  <c r="BH286" i="3"/>
  <c r="BG286" i="3"/>
  <c r="BE286" i="3"/>
  <c r="T286" i="3"/>
  <c r="R286" i="3"/>
  <c r="P286" i="3"/>
  <c r="BI267" i="3"/>
  <c r="BH267" i="3"/>
  <c r="BG267" i="3"/>
  <c r="BE267" i="3"/>
  <c r="T267" i="3"/>
  <c r="R267" i="3"/>
  <c r="P267" i="3"/>
  <c r="BI225" i="3"/>
  <c r="BH225" i="3"/>
  <c r="BG225" i="3"/>
  <c r="BE225" i="3"/>
  <c r="T225" i="3"/>
  <c r="R225" i="3"/>
  <c r="P225" i="3"/>
  <c r="BI206" i="3"/>
  <c r="BH206" i="3"/>
  <c r="BG206" i="3"/>
  <c r="BE206" i="3"/>
  <c r="T206" i="3"/>
  <c r="R206" i="3"/>
  <c r="P206" i="3"/>
  <c r="BI201" i="3"/>
  <c r="BH201" i="3"/>
  <c r="BG201" i="3"/>
  <c r="BE201" i="3"/>
  <c r="T201" i="3"/>
  <c r="R201" i="3"/>
  <c r="P201" i="3"/>
  <c r="BI186" i="3"/>
  <c r="BH186" i="3"/>
  <c r="BG186" i="3"/>
  <c r="BE186" i="3"/>
  <c r="T186" i="3"/>
  <c r="R186" i="3"/>
  <c r="P186" i="3"/>
  <c r="BI178" i="3"/>
  <c r="BH178" i="3"/>
  <c r="BG178" i="3"/>
  <c r="BE178" i="3"/>
  <c r="T178" i="3"/>
  <c r="R178" i="3"/>
  <c r="P178" i="3"/>
  <c r="BI173" i="3"/>
  <c r="BH173" i="3"/>
  <c r="BG173" i="3"/>
  <c r="BE173" i="3"/>
  <c r="T173" i="3"/>
  <c r="R173" i="3"/>
  <c r="P173" i="3"/>
  <c r="BI168" i="3"/>
  <c r="BH168" i="3"/>
  <c r="BG168" i="3"/>
  <c r="BE168" i="3"/>
  <c r="T168" i="3"/>
  <c r="R168" i="3"/>
  <c r="P168" i="3"/>
  <c r="BI162" i="3"/>
  <c r="BH162" i="3"/>
  <c r="BG162" i="3"/>
  <c r="BE162" i="3"/>
  <c r="T162" i="3"/>
  <c r="R162" i="3"/>
  <c r="P162" i="3"/>
  <c r="BI158" i="3"/>
  <c r="BH158" i="3"/>
  <c r="BG158" i="3"/>
  <c r="BE158" i="3"/>
  <c r="T158" i="3"/>
  <c r="R158" i="3"/>
  <c r="P158" i="3"/>
  <c r="BI154" i="3"/>
  <c r="BH154" i="3"/>
  <c r="BG154" i="3"/>
  <c r="BE154" i="3"/>
  <c r="T154" i="3"/>
  <c r="R154" i="3"/>
  <c r="P154" i="3"/>
  <c r="J148" i="3"/>
  <c r="J147" i="3"/>
  <c r="F145" i="3"/>
  <c r="E143" i="3"/>
  <c r="BI128" i="3"/>
  <c r="BH128" i="3"/>
  <c r="BG128" i="3"/>
  <c r="BE128" i="3"/>
  <c r="BI127" i="3"/>
  <c r="BH127" i="3"/>
  <c r="BG127" i="3"/>
  <c r="BF127" i="3"/>
  <c r="BE127" i="3"/>
  <c r="BI126" i="3"/>
  <c r="BH126" i="3"/>
  <c r="BG126" i="3"/>
  <c r="BF126" i="3"/>
  <c r="BE126" i="3"/>
  <c r="BI125" i="3"/>
  <c r="BH125" i="3"/>
  <c r="BG125" i="3"/>
  <c r="BF125" i="3"/>
  <c r="BE125" i="3"/>
  <c r="BI124" i="3"/>
  <c r="BH124" i="3"/>
  <c r="BG124" i="3"/>
  <c r="BF124" i="3"/>
  <c r="BE124" i="3"/>
  <c r="BI123" i="3"/>
  <c r="BH123" i="3"/>
  <c r="BG123" i="3"/>
  <c r="BF123" i="3"/>
  <c r="BE123" i="3"/>
  <c r="J94" i="3"/>
  <c r="J93" i="3"/>
  <c r="F91" i="3"/>
  <c r="E89" i="3"/>
  <c r="F148" i="3"/>
  <c r="J17" i="3"/>
  <c r="E17" i="3"/>
  <c r="F147" i="3" s="1"/>
  <c r="J16" i="3"/>
  <c r="J14" i="3"/>
  <c r="J145" i="3" s="1"/>
  <c r="E7" i="3"/>
  <c r="E139" i="3" s="1"/>
  <c r="J41" i="2"/>
  <c r="J40" i="2"/>
  <c r="AY96" i="1" s="1"/>
  <c r="J39" i="2"/>
  <c r="AX96" i="1" s="1"/>
  <c r="BI617" i="2"/>
  <c r="BH617" i="2"/>
  <c r="BG617" i="2"/>
  <c r="BE617" i="2"/>
  <c r="T617" i="2"/>
  <c r="T616" i="2" s="1"/>
  <c r="T615" i="2" s="1"/>
  <c r="R617" i="2"/>
  <c r="R616" i="2" s="1"/>
  <c r="R615" i="2" s="1"/>
  <c r="P617" i="2"/>
  <c r="P616" i="2" s="1"/>
  <c r="P615" i="2" s="1"/>
  <c r="BI595" i="2"/>
  <c r="BH595" i="2"/>
  <c r="BG595" i="2"/>
  <c r="BE595" i="2"/>
  <c r="T595" i="2"/>
  <c r="T594" i="2"/>
  <c r="R595" i="2"/>
  <c r="R594" i="2" s="1"/>
  <c r="P595" i="2"/>
  <c r="P594" i="2"/>
  <c r="BI590" i="2"/>
  <c r="BH590" i="2"/>
  <c r="BG590" i="2"/>
  <c r="BE590" i="2"/>
  <c r="T590" i="2"/>
  <c r="T589" i="2" s="1"/>
  <c r="R590" i="2"/>
  <c r="R589" i="2"/>
  <c r="P590" i="2"/>
  <c r="P589" i="2" s="1"/>
  <c r="BI585" i="2"/>
  <c r="BH585" i="2"/>
  <c r="BG585" i="2"/>
  <c r="BE585" i="2"/>
  <c r="T585" i="2"/>
  <c r="T584" i="2"/>
  <c r="R585" i="2"/>
  <c r="R584" i="2" s="1"/>
  <c r="P585" i="2"/>
  <c r="P584" i="2"/>
  <c r="BI580" i="2"/>
  <c r="BH580" i="2"/>
  <c r="BG580" i="2"/>
  <c r="BE580" i="2"/>
  <c r="T580" i="2"/>
  <c r="T579" i="2" s="1"/>
  <c r="R580" i="2"/>
  <c r="R579" i="2"/>
  <c r="P580" i="2"/>
  <c r="P579" i="2" s="1"/>
  <c r="BI568" i="2"/>
  <c r="BH568" i="2"/>
  <c r="BG568" i="2"/>
  <c r="BE568" i="2"/>
  <c r="T568" i="2"/>
  <c r="R568" i="2"/>
  <c r="P568" i="2"/>
  <c r="BI556" i="2"/>
  <c r="BH556" i="2"/>
  <c r="BG556" i="2"/>
  <c r="BE556" i="2"/>
  <c r="T556" i="2"/>
  <c r="T555" i="2" s="1"/>
  <c r="R556" i="2"/>
  <c r="P556" i="2"/>
  <c r="BI541" i="2"/>
  <c r="BH541" i="2"/>
  <c r="BG541" i="2"/>
  <c r="BE541" i="2"/>
  <c r="T541" i="2"/>
  <c r="T540" i="2" s="1"/>
  <c r="R541" i="2"/>
  <c r="R540" i="2" s="1"/>
  <c r="P541" i="2"/>
  <c r="P540" i="2" s="1"/>
  <c r="BI533" i="2"/>
  <c r="BH533" i="2"/>
  <c r="BG533" i="2"/>
  <c r="BE533" i="2"/>
  <c r="T533" i="2"/>
  <c r="R533" i="2"/>
  <c r="P533" i="2"/>
  <c r="BI509" i="2"/>
  <c r="BH509" i="2"/>
  <c r="BG509" i="2"/>
  <c r="BE509" i="2"/>
  <c r="T509" i="2"/>
  <c r="R509" i="2"/>
  <c r="P509" i="2"/>
  <c r="P508" i="2" s="1"/>
  <c r="BI506" i="2"/>
  <c r="BH506" i="2"/>
  <c r="BG506" i="2"/>
  <c r="BE506" i="2"/>
  <c r="T506" i="2"/>
  <c r="R506" i="2"/>
  <c r="P506" i="2"/>
  <c r="BI503" i="2"/>
  <c r="BH503" i="2"/>
  <c r="BG503" i="2"/>
  <c r="BE503" i="2"/>
  <c r="T503" i="2"/>
  <c r="R503" i="2"/>
  <c r="P503" i="2"/>
  <c r="BI502" i="2"/>
  <c r="BH502" i="2"/>
  <c r="BG502" i="2"/>
  <c r="BE502" i="2"/>
  <c r="T502" i="2"/>
  <c r="R502" i="2"/>
  <c r="P502" i="2"/>
  <c r="BI501" i="2"/>
  <c r="BH501" i="2"/>
  <c r="BG501" i="2"/>
  <c r="BE501" i="2"/>
  <c r="T501" i="2"/>
  <c r="R501" i="2"/>
  <c r="P501" i="2"/>
  <c r="BI500" i="2"/>
  <c r="BH500" i="2"/>
  <c r="BG500" i="2"/>
  <c r="BE500" i="2"/>
  <c r="T500" i="2"/>
  <c r="R500" i="2"/>
  <c r="P500" i="2"/>
  <c r="BI456" i="2"/>
  <c r="BH456" i="2"/>
  <c r="BG456" i="2"/>
  <c r="BE456" i="2"/>
  <c r="T456" i="2"/>
  <c r="R456" i="2"/>
  <c r="P456" i="2"/>
  <c r="BI412" i="2"/>
  <c r="BH412" i="2"/>
  <c r="BG412" i="2"/>
  <c r="BE412" i="2"/>
  <c r="T412" i="2"/>
  <c r="R412" i="2"/>
  <c r="P412" i="2"/>
  <c r="BI397" i="2"/>
  <c r="BH397" i="2"/>
  <c r="BG397" i="2"/>
  <c r="BE397" i="2"/>
  <c r="T397" i="2"/>
  <c r="R397" i="2"/>
  <c r="P397" i="2"/>
  <c r="BI392" i="2"/>
  <c r="BH392" i="2"/>
  <c r="BG392" i="2"/>
  <c r="BE392" i="2"/>
  <c r="T392" i="2"/>
  <c r="R392" i="2"/>
  <c r="P392" i="2"/>
  <c r="BI387" i="2"/>
  <c r="BH387" i="2"/>
  <c r="BG387" i="2"/>
  <c r="BE387" i="2"/>
  <c r="T387" i="2"/>
  <c r="R387" i="2"/>
  <c r="P387" i="2"/>
  <c r="BI382" i="2"/>
  <c r="BH382" i="2"/>
  <c r="BG382" i="2"/>
  <c r="BE382" i="2"/>
  <c r="T382" i="2"/>
  <c r="R382" i="2"/>
  <c r="P382" i="2"/>
  <c r="BI376" i="2"/>
  <c r="BH376" i="2"/>
  <c r="BG376" i="2"/>
  <c r="BE376" i="2"/>
  <c r="T376" i="2"/>
  <c r="R376" i="2"/>
  <c r="P376" i="2"/>
  <c r="BI372" i="2"/>
  <c r="BH372" i="2"/>
  <c r="BG372" i="2"/>
  <c r="BE372" i="2"/>
  <c r="T372" i="2"/>
  <c r="R372" i="2"/>
  <c r="P372" i="2"/>
  <c r="BI368" i="2"/>
  <c r="BH368" i="2"/>
  <c r="BG368" i="2"/>
  <c r="BE368" i="2"/>
  <c r="T368" i="2"/>
  <c r="R368" i="2"/>
  <c r="P368" i="2"/>
  <c r="BI363" i="2"/>
  <c r="BH363" i="2"/>
  <c r="BG363" i="2"/>
  <c r="BE363" i="2"/>
  <c r="T363" i="2"/>
  <c r="R363" i="2"/>
  <c r="P363" i="2"/>
  <c r="BI359" i="2"/>
  <c r="BH359" i="2"/>
  <c r="BG359" i="2"/>
  <c r="BE359" i="2"/>
  <c r="T359" i="2"/>
  <c r="R359" i="2"/>
  <c r="P359" i="2"/>
  <c r="BI355" i="2"/>
  <c r="BH355" i="2"/>
  <c r="BG355" i="2"/>
  <c r="BE355" i="2"/>
  <c r="T355" i="2"/>
  <c r="R355" i="2"/>
  <c r="P355" i="2"/>
  <c r="BI351" i="2"/>
  <c r="BH351" i="2"/>
  <c r="BG351" i="2"/>
  <c r="BE351" i="2"/>
  <c r="T351" i="2"/>
  <c r="R351" i="2"/>
  <c r="P351" i="2"/>
  <c r="BI347" i="2"/>
  <c r="BH347" i="2"/>
  <c r="BG347" i="2"/>
  <c r="BE347" i="2"/>
  <c r="T347" i="2"/>
  <c r="R347" i="2"/>
  <c r="P347" i="2"/>
  <c r="BI343" i="2"/>
  <c r="BH343" i="2"/>
  <c r="BG343" i="2"/>
  <c r="BE343" i="2"/>
  <c r="T343" i="2"/>
  <c r="R343" i="2"/>
  <c r="P343" i="2"/>
  <c r="BI339" i="2"/>
  <c r="BH339" i="2"/>
  <c r="BG339" i="2"/>
  <c r="BE339" i="2"/>
  <c r="T339" i="2"/>
  <c r="R339" i="2"/>
  <c r="P339" i="2"/>
  <c r="BI335" i="2"/>
  <c r="BH335" i="2"/>
  <c r="BG335" i="2"/>
  <c r="BE335" i="2"/>
  <c r="T335" i="2"/>
  <c r="R335" i="2"/>
  <c r="P335" i="2"/>
  <c r="BI331" i="2"/>
  <c r="BH331" i="2"/>
  <c r="BG331" i="2"/>
  <c r="BE331" i="2"/>
  <c r="T331" i="2"/>
  <c r="R331" i="2"/>
  <c r="P331" i="2"/>
  <c r="BI327" i="2"/>
  <c r="BH327" i="2"/>
  <c r="BG327" i="2"/>
  <c r="BE327" i="2"/>
  <c r="T327" i="2"/>
  <c r="R327" i="2"/>
  <c r="P327" i="2"/>
  <c r="BI323" i="2"/>
  <c r="BH323" i="2"/>
  <c r="BG323" i="2"/>
  <c r="BE323" i="2"/>
  <c r="T323" i="2"/>
  <c r="R323" i="2"/>
  <c r="P323" i="2"/>
  <c r="BI315" i="2"/>
  <c r="BH315" i="2"/>
  <c r="BG315" i="2"/>
  <c r="BE315" i="2"/>
  <c r="T315" i="2"/>
  <c r="R315" i="2"/>
  <c r="P315" i="2"/>
  <c r="BI309" i="2"/>
  <c r="BH309" i="2"/>
  <c r="BG309" i="2"/>
  <c r="BE309" i="2"/>
  <c r="T309" i="2"/>
  <c r="R309" i="2"/>
  <c r="P309" i="2"/>
  <c r="BI300" i="2"/>
  <c r="BH300" i="2"/>
  <c r="BG300" i="2"/>
  <c r="BE300" i="2"/>
  <c r="T300" i="2"/>
  <c r="R300" i="2"/>
  <c r="P300" i="2"/>
  <c r="BI290" i="2"/>
  <c r="BH290" i="2"/>
  <c r="BG290" i="2"/>
  <c r="BE290" i="2"/>
  <c r="T290" i="2"/>
  <c r="R290" i="2"/>
  <c r="P290" i="2"/>
  <c r="BI286" i="2"/>
  <c r="BH286" i="2"/>
  <c r="BG286" i="2"/>
  <c r="BE286" i="2"/>
  <c r="T286" i="2"/>
  <c r="R286" i="2"/>
  <c r="P286" i="2"/>
  <c r="BI282" i="2"/>
  <c r="BH282" i="2"/>
  <c r="BG282" i="2"/>
  <c r="BE282" i="2"/>
  <c r="T282" i="2"/>
  <c r="R282" i="2"/>
  <c r="P282" i="2"/>
  <c r="BI272" i="2"/>
  <c r="BH272" i="2"/>
  <c r="BG272" i="2"/>
  <c r="BE272" i="2"/>
  <c r="T272" i="2"/>
  <c r="R272" i="2"/>
  <c r="P272" i="2"/>
  <c r="BI259" i="2"/>
  <c r="BH259" i="2"/>
  <c r="BG259" i="2"/>
  <c r="BE259" i="2"/>
  <c r="T259" i="2"/>
  <c r="R259" i="2"/>
  <c r="P259" i="2"/>
  <c r="BI235" i="2"/>
  <c r="BH235" i="2"/>
  <c r="BG235" i="2"/>
  <c r="BE235" i="2"/>
  <c r="T235" i="2"/>
  <c r="R235" i="2"/>
  <c r="P235" i="2"/>
  <c r="BI223" i="2"/>
  <c r="BH223" i="2"/>
  <c r="BG223" i="2"/>
  <c r="BE223" i="2"/>
  <c r="T223" i="2"/>
  <c r="R223" i="2"/>
  <c r="P223" i="2"/>
  <c r="BI222" i="2"/>
  <c r="BH222" i="2"/>
  <c r="BG222" i="2"/>
  <c r="BE222" i="2"/>
  <c r="T222" i="2"/>
  <c r="R222" i="2"/>
  <c r="P222" i="2"/>
  <c r="BI211" i="2"/>
  <c r="BH211" i="2"/>
  <c r="BG211" i="2"/>
  <c r="BE211" i="2"/>
  <c r="T211" i="2"/>
  <c r="R211" i="2"/>
  <c r="P211" i="2"/>
  <c r="BI187" i="2"/>
  <c r="BH187" i="2"/>
  <c r="BG187" i="2"/>
  <c r="BE187" i="2"/>
  <c r="T187" i="2"/>
  <c r="R187" i="2"/>
  <c r="P187" i="2"/>
  <c r="BI176" i="2"/>
  <c r="BH176" i="2"/>
  <c r="BG176" i="2"/>
  <c r="BE176" i="2"/>
  <c r="T176" i="2"/>
  <c r="R176" i="2"/>
  <c r="P176" i="2"/>
  <c r="BI169" i="2"/>
  <c r="BH169" i="2"/>
  <c r="BG169" i="2"/>
  <c r="BE169" i="2"/>
  <c r="T169" i="2"/>
  <c r="R169" i="2"/>
  <c r="P169" i="2"/>
  <c r="BI145" i="2"/>
  <c r="BH145" i="2"/>
  <c r="BG145" i="2"/>
  <c r="BE145" i="2"/>
  <c r="T145" i="2"/>
  <c r="R145" i="2"/>
  <c r="P145" i="2"/>
  <c r="J139" i="2"/>
  <c r="J138" i="2"/>
  <c r="F136" i="2"/>
  <c r="E134" i="2"/>
  <c r="BI119" i="2"/>
  <c r="BH119" i="2"/>
  <c r="BG119" i="2"/>
  <c r="BE119" i="2"/>
  <c r="BI118" i="2"/>
  <c r="BH118" i="2"/>
  <c r="BG118" i="2"/>
  <c r="BF118" i="2"/>
  <c r="BE118" i="2"/>
  <c r="BI117" i="2"/>
  <c r="BH117" i="2"/>
  <c r="BG117" i="2"/>
  <c r="BF117" i="2"/>
  <c r="BE117" i="2"/>
  <c r="BI116" i="2"/>
  <c r="BH116" i="2"/>
  <c r="BG116" i="2"/>
  <c r="BF116" i="2"/>
  <c r="BE116" i="2"/>
  <c r="BI115" i="2"/>
  <c r="BH115" i="2"/>
  <c r="BG115" i="2"/>
  <c r="BF115" i="2"/>
  <c r="BE115" i="2"/>
  <c r="BI114" i="2"/>
  <c r="BH114" i="2"/>
  <c r="BG114" i="2"/>
  <c r="BF114" i="2"/>
  <c r="BE114" i="2"/>
  <c r="J94" i="2"/>
  <c r="J93" i="2"/>
  <c r="F91" i="2"/>
  <c r="E89" i="2"/>
  <c r="F139" i="2"/>
  <c r="J17" i="2"/>
  <c r="E17" i="2"/>
  <c r="F138" i="2" s="1"/>
  <c r="J16" i="2"/>
  <c r="J14" i="2"/>
  <c r="J91" i="2" s="1"/>
  <c r="E7" i="2"/>
  <c r="E85" i="2"/>
  <c r="CK112" i="1"/>
  <c r="CJ112" i="1"/>
  <c r="CI112" i="1"/>
  <c r="CH112" i="1"/>
  <c r="CG112" i="1"/>
  <c r="CF112" i="1"/>
  <c r="BZ112" i="1"/>
  <c r="CE112" i="1"/>
  <c r="CK111" i="1"/>
  <c r="CJ111" i="1"/>
  <c r="CI111" i="1"/>
  <c r="CH111" i="1"/>
  <c r="CG111" i="1"/>
  <c r="CF111" i="1"/>
  <c r="BZ111" i="1"/>
  <c r="CE111" i="1"/>
  <c r="CK110" i="1"/>
  <c r="CJ110" i="1"/>
  <c r="CI110" i="1"/>
  <c r="CH110" i="1"/>
  <c r="CG110" i="1"/>
  <c r="CF110" i="1"/>
  <c r="BZ110" i="1"/>
  <c r="CE110" i="1"/>
  <c r="CK109" i="1"/>
  <c r="CJ109" i="1"/>
  <c r="CI109" i="1"/>
  <c r="CH109" i="1"/>
  <c r="CG109" i="1"/>
  <c r="CF109" i="1"/>
  <c r="BZ109" i="1"/>
  <c r="CE109" i="1"/>
  <c r="L90" i="1"/>
  <c r="AM90" i="1"/>
  <c r="AM89" i="1"/>
  <c r="L89" i="1"/>
  <c r="AM87" i="1"/>
  <c r="L87" i="1"/>
  <c r="L85" i="1"/>
  <c r="L84" i="1"/>
  <c r="BK192" i="10"/>
  <c r="J184" i="10"/>
  <c r="J179" i="10"/>
  <c r="BK162" i="10"/>
  <c r="J155" i="10"/>
  <c r="BK152" i="10"/>
  <c r="BK138" i="10"/>
  <c r="J299" i="10"/>
  <c r="BK294" i="10"/>
  <c r="J291" i="10"/>
  <c r="BK281" i="10"/>
  <c r="BK273" i="10"/>
  <c r="BK270" i="10"/>
  <c r="BK259" i="10"/>
  <c r="BK256" i="10"/>
  <c r="BK247" i="10"/>
  <c r="BK240" i="10"/>
  <c r="J230" i="10"/>
  <c r="BK218" i="10"/>
  <c r="J209" i="10"/>
  <c r="BK203" i="10"/>
  <c r="BK196" i="10"/>
  <c r="BK190" i="10"/>
  <c r="BK182" i="10"/>
  <c r="J170" i="10"/>
  <c r="BK157" i="10"/>
  <c r="BK142" i="10"/>
  <c r="BK139" i="10"/>
  <c r="BK133" i="10"/>
  <c r="J278" i="10"/>
  <c r="J268" i="10"/>
  <c r="J260" i="10"/>
  <c r="BK254" i="10"/>
  <c r="J247" i="10"/>
  <c r="BK243" i="10"/>
  <c r="J234" i="10"/>
  <c r="J231" i="10"/>
  <c r="J226" i="10"/>
  <c r="BK221" i="10"/>
  <c r="BK213" i="10"/>
  <c r="J203" i="10"/>
  <c r="J190" i="10"/>
  <c r="BK183" i="10"/>
  <c r="BK174" i="10"/>
  <c r="BK170" i="10"/>
  <c r="J168" i="10"/>
  <c r="J167" i="10"/>
  <c r="J164" i="10"/>
  <c r="BK161" i="10"/>
  <c r="BK151" i="10"/>
  <c r="J146" i="10"/>
  <c r="J139" i="10"/>
  <c r="BK178" i="11"/>
  <c r="BK170" i="11"/>
  <c r="BK160" i="11"/>
  <c r="J152" i="11"/>
  <c r="BK141" i="11"/>
  <c r="BK133" i="11"/>
  <c r="BK174" i="11"/>
  <c r="BK164" i="11"/>
  <c r="J160" i="11"/>
  <c r="BK151" i="11"/>
  <c r="BK142" i="11"/>
  <c r="J139" i="11"/>
  <c r="J134" i="11"/>
  <c r="J171" i="11"/>
  <c r="BK157" i="11"/>
  <c r="J148" i="11"/>
  <c r="J141" i="11"/>
  <c r="J138" i="11"/>
  <c r="BK134" i="11"/>
  <c r="J178" i="11"/>
  <c r="J169" i="11"/>
  <c r="BK165" i="11"/>
  <c r="J161" i="11"/>
  <c r="J156" i="11"/>
  <c r="J144" i="11"/>
  <c r="J127" i="12"/>
  <c r="J617" i="2"/>
  <c r="J568" i="2"/>
  <c r="BK533" i="2"/>
  <c r="BK456" i="2"/>
  <c r="J392" i="2"/>
  <c r="BK382" i="2"/>
  <c r="J359" i="2"/>
  <c r="BK347" i="2"/>
  <c r="BK339" i="2"/>
  <c r="J331" i="2"/>
  <c r="BK323" i="2"/>
  <c r="BK300" i="2"/>
  <c r="J259" i="2"/>
  <c r="J211" i="2"/>
  <c r="BK556" i="2"/>
  <c r="BK506" i="2"/>
  <c r="BK502" i="2"/>
  <c r="J500" i="2"/>
  <c r="J412" i="2"/>
  <c r="J382" i="2"/>
  <c r="BK372" i="2"/>
  <c r="J363" i="2"/>
  <c r="BK351" i="2"/>
  <c r="J309" i="2"/>
  <c r="J286" i="2"/>
  <c r="J272" i="2"/>
  <c r="BK235" i="2"/>
  <c r="J145" i="2"/>
  <c r="J590" i="2"/>
  <c r="J541" i="2"/>
  <c r="J506" i="2"/>
  <c r="J502" i="2"/>
  <c r="BK397" i="2"/>
  <c r="J387" i="2"/>
  <c r="J368" i="2"/>
  <c r="BK359" i="2"/>
  <c r="J347" i="2"/>
  <c r="J339" i="2"/>
  <c r="BK331" i="2"/>
  <c r="J323" i="2"/>
  <c r="J290" i="2"/>
  <c r="BK272" i="2"/>
  <c r="J223" i="2"/>
  <c r="BK211" i="2"/>
  <c r="J176" i="2"/>
  <c r="AS95" i="1"/>
  <c r="J1351" i="3"/>
  <c r="J1343" i="3"/>
  <c r="J934" i="3"/>
  <c r="J827" i="3"/>
  <c r="BK819" i="3"/>
  <c r="BK804" i="3"/>
  <c r="J786" i="3"/>
  <c r="J631" i="3"/>
  <c r="J624" i="3"/>
  <c r="BK592" i="3"/>
  <c r="J588" i="3"/>
  <c r="J570" i="3"/>
  <c r="BK518" i="3"/>
  <c r="J481" i="3"/>
  <c r="J480" i="3"/>
  <c r="BK469" i="3"/>
  <c r="J463" i="3"/>
  <c r="J459" i="3"/>
  <c r="BK451" i="3"/>
  <c r="J449" i="3"/>
  <c r="J408" i="3"/>
  <c r="J380" i="3"/>
  <c r="BK379" i="3"/>
  <c r="BK316" i="3"/>
  <c r="BK186" i="3"/>
  <c r="J158" i="3"/>
  <c r="BK154" i="3"/>
  <c r="BK1361" i="3"/>
  <c r="BK1353" i="3"/>
  <c r="J1347" i="3"/>
  <c r="BK1343" i="3"/>
  <c r="BK1339" i="3"/>
  <c r="BK1285" i="3"/>
  <c r="J1279" i="3"/>
  <c r="J1271" i="3"/>
  <c r="J1265" i="3"/>
  <c r="BK1039" i="3"/>
  <c r="BK1018" i="3"/>
  <c r="J976" i="3"/>
  <c r="J884" i="3"/>
  <c r="BK880" i="3"/>
  <c r="BK827" i="3"/>
  <c r="BK823" i="3"/>
  <c r="J819" i="3"/>
  <c r="BK791" i="3"/>
  <c r="J789" i="3"/>
  <c r="BK786" i="3"/>
  <c r="J781" i="3"/>
  <c r="BK780" i="3"/>
  <c r="BK760" i="3"/>
  <c r="BK745" i="3"/>
  <c r="BK698" i="3"/>
  <c r="BK694" i="3"/>
  <c r="BK675" i="3"/>
  <c r="BK665" i="3"/>
  <c r="J637" i="3"/>
  <c r="BK608" i="3"/>
  <c r="BK588" i="3"/>
  <c r="BK558" i="3"/>
  <c r="J519" i="3"/>
  <c r="J473" i="3"/>
  <c r="BK463" i="3"/>
  <c r="BK449" i="3"/>
  <c r="J386" i="3"/>
  <c r="BK365" i="3"/>
  <c r="J267" i="3"/>
  <c r="J201" i="3"/>
  <c r="BK162" i="3"/>
  <c r="BK1359" i="3"/>
  <c r="J1353" i="3"/>
  <c r="BK1347" i="3"/>
  <c r="BK1330" i="3"/>
  <c r="J1296" i="3"/>
  <c r="J1287" i="3"/>
  <c r="J1275" i="3"/>
  <c r="J1261" i="3"/>
  <c r="J1030" i="3"/>
  <c r="J1015" i="3"/>
  <c r="BK974" i="3"/>
  <c r="BK898" i="3"/>
  <c r="J825" i="3"/>
  <c r="J821" i="3"/>
  <c r="J791" i="3"/>
  <c r="J770" i="3"/>
  <c r="BK756" i="3"/>
  <c r="BK723" i="3"/>
  <c r="J700" i="3"/>
  <c r="BK688" i="3"/>
  <c r="BK681" i="3"/>
  <c r="J667" i="3"/>
  <c r="BK663" i="3"/>
  <c r="J646" i="3"/>
  <c r="J549" i="3"/>
  <c r="J518" i="3"/>
  <c r="BK481" i="3"/>
  <c r="BK459" i="3"/>
  <c r="J442" i="3"/>
  <c r="BK371" i="3"/>
  <c r="J316" i="3"/>
  <c r="J206" i="3"/>
  <c r="J168" i="3"/>
  <c r="J1308" i="3"/>
  <c r="J1289" i="3"/>
  <c r="J1283" i="3"/>
  <c r="J1277" i="3"/>
  <c r="BK1261" i="3"/>
  <c r="BK1030" i="3"/>
  <c r="BK1015" i="3"/>
  <c r="J1002" i="3"/>
  <c r="BK884" i="3"/>
  <c r="BK864" i="3"/>
  <c r="BK821" i="3"/>
  <c r="J812" i="3"/>
  <c r="BK789" i="3"/>
  <c r="J782" i="3"/>
  <c r="BK710" i="3"/>
  <c r="BK686" i="3"/>
  <c r="BK667" i="3"/>
  <c r="BK626" i="3"/>
  <c r="BK584" i="3"/>
  <c r="BK549" i="3"/>
  <c r="BK480" i="3"/>
  <c r="BK442" i="3"/>
  <c r="J379" i="3"/>
  <c r="J286" i="3"/>
  <c r="J186" i="3"/>
  <c r="J162" i="3"/>
  <c r="BK169" i="4"/>
  <c r="BK166" i="4"/>
  <c r="J163" i="4"/>
  <c r="J157" i="4"/>
  <c r="J152" i="4"/>
  <c r="J142" i="4"/>
  <c r="J131" i="4"/>
  <c r="J160" i="4"/>
  <c r="BK156" i="4"/>
  <c r="J146" i="4"/>
  <c r="J143" i="4"/>
  <c r="J136" i="4"/>
  <c r="J132" i="4"/>
  <c r="J168" i="4"/>
  <c r="BK157" i="4"/>
  <c r="J151" i="4"/>
  <c r="BK141" i="4"/>
  <c r="BK138" i="4"/>
  <c r="BK131" i="4"/>
  <c r="BK165" i="4"/>
  <c r="J154" i="4"/>
  <c r="BK149" i="4"/>
  <c r="BK145" i="4"/>
  <c r="J134" i="4"/>
  <c r="BK190" i="5"/>
  <c r="BK185" i="5"/>
  <c r="BK176" i="5"/>
  <c r="BK168" i="5"/>
  <c r="J164" i="5"/>
  <c r="J157" i="5"/>
  <c r="BK144" i="5"/>
  <c r="BK139" i="5"/>
  <c r="BK191" i="5"/>
  <c r="J183" i="5"/>
  <c r="BK170" i="5"/>
  <c r="J168" i="5"/>
  <c r="BK163" i="5"/>
  <c r="BK158" i="5"/>
  <c r="J144" i="5"/>
  <c r="J139" i="5"/>
  <c r="BK188" i="5"/>
  <c r="J181" i="5"/>
  <c r="J170" i="5"/>
  <c r="J166" i="5"/>
  <c r="J161" i="5"/>
  <c r="BK157" i="5"/>
  <c r="J146" i="5"/>
  <c r="J136" i="5"/>
  <c r="J177" i="5"/>
  <c r="BK164" i="5"/>
  <c r="J153" i="5"/>
  <c r="J143" i="5"/>
  <c r="J134" i="5"/>
  <c r="BK203" i="6"/>
  <c r="J200" i="6"/>
  <c r="J196" i="6"/>
  <c r="J190" i="6"/>
  <c r="BK182" i="6"/>
  <c r="BK174" i="6"/>
  <c r="BK164" i="6"/>
  <c r="J153" i="6"/>
  <c r="J143" i="6"/>
  <c r="J137" i="6"/>
  <c r="J208" i="6"/>
  <c r="J197" i="6"/>
  <c r="BK191" i="6"/>
  <c r="J187" i="6"/>
  <c r="J173" i="6"/>
  <c r="BK163" i="6"/>
  <c r="BK152" i="6"/>
  <c r="J147" i="6"/>
  <c r="BK144" i="6"/>
  <c r="BK209" i="6"/>
  <c r="J207" i="6"/>
  <c r="BK200" i="6"/>
  <c r="BK194" i="6"/>
  <c r="J186" i="6"/>
  <c r="J176" i="6"/>
  <c r="J170" i="6"/>
  <c r="J158" i="6"/>
  <c r="BK138" i="6"/>
  <c r="BK207" i="6"/>
  <c r="J203" i="6"/>
  <c r="BK196" i="6"/>
  <c r="BK188" i="6"/>
  <c r="J182" i="6"/>
  <c r="BK176" i="6"/>
  <c r="J163" i="6"/>
  <c r="J149" i="6"/>
  <c r="J154" i="7"/>
  <c r="BK148" i="7"/>
  <c r="J136" i="7"/>
  <c r="BK156" i="7"/>
  <c r="J150" i="7"/>
  <c r="BK144" i="7"/>
  <c r="J140" i="7"/>
  <c r="BK138" i="7"/>
  <c r="J134" i="7"/>
  <c r="J153" i="7"/>
  <c r="J138" i="7"/>
  <c r="BK132" i="7"/>
  <c r="J155" i="7"/>
  <c r="J147" i="7"/>
  <c r="J143" i="7"/>
  <c r="BK137" i="7"/>
  <c r="BK183" i="8"/>
  <c r="J178" i="8"/>
  <c r="J173" i="8"/>
  <c r="J161" i="8"/>
  <c r="J155" i="8"/>
  <c r="J152" i="8"/>
  <c r="J143" i="8"/>
  <c r="J137" i="8"/>
  <c r="BK182" i="8"/>
  <c r="BK172" i="8"/>
  <c r="J168" i="8"/>
  <c r="J162" i="8"/>
  <c r="J151" i="8"/>
  <c r="BK142" i="8"/>
  <c r="J183" i="8"/>
  <c r="BK174" i="8"/>
  <c r="BK167" i="8"/>
  <c r="J163" i="8"/>
  <c r="J157" i="8"/>
  <c r="BK145" i="8"/>
  <c r="BK181" i="8"/>
  <c r="BK178" i="8"/>
  <c r="J174" i="8"/>
  <c r="J172" i="8"/>
  <c r="J159" i="8"/>
  <c r="BK151" i="8"/>
  <c r="J146" i="8"/>
  <c r="J171" i="9"/>
  <c r="BK165" i="9"/>
  <c r="BK154" i="9"/>
  <c r="J144" i="9"/>
  <c r="J172" i="9"/>
  <c r="BK166" i="9"/>
  <c r="J160" i="9"/>
  <c r="J156" i="9"/>
  <c r="J148" i="9"/>
  <c r="BK140" i="9"/>
  <c r="BK174" i="9"/>
  <c r="J164" i="9"/>
  <c r="J154" i="9"/>
  <c r="BK148" i="9"/>
  <c r="J140" i="9"/>
  <c r="BK173" i="9"/>
  <c r="J167" i="9"/>
  <c r="BK164" i="9"/>
  <c r="BK158" i="9"/>
  <c r="J150" i="9"/>
  <c r="BK139" i="9"/>
  <c r="BK298" i="10"/>
  <c r="J295" i="10"/>
  <c r="J289" i="10"/>
  <c r="BK286" i="10"/>
  <c r="BK282" i="10"/>
  <c r="BK275" i="10"/>
  <c r="BK269" i="10"/>
  <c r="J258" i="10"/>
  <c r="BK255" i="10"/>
  <c r="BK252" i="10"/>
  <c r="J245" i="10"/>
  <c r="J240" i="10"/>
  <c r="BK236" i="10"/>
  <c r="BK231" i="10"/>
  <c r="J228" i="10"/>
  <c r="BK226" i="10"/>
  <c r="BK220" i="10"/>
  <c r="BK216" i="10"/>
  <c r="J208" i="10"/>
  <c r="J204" i="10"/>
  <c r="BK197" i="10"/>
  <c r="BK191" i="10"/>
  <c r="BK181" i="10"/>
  <c r="BK179" i="10"/>
  <c r="J174" i="10"/>
  <c r="J172" i="10"/>
  <c r="BK168" i="10"/>
  <c r="BK163" i="10"/>
  <c r="BK155" i="10"/>
  <c r="J148" i="10"/>
  <c r="BK277" i="10"/>
  <c r="BK272" i="10"/>
  <c r="J266" i="10"/>
  <c r="BK260" i="10"/>
  <c r="BK246" i="10"/>
  <c r="J236" i="10"/>
  <c r="J221" i="10"/>
  <c r="J216" i="10"/>
  <c r="J214" i="10"/>
  <c r="BK210" i="10"/>
  <c r="BK207" i="10"/>
  <c r="BK201" i="10"/>
  <c r="J194" i="10"/>
  <c r="BK189" i="10"/>
  <c r="BK187" i="10"/>
  <c r="J182" i="10"/>
  <c r="J178" i="10"/>
  <c r="J165" i="10"/>
  <c r="BK159" i="10"/>
  <c r="BK156" i="10"/>
  <c r="BK153" i="10"/>
  <c r="J150" i="10"/>
  <c r="J145" i="10"/>
  <c r="BK134" i="10"/>
  <c r="BK131" i="10"/>
  <c r="BK295" i="10"/>
  <c r="J293" i="10"/>
  <c r="BK288" i="10"/>
  <c r="J282" i="10"/>
  <c r="BK278" i="10"/>
  <c r="BK276" i="10"/>
  <c r="J271" i="10"/>
  <c r="J265" i="10"/>
  <c r="J263" i="10"/>
  <c r="J261" i="10"/>
  <c r="J257" i="10"/>
  <c r="J251" i="10"/>
  <c r="BK248" i="10"/>
  <c r="J243" i="10"/>
  <c r="BK242" i="10"/>
  <c r="BK233" i="10"/>
  <c r="J225" i="10"/>
  <c r="BK222" i="10"/>
  <c r="BK214" i="10"/>
  <c r="J210" i="10"/>
  <c r="BK205" i="10"/>
  <c r="J201" i="10"/>
  <c r="BK194" i="10"/>
  <c r="J191" i="10"/>
  <c r="J186" i="10"/>
  <c r="BK178" i="10"/>
  <c r="BK176" i="10"/>
  <c r="J163" i="10"/>
  <c r="J158" i="10"/>
  <c r="J147" i="10"/>
  <c r="BK144" i="10"/>
  <c r="J141" i="10"/>
  <c r="J137" i="10"/>
  <c r="BK132" i="10"/>
  <c r="J283" i="10"/>
  <c r="BK274" i="10"/>
  <c r="BK262" i="10"/>
  <c r="J255" i="10"/>
  <c r="BK249" i="10"/>
  <c r="BK244" i="10"/>
  <c r="BK238" i="10"/>
  <c r="J233" i="10"/>
  <c r="BK229" i="10"/>
  <c r="J227" i="10"/>
  <c r="J223" i="10"/>
  <c r="J217" i="10"/>
  <c r="J205" i="10"/>
  <c r="BK199" i="10"/>
  <c r="BK184" i="10"/>
  <c r="J175" i="10"/>
  <c r="BK172" i="10"/>
  <c r="BK165" i="10"/>
  <c r="J159" i="10"/>
  <c r="J156" i="10"/>
  <c r="J153" i="10"/>
  <c r="BK148" i="10"/>
  <c r="BK141" i="10"/>
  <c r="J138" i="10"/>
  <c r="J133" i="10"/>
  <c r="BK171" i="11"/>
  <c r="BK166" i="11"/>
  <c r="J155" i="11"/>
  <c r="J145" i="11"/>
  <c r="BK137" i="11"/>
  <c r="J131" i="11"/>
  <c r="J172" i="11"/>
  <c r="BK161" i="11"/>
  <c r="BK152" i="11"/>
  <c r="J147" i="11"/>
  <c r="BK138" i="11"/>
  <c r="BK177" i="11"/>
  <c r="BK169" i="11"/>
  <c r="BK155" i="11"/>
  <c r="BK145" i="11"/>
  <c r="BK140" i="11"/>
  <c r="J136" i="11"/>
  <c r="BK130" i="11"/>
  <c r="BK172" i="11"/>
  <c r="J166" i="11"/>
  <c r="J164" i="11"/>
  <c r="BK159" i="11"/>
  <c r="J151" i="11"/>
  <c r="J130" i="11"/>
  <c r="BK580" i="2"/>
  <c r="J556" i="2"/>
  <c r="BK500" i="2"/>
  <c r="BK412" i="2"/>
  <c r="BK387" i="2"/>
  <c r="J372" i="2"/>
  <c r="BK355" i="2"/>
  <c r="J343" i="2"/>
  <c r="BK335" i="2"/>
  <c r="BK327" i="2"/>
  <c r="BK315" i="2"/>
  <c r="J282" i="2"/>
  <c r="J222" i="2"/>
  <c r="BK187" i="2"/>
  <c r="BK176" i="2"/>
  <c r="J169" i="2"/>
  <c r="BK145" i="2"/>
  <c r="BK617" i="2"/>
  <c r="J595" i="2"/>
  <c r="BK590" i="2"/>
  <c r="J585" i="2"/>
  <c r="J580" i="2"/>
  <c r="BK568" i="2"/>
  <c r="BK541" i="2"/>
  <c r="J533" i="2"/>
  <c r="J509" i="2"/>
  <c r="J503" i="2"/>
  <c r="J501" i="2"/>
  <c r="J456" i="2"/>
  <c r="J397" i="2"/>
  <c r="BK376" i="2"/>
  <c r="BK368" i="2"/>
  <c r="J355" i="2"/>
  <c r="J315" i="2"/>
  <c r="BK290" i="2"/>
  <c r="BK282" i="2"/>
  <c r="BK259" i="2"/>
  <c r="BK223" i="2"/>
  <c r="BK595" i="2"/>
  <c r="BK585" i="2"/>
  <c r="BK509" i="2"/>
  <c r="BK503" i="2"/>
  <c r="BK501" i="2"/>
  <c r="BK392" i="2"/>
  <c r="J376" i="2"/>
  <c r="BK363" i="2"/>
  <c r="J351" i="2"/>
  <c r="BK343" i="2"/>
  <c r="J335" i="2"/>
  <c r="J327" i="2"/>
  <c r="BK309" i="2"/>
  <c r="J300" i="2"/>
  <c r="BK286" i="2"/>
  <c r="J235" i="2"/>
  <c r="BK222" i="2"/>
  <c r="J187" i="2"/>
  <c r="BK169" i="2"/>
  <c r="J1363" i="3"/>
  <c r="J1359" i="3"/>
  <c r="J1357" i="3"/>
  <c r="J1355" i="3"/>
  <c r="BK1349" i="3"/>
  <c r="BK1341" i="3"/>
  <c r="J1339" i="3"/>
  <c r="J1330" i="3"/>
  <c r="BK1323" i="3"/>
  <c r="BK1308" i="3"/>
  <c r="BK1303" i="3"/>
  <c r="BK1296" i="3"/>
  <c r="BK1283" i="3"/>
  <c r="BK1281" i="3"/>
  <c r="BK1277" i="3"/>
  <c r="BK1271" i="3"/>
  <c r="J1268" i="3"/>
  <c r="BK1265" i="3"/>
  <c r="J1228" i="3"/>
  <c r="BK1211" i="3"/>
  <c r="J1123" i="3"/>
  <c r="J1039" i="3"/>
  <c r="BK1037" i="3"/>
  <c r="BK1025" i="3"/>
  <c r="J1018" i="3"/>
  <c r="BK1002" i="3"/>
  <c r="BK976" i="3"/>
  <c r="J974" i="3"/>
  <c r="J938" i="3"/>
  <c r="BK868" i="3"/>
  <c r="J864" i="3"/>
  <c r="BK857" i="3"/>
  <c r="J823" i="3"/>
  <c r="BK812" i="3"/>
  <c r="BK800" i="3"/>
  <c r="J784" i="3"/>
  <c r="BK782" i="3"/>
  <c r="BK781" i="3"/>
  <c r="J780" i="3"/>
  <c r="J745" i="3"/>
  <c r="BK740" i="3"/>
  <c r="J727" i="3"/>
  <c r="J723" i="3"/>
  <c r="J711" i="3"/>
  <c r="J710" i="3"/>
  <c r="BK700" i="3"/>
  <c r="BK690" i="3"/>
  <c r="J686" i="3"/>
  <c r="J685" i="3"/>
  <c r="J683" i="3"/>
  <c r="J673" i="3"/>
  <c r="J659" i="3"/>
  <c r="J626" i="3"/>
  <c r="BK552" i="3"/>
  <c r="BK386" i="3"/>
  <c r="J330" i="3"/>
  <c r="BK267" i="3"/>
  <c r="J178" i="3"/>
  <c r="BK1363" i="3"/>
  <c r="BK1355" i="3"/>
  <c r="BK1351" i="3"/>
  <c r="J1345" i="3"/>
  <c r="J1341" i="3"/>
  <c r="BK1287" i="3"/>
  <c r="J1281" i="3"/>
  <c r="BK1273" i="3"/>
  <c r="BK1268" i="3"/>
  <c r="J1211" i="3"/>
  <c r="BK1028" i="3"/>
  <c r="J1008" i="3"/>
  <c r="BK1006" i="3"/>
  <c r="BK938" i="3"/>
  <c r="BK853" i="3"/>
  <c r="J824" i="3"/>
  <c r="J816" i="3"/>
  <c r="J804" i="3"/>
  <c r="J800" i="3"/>
  <c r="BK770" i="3"/>
  <c r="J756" i="3"/>
  <c r="J740" i="3"/>
  <c r="BK696" i="3"/>
  <c r="J688" i="3"/>
  <c r="BK673" i="3"/>
  <c r="J663" i="3"/>
  <c r="BK631" i="3"/>
  <c r="J592" i="3"/>
  <c r="BK570" i="3"/>
  <c r="J521" i="3"/>
  <c r="BK479" i="3"/>
  <c r="J469" i="3"/>
  <c r="BK455" i="3"/>
  <c r="J451" i="3"/>
  <c r="BK448" i="3"/>
  <c r="BK375" i="3"/>
  <c r="BK286" i="3"/>
  <c r="J225" i="3"/>
  <c r="BK173" i="3"/>
  <c r="J1361" i="3"/>
  <c r="BK1357" i="3"/>
  <c r="J1349" i="3"/>
  <c r="BK1345" i="3"/>
  <c r="J1323" i="3"/>
  <c r="BK1289" i="3"/>
  <c r="J1273" i="3"/>
  <c r="BK1228" i="3"/>
  <c r="J1028" i="3"/>
  <c r="BK978" i="3"/>
  <c r="BK934" i="3"/>
  <c r="J853" i="3"/>
  <c r="BK824" i="3"/>
  <c r="J808" i="3"/>
  <c r="J774" i="3"/>
  <c r="BK727" i="3"/>
  <c r="J715" i="3"/>
  <c r="J698" i="3"/>
  <c r="J696" i="3"/>
  <c r="BK683" i="3"/>
  <c r="J675" i="3"/>
  <c r="J665" i="3"/>
  <c r="BK659" i="3"/>
  <c r="BK637" i="3"/>
  <c r="J584" i="3"/>
  <c r="BK519" i="3"/>
  <c r="BK517" i="3"/>
  <c r="BK473" i="3"/>
  <c r="J455" i="3"/>
  <c r="J375" i="3"/>
  <c r="J365" i="3"/>
  <c r="BK225" i="3"/>
  <c r="J173" i="3"/>
  <c r="BK158" i="3"/>
  <c r="J1303" i="3"/>
  <c r="J1285" i="3"/>
  <c r="BK1279" i="3"/>
  <c r="BK1275" i="3"/>
  <c r="BK1123" i="3"/>
  <c r="J1025" i="3"/>
  <c r="J1006" i="3"/>
  <c r="J898" i="3"/>
  <c r="J868" i="3"/>
  <c r="BK825" i="3"/>
  <c r="BK808" i="3"/>
  <c r="J760" i="3"/>
  <c r="BK711" i="3"/>
  <c r="J690" i="3"/>
  <c r="J681" i="3"/>
  <c r="J608" i="3"/>
  <c r="J552" i="3"/>
  <c r="J517" i="3"/>
  <c r="J448" i="3"/>
  <c r="BK380" i="3"/>
  <c r="BK330" i="3"/>
  <c r="BK201" i="3"/>
  <c r="BK168" i="3"/>
  <c r="J154" i="3"/>
  <c r="J167" i="4"/>
  <c r="BK164" i="4"/>
  <c r="BK160" i="4"/>
  <c r="J155" i="4"/>
  <c r="BK143" i="4"/>
  <c r="BK142" i="4"/>
  <c r="BK134" i="4"/>
  <c r="J170" i="4"/>
  <c r="BK163" i="4"/>
  <c r="J159" i="4"/>
  <c r="BK154" i="4"/>
  <c r="J147" i="4"/>
  <c r="BK140" i="4"/>
  <c r="BK132" i="4"/>
  <c r="BK167" i="4"/>
  <c r="J164" i="4"/>
  <c r="BK152" i="4"/>
  <c r="BK147" i="4"/>
  <c r="J138" i="4"/>
  <c r="J191" i="5"/>
  <c r="J188" i="5"/>
  <c r="BK187" i="5"/>
  <c r="J180" i="5"/>
  <c r="BK174" i="5"/>
  <c r="BK166" i="5"/>
  <c r="BK161" i="5"/>
  <c r="BK151" i="5"/>
  <c r="J140" i="5"/>
  <c r="BK136" i="5"/>
  <c r="J185" i="5"/>
  <c r="J178" i="5"/>
  <c r="BK167" i="5"/>
  <c r="BK160" i="5"/>
  <c r="BK149" i="5"/>
  <c r="BK143" i="5"/>
  <c r="BK134" i="5"/>
  <c r="J190" i="5"/>
  <c r="J184" i="5"/>
  <c r="BK180" i="5"/>
  <c r="J167" i="5"/>
  <c r="J162" i="5"/>
  <c r="J158" i="5"/>
  <c r="BK153" i="5"/>
  <c r="J149" i="5"/>
  <c r="BK140" i="5"/>
  <c r="BK178" i="5"/>
  <c r="BK169" i="5"/>
  <c r="BK155" i="5"/>
  <c r="BK146" i="5"/>
  <c r="J141" i="5"/>
  <c r="J209" i="6"/>
  <c r="J201" i="6"/>
  <c r="J199" i="6"/>
  <c r="BK195" i="6"/>
  <c r="BK185" i="6"/>
  <c r="BK180" i="6"/>
  <c r="BK167" i="6"/>
  <c r="J161" i="6"/>
  <c r="J146" i="6"/>
  <c r="BK141" i="6"/>
  <c r="J211" i="6"/>
  <c r="BK199" i="6"/>
  <c r="J194" i="6"/>
  <c r="BK190" i="6"/>
  <c r="J185" i="6"/>
  <c r="J171" i="6"/>
  <c r="BK160" i="6"/>
  <c r="J150" i="6"/>
  <c r="BK146" i="6"/>
  <c r="BK143" i="6"/>
  <c r="J210" i="6"/>
  <c r="BK205" i="6"/>
  <c r="BK198" i="6"/>
  <c r="J191" i="6"/>
  <c r="BK183" i="6"/>
  <c r="J177" i="6"/>
  <c r="BK173" i="6"/>
  <c r="J160" i="6"/>
  <c r="BK140" i="6"/>
  <c r="BK211" i="6"/>
  <c r="BK204" i="6"/>
  <c r="BK201" i="6"/>
  <c r="J192" i="6"/>
  <c r="BK187" i="6"/>
  <c r="J180" i="6"/>
  <c r="BK170" i="6"/>
  <c r="BK158" i="6"/>
  <c r="BK150" i="6"/>
  <c r="J140" i="6"/>
  <c r="BK149" i="7"/>
  <c r="BK141" i="7"/>
  <c r="BK131" i="7"/>
  <c r="BK154" i="7"/>
  <c r="BK147" i="7"/>
  <c r="J142" i="7"/>
  <c r="BK136" i="7"/>
  <c r="J132" i="7"/>
  <c r="J149" i="7"/>
  <c r="BK143" i="7"/>
  <c r="J137" i="7"/>
  <c r="BK134" i="7"/>
  <c r="J130" i="7"/>
  <c r="J148" i="7"/>
  <c r="BK145" i="7"/>
  <c r="J139" i="7"/>
  <c r="BK133" i="7"/>
  <c r="J182" i="8"/>
  <c r="BK177" i="8"/>
  <c r="BK168" i="8"/>
  <c r="BK159" i="8"/>
  <c r="BK154" i="8"/>
  <c r="J147" i="8"/>
  <c r="J142" i="8"/>
  <c r="BK136" i="8"/>
  <c r="J181" i="8"/>
  <c r="BK171" i="8"/>
  <c r="J165" i="8"/>
  <c r="BK157" i="8"/>
  <c r="J150" i="8"/>
  <c r="J136" i="8"/>
  <c r="BK179" i="8"/>
  <c r="J171" i="8"/>
  <c r="BK165" i="8"/>
  <c r="BK162" i="8"/>
  <c r="BK160" i="8"/>
  <c r="J154" i="8"/>
  <c r="BK147" i="8"/>
  <c r="BK139" i="8"/>
  <c r="J179" i="8"/>
  <c r="J175" i="8"/>
  <c r="BK163" i="8"/>
  <c r="BK155" i="8"/>
  <c r="BK150" i="8"/>
  <c r="BK137" i="8"/>
  <c r="J170" i="9"/>
  <c r="J162" i="9"/>
  <c r="BK151" i="9"/>
  <c r="J173" i="9"/>
  <c r="BK167" i="9"/>
  <c r="BK162" i="9"/>
  <c r="J159" i="9"/>
  <c r="J153" i="9"/>
  <c r="J147" i="9"/>
  <c r="J139" i="9"/>
  <c r="BK172" i="9"/>
  <c r="J169" i="9"/>
  <c r="J157" i="9"/>
  <c r="J151" i="9"/>
  <c r="BK144" i="9"/>
  <c r="BK136" i="9"/>
  <c r="J168" i="9"/>
  <c r="J165" i="9"/>
  <c r="J163" i="9"/>
  <c r="BK156" i="9"/>
  <c r="BK147" i="9"/>
  <c r="BK143" i="9"/>
  <c r="J136" i="9"/>
  <c r="BK297" i="10"/>
  <c r="J294" i="10"/>
  <c r="J288" i="10"/>
  <c r="BK285" i="10"/>
  <c r="J281" i="10"/>
  <c r="J273" i="10"/>
  <c r="BK265" i="10"/>
  <c r="J256" i="10"/>
  <c r="J253" i="10"/>
  <c r="J249" i="10"/>
  <c r="J248" i="10"/>
  <c r="J242" i="10"/>
  <c r="J239" i="10"/>
  <c r="BK234" i="10"/>
  <c r="BK230" i="10"/>
  <c r="BK225" i="10"/>
  <c r="J219" i="10"/>
  <c r="BK215" i="10"/>
  <c r="J207" i="10"/>
  <c r="J199" i="10"/>
  <c r="BK195" i="10"/>
  <c r="BK188" i="10"/>
  <c r="J183" i="10"/>
  <c r="BK180" i="10"/>
  <c r="BK175" i="10"/>
  <c r="BK171" i="10"/>
  <c r="J166" i="10"/>
  <c r="J161" i="10"/>
  <c r="BK150" i="10"/>
  <c r="BK146" i="10"/>
  <c r="J144" i="10"/>
  <c r="J143" i="10"/>
  <c r="J142" i="10"/>
  <c r="BK140" i="10"/>
  <c r="BK137" i="10"/>
  <c r="J136" i="10"/>
  <c r="J135" i="10"/>
  <c r="J297" i="10"/>
  <c r="BK296" i="10"/>
  <c r="J292" i="10"/>
  <c r="BK291" i="10"/>
  <c r="J290" i="10"/>
  <c r="BK289" i="10"/>
  <c r="J287" i="10"/>
  <c r="J286" i="10"/>
  <c r="J285" i="10"/>
  <c r="J284" i="10"/>
  <c r="BK280" i="10"/>
  <c r="J279" i="10"/>
  <c r="BK271" i="10"/>
  <c r="J269" i="10"/>
  <c r="BK263" i="10"/>
  <c r="J259" i="10"/>
  <c r="J241" i="10"/>
  <c r="BK223" i="10"/>
  <c r="J218" i="10"/>
  <c r="BK212" i="10"/>
  <c r="BK209" i="10"/>
  <c r="BK204" i="10"/>
  <c r="J196" i="10"/>
  <c r="J1037" i="3"/>
  <c r="BK1008" i="3"/>
  <c r="J978" i="3"/>
  <c r="J880" i="3"/>
  <c r="J857" i="3"/>
  <c r="BK816" i="3"/>
  <c r="BK784" i="3"/>
  <c r="BK774" i="3"/>
  <c r="BK715" i="3"/>
  <c r="J694" i="3"/>
  <c r="BK685" i="3"/>
  <c r="BK646" i="3"/>
  <c r="BK624" i="3"/>
  <c r="J558" i="3"/>
  <c r="BK521" i="3"/>
  <c r="J479" i="3"/>
  <c r="BK408" i="3"/>
  <c r="J371" i="3"/>
  <c r="BK206" i="3"/>
  <c r="BK178" i="3"/>
  <c r="BK170" i="4"/>
  <c r="BK168" i="4"/>
  <c r="J165" i="4"/>
  <c r="J161" i="4"/>
  <c r="J156" i="4"/>
  <c r="J145" i="4"/>
  <c r="J140" i="4"/>
  <c r="J171" i="4"/>
  <c r="J158" i="4"/>
  <c r="BK155" i="4"/>
  <c r="BK144" i="4"/>
  <c r="J141" i="4"/>
  <c r="BK171" i="4"/>
  <c r="J169" i="4"/>
  <c r="BK161" i="4"/>
  <c r="BK158" i="4"/>
  <c r="J149" i="4"/>
  <c r="J144" i="4"/>
  <c r="BK136" i="4"/>
  <c r="J166" i="4"/>
  <c r="BK159" i="4"/>
  <c r="BK151" i="4"/>
  <c r="BK146" i="4"/>
  <c r="BK189" i="5"/>
  <c r="BK181" i="5"/>
  <c r="BK177" i="5"/>
  <c r="BK172" i="5"/>
  <c r="J165" i="5"/>
  <c r="J160" i="5"/>
  <c r="BK141" i="5"/>
  <c r="J138" i="5"/>
  <c r="J189" i="5"/>
  <c r="BK184" i="5"/>
  <c r="J172" i="5"/>
  <c r="J169" i="5"/>
  <c r="BK165" i="5"/>
  <c r="J159" i="5"/>
  <c r="J147" i="5"/>
  <c r="BK133" i="5"/>
  <c r="J187" i="5"/>
  <c r="BK183" i="5"/>
  <c r="J174" i="5"/>
  <c r="J163" i="5"/>
  <c r="BK159" i="5"/>
  <c r="J155" i="5"/>
  <c r="J151" i="5"/>
  <c r="J142" i="5"/>
  <c r="J133" i="5"/>
  <c r="J176" i="5"/>
  <c r="BK162" i="5"/>
  <c r="BK147" i="5"/>
  <c r="BK142" i="5"/>
  <c r="BK138" i="5"/>
  <c r="BK208" i="6"/>
  <c r="J202" i="6"/>
  <c r="BK197" i="6"/>
  <c r="BK192" i="6"/>
  <c r="J183" i="6"/>
  <c r="BK171" i="6"/>
  <c r="J157" i="6"/>
  <c r="J144" i="6"/>
  <c r="J138" i="6"/>
  <c r="BK210" i="6"/>
  <c r="J198" i="6"/>
  <c r="J193" i="6"/>
  <c r="J189" i="6"/>
  <c r="J179" i="6"/>
  <c r="J167" i="6"/>
  <c r="BK153" i="6"/>
  <c r="BK149" i="6"/>
  <c r="J141" i="6"/>
  <c r="J204" i="6"/>
  <c r="J195" i="6"/>
  <c r="J188" i="6"/>
  <c r="BK179" i="6"/>
  <c r="J174" i="6"/>
  <c r="BK161" i="6"/>
  <c r="BK157" i="6"/>
  <c r="BK137" i="6"/>
  <c r="J205" i="6"/>
  <c r="BK202" i="6"/>
  <c r="BK193" i="6"/>
  <c r="BK189" i="6"/>
  <c r="BK186" i="6"/>
  <c r="BK177" i="6"/>
  <c r="J164" i="6"/>
  <c r="J152" i="6"/>
  <c r="BK147" i="6"/>
  <c r="BK153" i="7"/>
  <c r="J144" i="7"/>
  <c r="J133" i="7"/>
  <c r="BK155" i="7"/>
  <c r="J145" i="7"/>
  <c r="J141" i="7"/>
  <c r="BK139" i="7"/>
  <c r="BK135" i="7"/>
  <c r="J156" i="7"/>
  <c r="BK146" i="7"/>
  <c r="BK142" i="7"/>
  <c r="J135" i="7"/>
  <c r="J131" i="7"/>
  <c r="BK150" i="7"/>
  <c r="J146" i="7"/>
  <c r="BK140" i="7"/>
  <c r="BK130" i="7"/>
  <c r="BK180" i="8"/>
  <c r="BK175" i="8"/>
  <c r="J167" i="8"/>
  <c r="BK156" i="8"/>
  <c r="J153" i="8"/>
  <c r="J145" i="8"/>
  <c r="J139" i="8"/>
  <c r="J184" i="8"/>
  <c r="J177" i="8"/>
  <c r="BK170" i="8"/>
  <c r="J164" i="8"/>
  <c r="BK152" i="8"/>
  <c r="BK146" i="8"/>
  <c r="BK184" i="8"/>
  <c r="BK176" i="8"/>
  <c r="J170" i="8"/>
  <c r="BK164" i="8"/>
  <c r="BK161" i="8"/>
  <c r="J156" i="8"/>
  <c r="J149" i="8"/>
  <c r="BK143" i="8"/>
  <c r="J180" i="8"/>
  <c r="J176" i="8"/>
  <c r="BK173" i="8"/>
  <c r="J160" i="8"/>
  <c r="BK153" i="8"/>
  <c r="BK149" i="8"/>
  <c r="J174" i="9"/>
  <c r="BK169" i="9"/>
  <c r="BK157" i="9"/>
  <c r="BK152" i="9"/>
  <c r="J175" i="9"/>
  <c r="BK168" i="9"/>
  <c r="BK163" i="9"/>
  <c r="J158" i="9"/>
  <c r="BK150" i="9"/>
  <c r="J143" i="9"/>
  <c r="BK175" i="9"/>
  <c r="BK171" i="9"/>
  <c r="BK160" i="9"/>
  <c r="BK153" i="9"/>
  <c r="BK146" i="9"/>
  <c r="BK137" i="9"/>
  <c r="BK170" i="9"/>
  <c r="J166" i="9"/>
  <c r="BK159" i="9"/>
  <c r="J152" i="9"/>
  <c r="J146" i="9"/>
  <c r="J137" i="9"/>
  <c r="BK299" i="10"/>
  <c r="J296" i="10"/>
  <c r="BK293" i="10"/>
  <c r="BK287" i="10"/>
  <c r="BK284" i="10"/>
  <c r="J280" i="10"/>
  <c r="J274" i="10"/>
  <c r="BK268" i="10"/>
  <c r="BK264" i="10"/>
  <c r="J254" i="10"/>
  <c r="BK250" i="10"/>
  <c r="J246" i="10"/>
  <c r="BK241" i="10"/>
  <c r="J238" i="10"/>
  <c r="BK232" i="10"/>
  <c r="BK227" i="10"/>
  <c r="J222" i="10"/>
  <c r="BK217" i="10"/>
  <c r="J212" i="10"/>
  <c r="J206" i="10"/>
  <c r="J200" i="10"/>
  <c r="BK198" i="10"/>
  <c r="BK193" i="10"/>
  <c r="J187" i="10"/>
  <c r="J176" i="10"/>
  <c r="J173" i="10"/>
  <c r="BK169" i="10"/>
  <c r="BK164" i="10"/>
  <c r="BK160" i="10"/>
  <c r="J149" i="10"/>
  <c r="BK147" i="10"/>
  <c r="J276" i="10"/>
  <c r="J270" i="10"/>
  <c r="J267" i="10"/>
  <c r="BK261" i="10"/>
  <c r="J252" i="10"/>
  <c r="BK237" i="10"/>
  <c r="BK235" i="10"/>
  <c r="BK219" i="10"/>
  <c r="J215" i="10"/>
  <c r="BK211" i="10"/>
  <c r="BK208" i="10"/>
  <c r="J202" i="10"/>
  <c r="J198" i="10"/>
  <c r="J195" i="10"/>
  <c r="J193" i="10"/>
  <c r="J188" i="10"/>
  <c r="J185" i="10"/>
  <c r="J181" i="10"/>
  <c r="J177" i="10"/>
  <c r="J160" i="10"/>
  <c r="BK158" i="10"/>
  <c r="BK154" i="10"/>
  <c r="J151" i="10"/>
  <c r="BK149" i="10"/>
  <c r="BK135" i="10"/>
  <c r="J132" i="10"/>
  <c r="J298" i="10"/>
  <c r="BK292" i="10"/>
  <c r="BK290" i="10"/>
  <c r="BK283" i="10"/>
  <c r="BK279" i="10"/>
  <c r="J277" i="10"/>
  <c r="J272" i="10"/>
  <c r="BK267" i="10"/>
  <c r="J264" i="10"/>
  <c r="J262" i="10"/>
  <c r="BK258" i="10"/>
  <c r="BK253" i="10"/>
  <c r="J250" i="10"/>
  <c r="J244" i="10"/>
  <c r="J235" i="10"/>
  <c r="J229" i="10"/>
  <c r="J224" i="10"/>
  <c r="J213" i="10"/>
  <c r="BK206" i="10"/>
  <c r="BK202" i="10"/>
  <c r="J197" i="10"/>
  <c r="J192" i="10"/>
  <c r="J189" i="10"/>
  <c r="BK185" i="10"/>
  <c r="BK177" i="10"/>
  <c r="J171" i="10"/>
  <c r="BK167" i="10"/>
  <c r="J152" i="10"/>
  <c r="BK145" i="10"/>
  <c r="J140" i="10"/>
  <c r="J134" i="10"/>
  <c r="J131" i="10"/>
  <c r="J275" i="10"/>
  <c r="BK266" i="10"/>
  <c r="BK257" i="10"/>
  <c r="BK251" i="10"/>
  <c r="BK245" i="10"/>
  <c r="BK239" i="10"/>
  <c r="J237" i="10"/>
  <c r="J232" i="10"/>
  <c r="BK228" i="10"/>
  <c r="BK224" i="10"/>
  <c r="J220" i="10"/>
  <c r="J211" i="10"/>
  <c r="BK200" i="10"/>
  <c r="BK186" i="10"/>
  <c r="J180" i="10"/>
  <c r="BK173" i="10"/>
  <c r="J169" i="10"/>
  <c r="BK166" i="10"/>
  <c r="J162" i="10"/>
  <c r="J157" i="10"/>
  <c r="J154" i="10"/>
  <c r="BK143" i="10"/>
  <c r="BK136" i="10"/>
  <c r="J174" i="11"/>
  <c r="BK167" i="11"/>
  <c r="J159" i="11"/>
  <c r="BK147" i="11"/>
  <c r="J142" i="11"/>
  <c r="BK136" i="11"/>
  <c r="J177" i="11"/>
  <c r="J170" i="11"/>
  <c r="BK162" i="11"/>
  <c r="BK156" i="11"/>
  <c r="BK148" i="11"/>
  <c r="J140" i="11"/>
  <c r="J137" i="11"/>
  <c r="J175" i="11"/>
  <c r="J165" i="11"/>
  <c r="J154" i="11"/>
  <c r="BK144" i="11"/>
  <c r="BK139" i="11"/>
  <c r="J133" i="11"/>
  <c r="BK175" i="11"/>
  <c r="J167" i="11"/>
  <c r="J162" i="11"/>
  <c r="J157" i="11"/>
  <c r="BK154" i="11"/>
  <c r="BK131" i="11"/>
  <c r="BK127" i="12"/>
  <c r="R508" i="2" l="1"/>
  <c r="R507" i="2" s="1"/>
  <c r="P555" i="2"/>
  <c r="T508" i="2"/>
  <c r="R555" i="2"/>
  <c r="P507" i="2"/>
  <c r="T507" i="2"/>
  <c r="P132" i="5"/>
  <c r="P171" i="5"/>
  <c r="T179" i="5"/>
  <c r="T182" i="5"/>
  <c r="T186" i="5"/>
  <c r="R136" i="6"/>
  <c r="R135" i="6" s="1"/>
  <c r="R156" i="6"/>
  <c r="R155" i="6" s="1"/>
  <c r="T169" i="6"/>
  <c r="P206" i="6"/>
  <c r="R129" i="7"/>
  <c r="R128" i="7" s="1"/>
  <c r="R152" i="7"/>
  <c r="BK135" i="8"/>
  <c r="J135" i="8"/>
  <c r="J98" i="8" s="1"/>
  <c r="P141" i="8"/>
  <c r="BK148" i="8"/>
  <c r="J148" i="8" s="1"/>
  <c r="J101" i="8" s="1"/>
  <c r="BK158" i="8"/>
  <c r="J158" i="8" s="1"/>
  <c r="J102" i="8" s="1"/>
  <c r="BK166" i="8"/>
  <c r="J166" i="8" s="1"/>
  <c r="J103" i="8" s="1"/>
  <c r="T135" i="9"/>
  <c r="T134" i="9" s="1"/>
  <c r="P142" i="9"/>
  <c r="P149" i="9"/>
  <c r="P155" i="9"/>
  <c r="P161" i="9"/>
  <c r="T130" i="10"/>
  <c r="T129" i="10" s="1"/>
  <c r="T128" i="10" s="1"/>
  <c r="R129" i="11"/>
  <c r="T150" i="11"/>
  <c r="P144" i="2"/>
  <c r="P143" i="2"/>
  <c r="R144" i="2"/>
  <c r="R143" i="2" s="1"/>
  <c r="BK153" i="3"/>
  <c r="J153" i="3" s="1"/>
  <c r="J100" i="3" s="1"/>
  <c r="P153" i="3"/>
  <c r="T153" i="3"/>
  <c r="P185" i="3"/>
  <c r="R185" i="3"/>
  <c r="BK450" i="3"/>
  <c r="J450" i="3"/>
  <c r="J102" i="3" s="1"/>
  <c r="R450" i="3"/>
  <c r="BK472" i="3"/>
  <c r="J472" i="3" s="1"/>
  <c r="J106" i="3" s="1"/>
  <c r="R472" i="3"/>
  <c r="BK520" i="3"/>
  <c r="J520" i="3" s="1"/>
  <c r="J107" i="3" s="1"/>
  <c r="R520" i="3"/>
  <c r="BK625" i="3"/>
  <c r="J625" i="3" s="1"/>
  <c r="J108" i="3" s="1"/>
  <c r="R625" i="3"/>
  <c r="BK666" i="3"/>
  <c r="J666" i="3"/>
  <c r="J109" i="3" s="1"/>
  <c r="R666" i="3"/>
  <c r="BK674" i="3"/>
  <c r="J674" i="3"/>
  <c r="J110" i="3" s="1"/>
  <c r="R674" i="3"/>
  <c r="BK739" i="3"/>
  <c r="J739" i="3" s="1"/>
  <c r="J111" i="3" s="1"/>
  <c r="R739" i="3"/>
  <c r="BK826" i="3"/>
  <c r="J826" i="3" s="1"/>
  <c r="J112" i="3" s="1"/>
  <c r="R826" i="3"/>
  <c r="BK1007" i="3"/>
  <c r="J1007" i="3" s="1"/>
  <c r="J113" i="3" s="1"/>
  <c r="R1007" i="3"/>
  <c r="BK1029" i="3"/>
  <c r="J1029" i="3" s="1"/>
  <c r="J114" i="3" s="1"/>
  <c r="R1029" i="3"/>
  <c r="T1029" i="3"/>
  <c r="P1038" i="3"/>
  <c r="R1038" i="3"/>
  <c r="BK1260" i="3"/>
  <c r="J1260" i="3" s="1"/>
  <c r="J116" i="3" s="1"/>
  <c r="R1260" i="3"/>
  <c r="P1270" i="3"/>
  <c r="T1270" i="3"/>
  <c r="P130" i="4"/>
  <c r="R130" i="4"/>
  <c r="BK150" i="4"/>
  <c r="J150" i="4" s="1"/>
  <c r="J98" i="4" s="1"/>
  <c r="R150" i="4"/>
  <c r="BK162" i="4"/>
  <c r="J162" i="4" s="1"/>
  <c r="J99" i="4" s="1"/>
  <c r="T162" i="4"/>
  <c r="BK132" i="5"/>
  <c r="J132" i="5" s="1"/>
  <c r="J97" i="5" s="1"/>
  <c r="BK171" i="5"/>
  <c r="J171" i="5"/>
  <c r="J98" i="5" s="1"/>
  <c r="R179" i="5"/>
  <c r="R182" i="5"/>
  <c r="R186" i="5"/>
  <c r="P136" i="6"/>
  <c r="P135" i="6" s="1"/>
  <c r="R169" i="6"/>
  <c r="BK206" i="6"/>
  <c r="J206" i="6" s="1"/>
  <c r="J104" i="6" s="1"/>
  <c r="BK129" i="7"/>
  <c r="J129" i="7"/>
  <c r="J97" i="7" s="1"/>
  <c r="BK152" i="7"/>
  <c r="J152" i="7" s="1"/>
  <c r="J98" i="7" s="1"/>
  <c r="R135" i="8"/>
  <c r="R134" i="8" s="1"/>
  <c r="BK141" i="8"/>
  <c r="J141" i="8"/>
  <c r="J100" i="8" s="1"/>
  <c r="P148" i="8"/>
  <c r="P158" i="8"/>
  <c r="T166" i="8"/>
  <c r="P135" i="9"/>
  <c r="P134" i="9" s="1"/>
  <c r="T142" i="9"/>
  <c r="R149" i="9"/>
  <c r="T155" i="9"/>
  <c r="T161" i="9"/>
  <c r="R130" i="10"/>
  <c r="R129" i="10" s="1"/>
  <c r="R128" i="10" s="1"/>
  <c r="P129" i="11"/>
  <c r="R150" i="11"/>
  <c r="BK144" i="2"/>
  <c r="BK143" i="2" s="1"/>
  <c r="J143" i="2" s="1"/>
  <c r="J99" i="2" s="1"/>
  <c r="T144" i="2"/>
  <c r="T143" i="2" s="1"/>
  <c r="T142" i="2" s="1"/>
  <c r="R153" i="3"/>
  <c r="R152" i="3"/>
  <c r="BK185" i="3"/>
  <c r="J185" i="3" s="1"/>
  <c r="J101" i="3" s="1"/>
  <c r="T185" i="3"/>
  <c r="P450" i="3"/>
  <c r="T450" i="3"/>
  <c r="P472" i="3"/>
  <c r="T472" i="3"/>
  <c r="P520" i="3"/>
  <c r="T520" i="3"/>
  <c r="P625" i="3"/>
  <c r="T625" i="3"/>
  <c r="P666" i="3"/>
  <c r="T666" i="3"/>
  <c r="P674" i="3"/>
  <c r="T674" i="3"/>
  <c r="P739" i="3"/>
  <c r="T739" i="3"/>
  <c r="P826" i="3"/>
  <c r="T826" i="3"/>
  <c r="P1007" i="3"/>
  <c r="T1007" i="3"/>
  <c r="P1029" i="3"/>
  <c r="BK1038" i="3"/>
  <c r="J1038" i="3" s="1"/>
  <c r="J115" i="3" s="1"/>
  <c r="T1038" i="3"/>
  <c r="P1260" i="3"/>
  <c r="T1260" i="3"/>
  <c r="BK1270" i="3"/>
  <c r="J1270" i="3" s="1"/>
  <c r="J119" i="3" s="1"/>
  <c r="R1270" i="3"/>
  <c r="BK130" i="4"/>
  <c r="J130" i="4" s="1"/>
  <c r="J97" i="4" s="1"/>
  <c r="T130" i="4"/>
  <c r="P150" i="4"/>
  <c r="T150" i="4"/>
  <c r="P162" i="4"/>
  <c r="R162" i="4"/>
  <c r="T132" i="5"/>
  <c r="T131" i="5" s="1"/>
  <c r="T171" i="5"/>
  <c r="BK179" i="5"/>
  <c r="J179" i="5" s="1"/>
  <c r="J99" i="5" s="1"/>
  <c r="BK182" i="5"/>
  <c r="J182" i="5" s="1"/>
  <c r="J100" i="5" s="1"/>
  <c r="BK186" i="5"/>
  <c r="J186" i="5" s="1"/>
  <c r="J101" i="5" s="1"/>
  <c r="T136" i="6"/>
  <c r="T135" i="6" s="1"/>
  <c r="T156" i="6"/>
  <c r="T155" i="6" s="1"/>
  <c r="BK169" i="6"/>
  <c r="J169" i="6" s="1"/>
  <c r="J103" i="6" s="1"/>
  <c r="R206" i="6"/>
  <c r="P129" i="7"/>
  <c r="P128" i="7" s="1"/>
  <c r="AU101" i="1" s="1"/>
  <c r="P152" i="7"/>
  <c r="P135" i="8"/>
  <c r="P134" i="8" s="1"/>
  <c r="R141" i="8"/>
  <c r="T148" i="8"/>
  <c r="R158" i="8"/>
  <c r="P166" i="8"/>
  <c r="BK135" i="9"/>
  <c r="J135" i="9" s="1"/>
  <c r="J98" i="9" s="1"/>
  <c r="BK142" i="9"/>
  <c r="J142" i="9" s="1"/>
  <c r="J100" i="9" s="1"/>
  <c r="BK149" i="9"/>
  <c r="J149" i="9" s="1"/>
  <c r="J101" i="9" s="1"/>
  <c r="BK155" i="9"/>
  <c r="J155" i="9" s="1"/>
  <c r="J102" i="9" s="1"/>
  <c r="R161" i="9"/>
  <c r="P130" i="10"/>
  <c r="P129" i="10" s="1"/>
  <c r="P128" i="10" s="1"/>
  <c r="AU104" i="1" s="1"/>
  <c r="BK129" i="11"/>
  <c r="P150" i="11"/>
  <c r="R132" i="5"/>
  <c r="R131" i="5" s="1"/>
  <c r="R171" i="5"/>
  <c r="P179" i="5"/>
  <c r="P182" i="5"/>
  <c r="P186" i="5"/>
  <c r="BK136" i="6"/>
  <c r="J136" i="6" s="1"/>
  <c r="J98" i="6" s="1"/>
  <c r="BK156" i="6"/>
  <c r="J156" i="6" s="1"/>
  <c r="J100" i="6" s="1"/>
  <c r="P156" i="6"/>
  <c r="P155" i="6" s="1"/>
  <c r="P169" i="6"/>
  <c r="T206" i="6"/>
  <c r="T129" i="7"/>
  <c r="T128" i="7" s="1"/>
  <c r="T152" i="7"/>
  <c r="T135" i="8"/>
  <c r="T134" i="8" s="1"/>
  <c r="T141" i="8"/>
  <c r="R148" i="8"/>
  <c r="T158" i="8"/>
  <c r="R166" i="8"/>
  <c r="R135" i="9"/>
  <c r="R134" i="9" s="1"/>
  <c r="R142" i="9"/>
  <c r="T149" i="9"/>
  <c r="R155" i="9"/>
  <c r="BK161" i="9"/>
  <c r="J161" i="9" s="1"/>
  <c r="J103" i="9" s="1"/>
  <c r="BK130" i="10"/>
  <c r="J130" i="10" s="1"/>
  <c r="J98" i="10" s="1"/>
  <c r="T129" i="11"/>
  <c r="T128" i="11" s="1"/>
  <c r="BK150" i="11"/>
  <c r="J150" i="11" s="1"/>
  <c r="J98" i="11" s="1"/>
  <c r="BK540" i="2"/>
  <c r="J540" i="2" s="1"/>
  <c r="J103" i="2" s="1"/>
  <c r="BK555" i="2"/>
  <c r="J555" i="2" s="1"/>
  <c r="J104" i="2" s="1"/>
  <c r="BK579" i="2"/>
  <c r="J579" i="2" s="1"/>
  <c r="J105" i="2" s="1"/>
  <c r="BK584" i="2"/>
  <c r="J584" i="2" s="1"/>
  <c r="J106" i="2" s="1"/>
  <c r="BK589" i="2"/>
  <c r="J589" i="2" s="1"/>
  <c r="J107" i="2" s="1"/>
  <c r="BK594" i="2"/>
  <c r="J594" i="2"/>
  <c r="J108" i="2" s="1"/>
  <c r="BK468" i="3"/>
  <c r="J468" i="3" s="1"/>
  <c r="J103" i="3" s="1"/>
  <c r="BK1267" i="3"/>
  <c r="J1267" i="3" s="1"/>
  <c r="J118" i="3" s="1"/>
  <c r="BK508" i="2"/>
  <c r="J508" i="2" s="1"/>
  <c r="J102" i="2" s="1"/>
  <c r="BK616" i="2"/>
  <c r="BK615" i="2" s="1"/>
  <c r="J615" i="2" s="1"/>
  <c r="J109" i="2" s="1"/>
  <c r="BK166" i="6"/>
  <c r="J166" i="6" s="1"/>
  <c r="J102" i="6" s="1"/>
  <c r="BK126" i="12"/>
  <c r="J126" i="12" s="1"/>
  <c r="J96" i="12" s="1"/>
  <c r="F92" i="12"/>
  <c r="E116" i="12"/>
  <c r="J122" i="12"/>
  <c r="J129" i="11"/>
  <c r="J97" i="11" s="1"/>
  <c r="J89" i="12"/>
  <c r="BF127" i="12"/>
  <c r="J123" i="12"/>
  <c r="F91" i="12"/>
  <c r="F92" i="11"/>
  <c r="E118" i="11"/>
  <c r="F124" i="11"/>
  <c r="BF136" i="11"/>
  <c r="BF137" i="11"/>
  <c r="BF139" i="11"/>
  <c r="BF140" i="11"/>
  <c r="BF142" i="11"/>
  <c r="BF151" i="11"/>
  <c r="BF152" i="11"/>
  <c r="BF155" i="11"/>
  <c r="BF156" i="11"/>
  <c r="BF159" i="11"/>
  <c r="BF162" i="11"/>
  <c r="BF165" i="11"/>
  <c r="BF167" i="11"/>
  <c r="J92" i="11"/>
  <c r="J122" i="11"/>
  <c r="BF131" i="11"/>
  <c r="BF147" i="11"/>
  <c r="BF154" i="11"/>
  <c r="BF161" i="11"/>
  <c r="BF164" i="11"/>
  <c r="BF166" i="11"/>
  <c r="BF170" i="11"/>
  <c r="BF171" i="11"/>
  <c r="BF174" i="11"/>
  <c r="J91" i="11"/>
  <c r="BF130" i="11"/>
  <c r="BF133" i="11"/>
  <c r="BF138" i="11"/>
  <c r="BF145" i="11"/>
  <c r="BF157" i="11"/>
  <c r="BF169" i="11"/>
  <c r="BF175" i="11"/>
  <c r="BF134" i="11"/>
  <c r="BF141" i="11"/>
  <c r="BF144" i="11"/>
  <c r="BF148" i="11"/>
  <c r="BF160" i="11"/>
  <c r="BF172" i="11"/>
  <c r="BF177" i="11"/>
  <c r="BF178" i="11"/>
  <c r="F91" i="10"/>
  <c r="E118" i="10"/>
  <c r="F125" i="10"/>
  <c r="BF131" i="10"/>
  <c r="BF138" i="10"/>
  <c r="BF153" i="10"/>
  <c r="BF158" i="10"/>
  <c r="BF160" i="10"/>
  <c r="BF167" i="10"/>
  <c r="BF168" i="10"/>
  <c r="BF175" i="10"/>
  <c r="BF181" i="10"/>
  <c r="BF186" i="10"/>
  <c r="BF188" i="10"/>
  <c r="BF207" i="10"/>
  <c r="BF208" i="10"/>
  <c r="BF212" i="10"/>
  <c r="BF213" i="10"/>
  <c r="BF216" i="10"/>
  <c r="BF222" i="10"/>
  <c r="BF230" i="10"/>
  <c r="BF231" i="10"/>
  <c r="BF232" i="10"/>
  <c r="BF235" i="10"/>
  <c r="BF254" i="10"/>
  <c r="BF259" i="10"/>
  <c r="BF260" i="10"/>
  <c r="BF265" i="10"/>
  <c r="BF268" i="10"/>
  <c r="BF274" i="10"/>
  <c r="BF276" i="10"/>
  <c r="BF277" i="10"/>
  <c r="BK141" i="9"/>
  <c r="J141" i="9" s="1"/>
  <c r="J99" i="9" s="1"/>
  <c r="J89" i="10"/>
  <c r="BF133" i="10"/>
  <c r="BF134" i="10"/>
  <c r="BF137" i="10"/>
  <c r="BF139" i="10"/>
  <c r="BF140" i="10"/>
  <c r="BF147" i="10"/>
  <c r="BF150" i="10"/>
  <c r="BF151" i="10"/>
  <c r="BF156" i="10"/>
  <c r="BF157" i="10"/>
  <c r="BF162" i="10"/>
  <c r="BF163" i="10"/>
  <c r="BF169" i="10"/>
  <c r="BF170" i="10"/>
  <c r="BF173" i="10"/>
  <c r="BF178" i="10"/>
  <c r="BF179" i="10"/>
  <c r="BF182" i="10"/>
  <c r="BF183" i="10"/>
  <c r="BF184" i="10"/>
  <c r="BF189" i="10"/>
  <c r="BF190" i="10"/>
  <c r="BF191" i="10"/>
  <c r="BF202" i="10"/>
  <c r="BF209" i="10"/>
  <c r="BF211" i="10"/>
  <c r="BF215" i="10"/>
  <c r="BF217" i="10"/>
  <c r="BF218" i="10"/>
  <c r="BF223" i="10"/>
  <c r="BF224" i="10"/>
  <c r="BF226" i="10"/>
  <c r="BF229" i="10"/>
  <c r="BF236" i="10"/>
  <c r="BF239" i="10"/>
  <c r="BF242" i="10"/>
  <c r="BF243" i="10"/>
  <c r="BF246" i="10"/>
  <c r="BF249" i="10"/>
  <c r="BF252" i="10"/>
  <c r="BF256" i="10"/>
  <c r="BF261" i="10"/>
  <c r="BF262" i="10"/>
  <c r="BF263" i="10"/>
  <c r="BF264" i="10"/>
  <c r="BF266" i="10"/>
  <c r="BF270" i="10"/>
  <c r="BF271" i="10"/>
  <c r="BF280" i="10"/>
  <c r="BF281" i="10"/>
  <c r="BF284" i="10"/>
  <c r="BF285" i="10"/>
  <c r="BF286" i="10"/>
  <c r="BF296" i="10"/>
  <c r="BF136" i="10"/>
  <c r="BF141" i="10"/>
  <c r="BF143" i="10"/>
  <c r="BF144" i="10"/>
  <c r="BF152" i="10"/>
  <c r="BF154" i="10"/>
  <c r="BF161" i="10"/>
  <c r="BF164" i="10"/>
  <c r="BF166" i="10"/>
  <c r="BF171" i="10"/>
  <c r="BF172" i="10"/>
  <c r="BF176" i="10"/>
  <c r="BF177" i="10"/>
  <c r="BF180" i="10"/>
  <c r="BF185" i="10"/>
  <c r="BF192" i="10"/>
  <c r="BF193" i="10"/>
  <c r="BF194" i="10"/>
  <c r="BF195" i="10"/>
  <c r="BF197" i="10"/>
  <c r="BF198" i="10"/>
  <c r="BF200" i="10"/>
  <c r="BF210" i="10"/>
  <c r="BF221" i="10"/>
  <c r="BF227" i="10"/>
  <c r="BF237" i="10"/>
  <c r="BF240" i="10"/>
  <c r="BF241" i="10"/>
  <c r="BF244" i="10"/>
  <c r="BF248" i="10"/>
  <c r="BF251" i="10"/>
  <c r="BF258" i="10"/>
  <c r="BF269" i="10"/>
  <c r="BF275" i="10"/>
  <c r="BF278" i="10"/>
  <c r="BF283" i="10"/>
  <c r="BF287" i="10"/>
  <c r="BF292" i="10"/>
  <c r="BF293" i="10"/>
  <c r="BF294" i="10"/>
  <c r="BF297" i="10"/>
  <c r="BF299" i="10"/>
  <c r="J91" i="10"/>
  <c r="BF132" i="10"/>
  <c r="BF135" i="10"/>
  <c r="BF142" i="10"/>
  <c r="BF145" i="10"/>
  <c r="BF146" i="10"/>
  <c r="BF148" i="10"/>
  <c r="BF149" i="10"/>
  <c r="BF155" i="10"/>
  <c r="BF159" i="10"/>
  <c r="BF165" i="10"/>
  <c r="BF174" i="10"/>
  <c r="BF187" i="10"/>
  <c r="BF196" i="10"/>
  <c r="BF199" i="10"/>
  <c r="BF201" i="10"/>
  <c r="BF203" i="10"/>
  <c r="BF204" i="10"/>
  <c r="BF205" i="10"/>
  <c r="BF206" i="10"/>
  <c r="BF214" i="10"/>
  <c r="BF219" i="10"/>
  <c r="BF220" i="10"/>
  <c r="BF225" i="10"/>
  <c r="BF228" i="10"/>
  <c r="BF233" i="10"/>
  <c r="BF234" i="10"/>
  <c r="BF238" i="10"/>
  <c r="BF245" i="10"/>
  <c r="BF247" i="10"/>
  <c r="BF250" i="10"/>
  <c r="BF253" i="10"/>
  <c r="BF255" i="10"/>
  <c r="BF257" i="10"/>
  <c r="BF267" i="10"/>
  <c r="BF272" i="10"/>
  <c r="BF273" i="10"/>
  <c r="BF279" i="10"/>
  <c r="BF282" i="10"/>
  <c r="BF288" i="10"/>
  <c r="BF289" i="10"/>
  <c r="BF290" i="10"/>
  <c r="BF291" i="10"/>
  <c r="BF295" i="10"/>
  <c r="BF298" i="10"/>
  <c r="E85" i="9"/>
  <c r="J89" i="9"/>
  <c r="J91" i="9"/>
  <c r="F130" i="9"/>
  <c r="BF144" i="9"/>
  <c r="BF148" i="9"/>
  <c r="BF151" i="9"/>
  <c r="BF153" i="9"/>
  <c r="BF162" i="9"/>
  <c r="BF164" i="9"/>
  <c r="BF165" i="9"/>
  <c r="BF167" i="9"/>
  <c r="BF168" i="9"/>
  <c r="BF172" i="9"/>
  <c r="BF174" i="9"/>
  <c r="J92" i="9"/>
  <c r="BF136" i="9"/>
  <c r="BF140" i="9"/>
  <c r="BF157" i="9"/>
  <c r="BF159" i="9"/>
  <c r="BF160" i="9"/>
  <c r="BF163" i="9"/>
  <c r="BF171" i="9"/>
  <c r="BF175" i="9"/>
  <c r="F91" i="9"/>
  <c r="BF139" i="9"/>
  <c r="BF143" i="9"/>
  <c r="BF146" i="9"/>
  <c r="BF152" i="9"/>
  <c r="BF156" i="9"/>
  <c r="BF158" i="9"/>
  <c r="BF166" i="9"/>
  <c r="BF137" i="9"/>
  <c r="BF147" i="9"/>
  <c r="BF150" i="9"/>
  <c r="BF154" i="9"/>
  <c r="BF169" i="9"/>
  <c r="BF170" i="9"/>
  <c r="BF173" i="9"/>
  <c r="BK128" i="7"/>
  <c r="J128" i="7" s="1"/>
  <c r="J96" i="7" s="1"/>
  <c r="E85" i="8"/>
  <c r="J89" i="8"/>
  <c r="F92" i="8"/>
  <c r="BF147" i="8"/>
  <c r="BF168" i="8"/>
  <c r="BF171" i="8"/>
  <c r="BF172" i="8"/>
  <c r="BF174" i="8"/>
  <c r="BF175" i="8"/>
  <c r="BF179" i="8"/>
  <c r="BF180" i="8"/>
  <c r="BF182" i="8"/>
  <c r="BF184" i="8"/>
  <c r="J92" i="8"/>
  <c r="F129" i="8"/>
  <c r="BF137" i="8"/>
  <c r="BF139" i="8"/>
  <c r="BF142" i="8"/>
  <c r="BF150" i="8"/>
  <c r="BF153" i="8"/>
  <c r="BF159" i="8"/>
  <c r="BF162" i="8"/>
  <c r="BF164" i="8"/>
  <c r="BF165" i="8"/>
  <c r="BF167" i="8"/>
  <c r="BF170" i="8"/>
  <c r="BF136" i="8"/>
  <c r="BF145" i="8"/>
  <c r="BF152" i="8"/>
  <c r="BF157" i="8"/>
  <c r="BF161" i="8"/>
  <c r="BF163" i="8"/>
  <c r="BF173" i="8"/>
  <c r="BF181" i="8"/>
  <c r="J91" i="8"/>
  <c r="BF143" i="8"/>
  <c r="BF146" i="8"/>
  <c r="BF149" i="8"/>
  <c r="BF151" i="8"/>
  <c r="BF154" i="8"/>
  <c r="BF155" i="8"/>
  <c r="BF156" i="8"/>
  <c r="BF160" i="8"/>
  <c r="BF176" i="8"/>
  <c r="BF177" i="8"/>
  <c r="BF178" i="8"/>
  <c r="BF183" i="8"/>
  <c r="E85" i="7"/>
  <c r="F124" i="7"/>
  <c r="BF138" i="7"/>
  <c r="BF140" i="7"/>
  <c r="BF142" i="7"/>
  <c r="BF145" i="7"/>
  <c r="BF146" i="7"/>
  <c r="BF149" i="7"/>
  <c r="BF154" i="7"/>
  <c r="BF155" i="7"/>
  <c r="F92" i="7"/>
  <c r="J124" i="7"/>
  <c r="BF130" i="7"/>
  <c r="BF134" i="7"/>
  <c r="BF136" i="7"/>
  <c r="BF141" i="7"/>
  <c r="BF147" i="7"/>
  <c r="BF148" i="7"/>
  <c r="BK135" i="6"/>
  <c r="J89" i="7"/>
  <c r="BF131" i="7"/>
  <c r="BF133" i="7"/>
  <c r="BF137" i="7"/>
  <c r="BF139" i="7"/>
  <c r="BF144" i="7"/>
  <c r="BF132" i="7"/>
  <c r="BF135" i="7"/>
  <c r="BF143" i="7"/>
  <c r="BF150" i="7"/>
  <c r="BF153" i="7"/>
  <c r="BF156" i="7"/>
  <c r="E85" i="6"/>
  <c r="J92" i="6"/>
  <c r="F131" i="6"/>
  <c r="BF138" i="6"/>
  <c r="BF146" i="6"/>
  <c r="BF150" i="6"/>
  <c r="BF163" i="6"/>
  <c r="BF179" i="6"/>
  <c r="BF180" i="6"/>
  <c r="BF191" i="6"/>
  <c r="BF198" i="6"/>
  <c r="BF204" i="6"/>
  <c r="BF209" i="6"/>
  <c r="BF210" i="6"/>
  <c r="J89" i="6"/>
  <c r="J130" i="6"/>
  <c r="BF143" i="6"/>
  <c r="BF157" i="6"/>
  <c r="BF164" i="6"/>
  <c r="BF171" i="6"/>
  <c r="BF173" i="6"/>
  <c r="BF174" i="6"/>
  <c r="BF185" i="6"/>
  <c r="BF187" i="6"/>
  <c r="BF194" i="6"/>
  <c r="BF200" i="6"/>
  <c r="F130" i="6"/>
  <c r="BF149" i="6"/>
  <c r="BF158" i="6"/>
  <c r="BF161" i="6"/>
  <c r="BF167" i="6"/>
  <c r="BF177" i="6"/>
  <c r="BF186" i="6"/>
  <c r="BF188" i="6"/>
  <c r="BF192" i="6"/>
  <c r="BF193" i="6"/>
  <c r="BF197" i="6"/>
  <c r="BF203" i="6"/>
  <c r="BF137" i="6"/>
  <c r="BF140" i="6"/>
  <c r="BF141" i="6"/>
  <c r="BF144" i="6"/>
  <c r="BF147" i="6"/>
  <c r="BF152" i="6"/>
  <c r="BF153" i="6"/>
  <c r="BF160" i="6"/>
  <c r="BF170" i="6"/>
  <c r="BF176" i="6"/>
  <c r="BF182" i="6"/>
  <c r="BF183" i="6"/>
  <c r="BF189" i="6"/>
  <c r="BF190" i="6"/>
  <c r="BF195" i="6"/>
  <c r="BF196" i="6"/>
  <c r="BF199" i="6"/>
  <c r="BF201" i="6"/>
  <c r="BF202" i="6"/>
  <c r="BF205" i="6"/>
  <c r="BF207" i="6"/>
  <c r="BF208" i="6"/>
  <c r="BF211" i="6"/>
  <c r="F91" i="5"/>
  <c r="J125" i="5"/>
  <c r="F128" i="5"/>
  <c r="BF133" i="5"/>
  <c r="BF149" i="5"/>
  <c r="BF163" i="5"/>
  <c r="BF164" i="5"/>
  <c r="BF172" i="5"/>
  <c r="J91" i="5"/>
  <c r="BF134" i="5"/>
  <c r="BF139" i="5"/>
  <c r="BF140" i="5"/>
  <c r="BF141" i="5"/>
  <c r="BF142" i="5"/>
  <c r="BF153" i="5"/>
  <c r="BF157" i="5"/>
  <c r="BF159" i="5"/>
  <c r="BF160" i="5"/>
  <c r="BF161" i="5"/>
  <c r="BF162" i="5"/>
  <c r="BF165" i="5"/>
  <c r="BF176" i="5"/>
  <c r="BF184" i="5"/>
  <c r="BF187" i="5"/>
  <c r="BF190" i="5"/>
  <c r="E85" i="5"/>
  <c r="BF138" i="5"/>
  <c r="BF143" i="5"/>
  <c r="BF146" i="5"/>
  <c r="BF166" i="5"/>
  <c r="BF167" i="5"/>
  <c r="BF169" i="5"/>
  <c r="BF170" i="5"/>
  <c r="BF174" i="5"/>
  <c r="BF177" i="5"/>
  <c r="BF180" i="5"/>
  <c r="BF188" i="5"/>
  <c r="BF191" i="5"/>
  <c r="BF136" i="5"/>
  <c r="BF144" i="5"/>
  <c r="BF147" i="5"/>
  <c r="BF151" i="5"/>
  <c r="BF155" i="5"/>
  <c r="BF158" i="5"/>
  <c r="BF168" i="5"/>
  <c r="BF178" i="5"/>
  <c r="BF181" i="5"/>
  <c r="BF183" i="5"/>
  <c r="BF185" i="5"/>
  <c r="BF189" i="5"/>
  <c r="J89" i="4"/>
  <c r="J125" i="4"/>
  <c r="BF131" i="4"/>
  <c r="BF132" i="4"/>
  <c r="BF134" i="4"/>
  <c r="BF140" i="4"/>
  <c r="BF152" i="4"/>
  <c r="BF155" i="4"/>
  <c r="BF159" i="4"/>
  <c r="BF163" i="4"/>
  <c r="BF170" i="4"/>
  <c r="BF171" i="4"/>
  <c r="E85" i="4"/>
  <c r="F125" i="4"/>
  <c r="BF136" i="4"/>
  <c r="BF143" i="4"/>
  <c r="BF146" i="4"/>
  <c r="BF149" i="4"/>
  <c r="BF158" i="4"/>
  <c r="BF167" i="4"/>
  <c r="BF168" i="4"/>
  <c r="BF169" i="4"/>
  <c r="BK471" i="3"/>
  <c r="F92" i="4"/>
  <c r="BF141" i="4"/>
  <c r="BF142" i="4"/>
  <c r="BF145" i="4"/>
  <c r="BF157" i="4"/>
  <c r="BF161" i="4"/>
  <c r="BF138" i="4"/>
  <c r="BF144" i="4"/>
  <c r="BF147" i="4"/>
  <c r="BF151" i="4"/>
  <c r="BF154" i="4"/>
  <c r="BF156" i="4"/>
  <c r="BF160" i="4"/>
  <c r="BF164" i="4"/>
  <c r="BF165" i="4"/>
  <c r="BF166" i="4"/>
  <c r="J144" i="2"/>
  <c r="J100" i="2" s="1"/>
  <c r="F93" i="3"/>
  <c r="BF168" i="3"/>
  <c r="BF201" i="3"/>
  <c r="BF267" i="3"/>
  <c r="BF365" i="3"/>
  <c r="BF442" i="3"/>
  <c r="BF459" i="3"/>
  <c r="BF473" i="3"/>
  <c r="BF479" i="3"/>
  <c r="BF480" i="3"/>
  <c r="BF592" i="3"/>
  <c r="BF608" i="3"/>
  <c r="BF675" i="3"/>
  <c r="BF686" i="3"/>
  <c r="BF781" i="3"/>
  <c r="BF800" i="3"/>
  <c r="BF816" i="3"/>
  <c r="BF868" i="3"/>
  <c r="BF880" i="3"/>
  <c r="BF884" i="3"/>
  <c r="BF938" i="3"/>
  <c r="BF1002" i="3"/>
  <c r="BF1018" i="3"/>
  <c r="BF1123" i="3"/>
  <c r="BF1211" i="3"/>
  <c r="BF1265" i="3"/>
  <c r="BF1277" i="3"/>
  <c r="BF1279" i="3"/>
  <c r="BF1281" i="3"/>
  <c r="BF1296" i="3"/>
  <c r="BF286" i="3"/>
  <c r="BF371" i="3"/>
  <c r="BF375" i="3"/>
  <c r="BF408" i="3"/>
  <c r="BF451" i="3"/>
  <c r="BF517" i="3"/>
  <c r="BF521" i="3"/>
  <c r="BF570" i="3"/>
  <c r="BF624" i="3"/>
  <c r="BF626" i="3"/>
  <c r="BF637" i="3"/>
  <c r="BF663" i="3"/>
  <c r="BF665" i="3"/>
  <c r="BF681" i="3"/>
  <c r="BF685" i="3"/>
  <c r="BF698" i="3"/>
  <c r="BF700" i="3"/>
  <c r="BF711" i="3"/>
  <c r="BF723" i="3"/>
  <c r="BF745" i="3"/>
  <c r="BF760" i="3"/>
  <c r="BF770" i="3"/>
  <c r="BF789" i="3"/>
  <c r="BF804" i="3"/>
  <c r="BF824" i="3"/>
  <c r="BF864" i="3"/>
  <c r="BF978" i="3"/>
  <c r="BF1008" i="3"/>
  <c r="BF1015" i="3"/>
  <c r="BF1025" i="3"/>
  <c r="BF1028" i="3"/>
  <c r="BF1037" i="3"/>
  <c r="BF1261" i="3"/>
  <c r="BF1271" i="3"/>
  <c r="BF1283" i="3"/>
  <c r="BF1289" i="3"/>
  <c r="BF1303" i="3"/>
  <c r="BF1330" i="3"/>
  <c r="BF1339" i="3"/>
  <c r="BF1341" i="3"/>
  <c r="BF1349" i="3"/>
  <c r="BF1351" i="3"/>
  <c r="BF1357" i="3"/>
  <c r="BF1363" i="3"/>
  <c r="J91" i="3"/>
  <c r="F94" i="3"/>
  <c r="BF158" i="3"/>
  <c r="BF186" i="3"/>
  <c r="BF206" i="3"/>
  <c r="BF225" i="3"/>
  <c r="BF380" i="3"/>
  <c r="BF463" i="3"/>
  <c r="BF481" i="3"/>
  <c r="BF518" i="3"/>
  <c r="BF519" i="3"/>
  <c r="BF549" i="3"/>
  <c r="BF588" i="3"/>
  <c r="BF646" i="3"/>
  <c r="BF667" i="3"/>
  <c r="BF673" i="3"/>
  <c r="BF688" i="3"/>
  <c r="BF694" i="3"/>
  <c r="BF727" i="3"/>
  <c r="BF756" i="3"/>
  <c r="BF774" i="3"/>
  <c r="BF780" i="3"/>
  <c r="BF786" i="3"/>
  <c r="BF791" i="3"/>
  <c r="BF812" i="3"/>
  <c r="BF821" i="3"/>
  <c r="BF934" i="3"/>
  <c r="BF974" i="3"/>
  <c r="BF976" i="3"/>
  <c r="BF1006" i="3"/>
  <c r="BF1030" i="3"/>
  <c r="BF1039" i="3"/>
  <c r="BF1228" i="3"/>
  <c r="BF1273" i="3"/>
  <c r="BF1275" i="3"/>
  <c r="BF1285" i="3"/>
  <c r="BF1287" i="3"/>
  <c r="BF1308" i="3"/>
  <c r="BF1323" i="3"/>
  <c r="BF1347" i="3"/>
  <c r="BF1355" i="3"/>
  <c r="BF1361" i="3"/>
  <c r="E85" i="3"/>
  <c r="BF154" i="3"/>
  <c r="BF162" i="3"/>
  <c r="BF173" i="3"/>
  <c r="BF178" i="3"/>
  <c r="BF316" i="3"/>
  <c r="BF330" i="3"/>
  <c r="BF379" i="3"/>
  <c r="BF386" i="3"/>
  <c r="BF448" i="3"/>
  <c r="BF449" i="3"/>
  <c r="BF455" i="3"/>
  <c r="BF469" i="3"/>
  <c r="BF552" i="3"/>
  <c r="BF558" i="3"/>
  <c r="BF584" i="3"/>
  <c r="BF631" i="3"/>
  <c r="BF659" i="3"/>
  <c r="BF683" i="3"/>
  <c r="BF690" i="3"/>
  <c r="BF696" i="3"/>
  <c r="BF710" i="3"/>
  <c r="BF715" i="3"/>
  <c r="BF740" i="3"/>
  <c r="BF782" i="3"/>
  <c r="BF784" i="3"/>
  <c r="BF808" i="3"/>
  <c r="BF819" i="3"/>
  <c r="BF823" i="3"/>
  <c r="BF825" i="3"/>
  <c r="BF827" i="3"/>
  <c r="BF853" i="3"/>
  <c r="BF857" i="3"/>
  <c r="BF898" i="3"/>
  <c r="BF1268" i="3"/>
  <c r="BF1343" i="3"/>
  <c r="BF1345" i="3"/>
  <c r="BF1353" i="3"/>
  <c r="BF1359" i="3"/>
  <c r="BF223" i="2"/>
  <c r="F93" i="2"/>
  <c r="F94" i="2"/>
  <c r="E130" i="2"/>
  <c r="BF272" i="2"/>
  <c r="BF282" i="2"/>
  <c r="BF351" i="2"/>
  <c r="BF359" i="2"/>
  <c r="BF376" i="2"/>
  <c r="BF397" i="2"/>
  <c r="BF412" i="2"/>
  <c r="BF456" i="2"/>
  <c r="BF500" i="2"/>
  <c r="BF501" i="2"/>
  <c r="BF506" i="2"/>
  <c r="BF509" i="2"/>
  <c r="BF541" i="2"/>
  <c r="BF568" i="2"/>
  <c r="BF580" i="2"/>
  <c r="J136" i="2"/>
  <c r="BF169" i="2"/>
  <c r="BF176" i="2"/>
  <c r="BF187" i="2"/>
  <c r="BF211" i="2"/>
  <c r="BF235" i="2"/>
  <c r="BF290" i="2"/>
  <c r="BF315" i="2"/>
  <c r="BF323" i="2"/>
  <c r="BF327" i="2"/>
  <c r="BF331" i="2"/>
  <c r="BF339" i="2"/>
  <c r="BF343" i="2"/>
  <c r="BF355" i="2"/>
  <c r="BF368" i="2"/>
  <c r="BF382" i="2"/>
  <c r="BF595" i="2"/>
  <c r="BF145" i="2"/>
  <c r="BF222" i="2"/>
  <c r="BF259" i="2"/>
  <c r="BF286" i="2"/>
  <c r="BF300" i="2"/>
  <c r="BF309" i="2"/>
  <c r="BF335" i="2"/>
  <c r="BF347" i="2"/>
  <c r="BF363" i="2"/>
  <c r="BF372" i="2"/>
  <c r="BF387" i="2"/>
  <c r="BF392" i="2"/>
  <c r="BF502" i="2"/>
  <c r="BF503" i="2"/>
  <c r="BF533" i="2"/>
  <c r="BF556" i="2"/>
  <c r="BF585" i="2"/>
  <c r="BF590" i="2"/>
  <c r="BF617" i="2"/>
  <c r="F37" i="2"/>
  <c r="AZ96" i="1" s="1"/>
  <c r="J37" i="3"/>
  <c r="AV97" i="1"/>
  <c r="F38" i="4"/>
  <c r="BC98" i="1" s="1"/>
  <c r="F37" i="4"/>
  <c r="BB98" i="1" s="1"/>
  <c r="J35" i="5"/>
  <c r="AV99" i="1" s="1"/>
  <c r="F37" i="6"/>
  <c r="BB100" i="1" s="1"/>
  <c r="F38" i="6"/>
  <c r="BC100" i="1" s="1"/>
  <c r="F37" i="7"/>
  <c r="BB101" i="1"/>
  <c r="F35" i="8"/>
  <c r="AZ102" i="1" s="1"/>
  <c r="F37" i="8"/>
  <c r="BB102" i="1"/>
  <c r="F38" i="9"/>
  <c r="BC103" i="1" s="1"/>
  <c r="F38" i="10"/>
  <c r="BC104" i="1" s="1"/>
  <c r="F38" i="12"/>
  <c r="BC106" i="1" s="1"/>
  <c r="F39" i="12"/>
  <c r="BD106" i="1" s="1"/>
  <c r="F37" i="11"/>
  <c r="BB105" i="1" s="1"/>
  <c r="AS94" i="1"/>
  <c r="F39" i="2"/>
  <c r="BB96" i="1" s="1"/>
  <c r="F41" i="2"/>
  <c r="BD96" i="1" s="1"/>
  <c r="F41" i="3"/>
  <c r="BD97" i="1"/>
  <c r="J35" i="4"/>
  <c r="AV98" i="1" s="1"/>
  <c r="F39" i="5"/>
  <c r="BD99" i="1"/>
  <c r="F37" i="5"/>
  <c r="BB99" i="1" s="1"/>
  <c r="F35" i="6"/>
  <c r="AZ100" i="1" s="1"/>
  <c r="J35" i="6"/>
  <c r="AV100" i="1" s="1"/>
  <c r="F39" i="7"/>
  <c r="BD101" i="1" s="1"/>
  <c r="F39" i="8"/>
  <c r="BD102" i="1" s="1"/>
  <c r="F35" i="9"/>
  <c r="AZ103" i="1"/>
  <c r="F39" i="9"/>
  <c r="BD103" i="1" s="1"/>
  <c r="F37" i="10"/>
  <c r="BB104" i="1"/>
  <c r="J35" i="12"/>
  <c r="AV106" i="1" s="1"/>
  <c r="F37" i="12"/>
  <c r="BB106" i="1" s="1"/>
  <c r="J35" i="11"/>
  <c r="AV105" i="1" s="1"/>
  <c r="F39" i="11"/>
  <c r="BD105" i="1" s="1"/>
  <c r="J37" i="2"/>
  <c r="AV96" i="1" s="1"/>
  <c r="F37" i="3"/>
  <c r="AZ97" i="1" s="1"/>
  <c r="F40" i="3"/>
  <c r="BC97" i="1" s="1"/>
  <c r="F35" i="7"/>
  <c r="AZ101" i="1" s="1"/>
  <c r="J35" i="8"/>
  <c r="AV102" i="1"/>
  <c r="J35" i="9"/>
  <c r="AV103" i="1" s="1"/>
  <c r="F35" i="10"/>
  <c r="AZ104" i="1"/>
  <c r="F39" i="10"/>
  <c r="BD104" i="1" s="1"/>
  <c r="F40" i="2"/>
  <c r="BC96" i="1"/>
  <c r="F39" i="3"/>
  <c r="BB97" i="1" s="1"/>
  <c r="F35" i="4"/>
  <c r="AZ98" i="1"/>
  <c r="F39" i="4"/>
  <c r="BD98" i="1" s="1"/>
  <c r="F35" i="5"/>
  <c r="AZ99" i="1"/>
  <c r="F38" i="5"/>
  <c r="BC99" i="1" s="1"/>
  <c r="F39" i="6"/>
  <c r="BD100" i="1"/>
  <c r="J35" i="7"/>
  <c r="AV101" i="1" s="1"/>
  <c r="F38" i="7"/>
  <c r="BC101" i="1"/>
  <c r="F38" i="8"/>
  <c r="BC102" i="1" s="1"/>
  <c r="F37" i="9"/>
  <c r="BB103" i="1"/>
  <c r="J35" i="10"/>
  <c r="AV104" i="1" s="1"/>
  <c r="F35" i="12"/>
  <c r="AZ106" i="1"/>
  <c r="F35" i="11"/>
  <c r="AZ105" i="1" s="1"/>
  <c r="F38" i="11"/>
  <c r="BC105" i="1"/>
  <c r="R142" i="2" l="1"/>
  <c r="BK129" i="4"/>
  <c r="J129" i="4" s="1"/>
  <c r="J96" i="4" s="1"/>
  <c r="J30" i="4" s="1"/>
  <c r="J108" i="4" s="1"/>
  <c r="BF108" i="4" s="1"/>
  <c r="F36" i="4" s="1"/>
  <c r="BA98" i="1" s="1"/>
  <c r="P142" i="2"/>
  <c r="AU96" i="1" s="1"/>
  <c r="BK507" i="2"/>
  <c r="J507" i="2" s="1"/>
  <c r="J101" i="2" s="1"/>
  <c r="BK140" i="8"/>
  <c r="J140" i="8" s="1"/>
  <c r="J99" i="8" s="1"/>
  <c r="J30" i="12"/>
  <c r="J105" i="12" s="1"/>
  <c r="J99" i="12" s="1"/>
  <c r="J107" i="12" s="1"/>
  <c r="J30" i="7"/>
  <c r="J107" i="7" s="1"/>
  <c r="J101" i="7" s="1"/>
  <c r="J109" i="7" s="1"/>
  <c r="BK134" i="9"/>
  <c r="J134" i="9" s="1"/>
  <c r="J97" i="9" s="1"/>
  <c r="P129" i="4"/>
  <c r="AU98" i="1" s="1"/>
  <c r="P141" i="9"/>
  <c r="R141" i="9"/>
  <c r="T140" i="8"/>
  <c r="T133" i="8" s="1"/>
  <c r="R140" i="8"/>
  <c r="R133" i="8" s="1"/>
  <c r="T141" i="9"/>
  <c r="R128" i="11"/>
  <c r="P140" i="8"/>
  <c r="P133" i="8"/>
  <c r="AU102" i="1" s="1"/>
  <c r="T134" i="6"/>
  <c r="T129" i="4"/>
  <c r="P471" i="3"/>
  <c r="P128" i="11"/>
  <c r="AU105" i="1" s="1"/>
  <c r="P134" i="6"/>
  <c r="AU100" i="1" s="1"/>
  <c r="R129" i="4"/>
  <c r="P131" i="5"/>
  <c r="AU99" i="1" s="1"/>
  <c r="R133" i="9"/>
  <c r="BK128" i="11"/>
  <c r="J128" i="11" s="1"/>
  <c r="J96" i="11" s="1"/>
  <c r="T471" i="3"/>
  <c r="T151" i="3" s="1"/>
  <c r="P133" i="9"/>
  <c r="AU103" i="1" s="1"/>
  <c r="R471" i="3"/>
  <c r="R151" i="3"/>
  <c r="T152" i="3"/>
  <c r="P152" i="3"/>
  <c r="P151" i="3"/>
  <c r="AU97" i="1" s="1"/>
  <c r="AU95" i="1" s="1"/>
  <c r="T133" i="9"/>
  <c r="R134" i="6"/>
  <c r="J616" i="2"/>
  <c r="J110" i="2" s="1"/>
  <c r="BK1266" i="3"/>
  <c r="J1266" i="3" s="1"/>
  <c r="J117" i="3" s="1"/>
  <c r="BK155" i="6"/>
  <c r="J155" i="6" s="1"/>
  <c r="J99" i="6" s="1"/>
  <c r="BK134" i="8"/>
  <c r="J134" i="8" s="1"/>
  <c r="J97" i="8" s="1"/>
  <c r="BK129" i="10"/>
  <c r="BK128" i="10"/>
  <c r="J128" i="10" s="1"/>
  <c r="J96" i="10" s="1"/>
  <c r="J30" i="10" s="1"/>
  <c r="BK152" i="3"/>
  <c r="J152" i="3" s="1"/>
  <c r="J99" i="3" s="1"/>
  <c r="BK131" i="5"/>
  <c r="J131" i="5"/>
  <c r="J96" i="5" s="1"/>
  <c r="J30" i="5" s="1"/>
  <c r="BK165" i="6"/>
  <c r="J165" i="6" s="1"/>
  <c r="J101" i="6" s="1"/>
  <c r="BF105" i="12"/>
  <c r="J31" i="12"/>
  <c r="J32" i="12" s="1"/>
  <c r="AG106" i="1" s="1"/>
  <c r="BK133" i="9"/>
  <c r="J133" i="9" s="1"/>
  <c r="J96" i="9" s="1"/>
  <c r="J30" i="9" s="1"/>
  <c r="J112" i="9" s="1"/>
  <c r="J106" i="9" s="1"/>
  <c r="J31" i="9" s="1"/>
  <c r="BF107" i="7"/>
  <c r="J135" i="6"/>
  <c r="J97" i="6"/>
  <c r="J31" i="7"/>
  <c r="J471" i="3"/>
  <c r="J105" i="3" s="1"/>
  <c r="BK142" i="2"/>
  <c r="J142" i="2" s="1"/>
  <c r="J98" i="2" s="1"/>
  <c r="BB95" i="1"/>
  <c r="AX95" i="1" s="1"/>
  <c r="BC95" i="1"/>
  <c r="AY95" i="1"/>
  <c r="J36" i="4"/>
  <c r="AW98" i="1" s="1"/>
  <c r="AT98" i="1" s="1"/>
  <c r="AZ95" i="1"/>
  <c r="AV95" i="1"/>
  <c r="J102" i="4"/>
  <c r="J110" i="4" s="1"/>
  <c r="J32" i="7"/>
  <c r="AG101" i="1"/>
  <c r="J36" i="12"/>
  <c r="AW106" i="1" s="1"/>
  <c r="AT106" i="1" s="1"/>
  <c r="BD95" i="1"/>
  <c r="F36" i="7"/>
  <c r="BA101" i="1" s="1"/>
  <c r="AU94" i="1" l="1"/>
  <c r="J107" i="10"/>
  <c r="J101" i="10" s="1"/>
  <c r="J31" i="10" s="1"/>
  <c r="J32" i="10" s="1"/>
  <c r="AG104" i="1" s="1"/>
  <c r="J32" i="2"/>
  <c r="J119" i="2" s="1"/>
  <c r="J113" i="2" s="1"/>
  <c r="J121" i="2" s="1"/>
  <c r="J110" i="5"/>
  <c r="J104" i="5" s="1"/>
  <c r="J31" i="5" s="1"/>
  <c r="J32" i="5" s="1"/>
  <c r="AG99" i="1" s="1"/>
  <c r="J30" i="11"/>
  <c r="J107" i="11" s="1"/>
  <c r="J101" i="11" s="1"/>
  <c r="J109" i="11" s="1"/>
  <c r="BF107" i="10"/>
  <c r="BF110" i="5"/>
  <c r="J36" i="5" s="1"/>
  <c r="AW99" i="1" s="1"/>
  <c r="AT99" i="1" s="1"/>
  <c r="BK151" i="3"/>
  <c r="J151" i="3" s="1"/>
  <c r="J98" i="3" s="1"/>
  <c r="J32" i="3" s="1"/>
  <c r="J128" i="3" s="1"/>
  <c r="BF128" i="3" s="1"/>
  <c r="J38" i="3" s="1"/>
  <c r="AW97" i="1" s="1"/>
  <c r="AT97" i="1" s="1"/>
  <c r="J129" i="10"/>
  <c r="J97" i="10" s="1"/>
  <c r="BK133" i="8"/>
  <c r="J133" i="8"/>
  <c r="J96" i="8" s="1"/>
  <c r="J30" i="8" s="1"/>
  <c r="BK134" i="6"/>
  <c r="J134" i="6"/>
  <c r="J96" i="6" s="1"/>
  <c r="J41" i="12"/>
  <c r="BF112" i="9"/>
  <c r="F36" i="9" s="1"/>
  <c r="BA103" i="1" s="1"/>
  <c r="J31" i="4"/>
  <c r="BF119" i="2"/>
  <c r="F38" i="2" s="1"/>
  <c r="BA96" i="1" s="1"/>
  <c r="J33" i="2"/>
  <c r="J34" i="2" s="1"/>
  <c r="AG96" i="1" s="1"/>
  <c r="AN106" i="1"/>
  <c r="F36" i="10"/>
  <c r="BA104" i="1"/>
  <c r="J112" i="5"/>
  <c r="F36" i="5"/>
  <c r="BA99" i="1" s="1"/>
  <c r="J32" i="4"/>
  <c r="AG98" i="1"/>
  <c r="AN98" i="1"/>
  <c r="F36" i="12"/>
  <c r="BA106" i="1"/>
  <c r="AZ94" i="1"/>
  <c r="BB94" i="1"/>
  <c r="W34" i="1"/>
  <c r="J109" i="10"/>
  <c r="BD94" i="1"/>
  <c r="W36" i="1"/>
  <c r="J36" i="7"/>
  <c r="AW101" i="1" s="1"/>
  <c r="AT101" i="1" s="1"/>
  <c r="J32" i="9"/>
  <c r="AG103" i="1" s="1"/>
  <c r="J114" i="9"/>
  <c r="J36" i="10"/>
  <c r="AW104" i="1"/>
  <c r="AT104" i="1" s="1"/>
  <c r="BC94" i="1"/>
  <c r="W35" i="1"/>
  <c r="J38" i="2"/>
  <c r="AW96" i="1" s="1"/>
  <c r="AT96" i="1" s="1"/>
  <c r="BF107" i="11" l="1"/>
  <c r="F36" i="11" s="1"/>
  <c r="BA105" i="1" s="1"/>
  <c r="J31" i="11"/>
  <c r="J32" i="11" s="1"/>
  <c r="AG105" i="1" s="1"/>
  <c r="J30" i="6"/>
  <c r="J113" i="6" s="1"/>
  <c r="J107" i="6" s="1"/>
  <c r="J115" i="6" s="1"/>
  <c r="J112" i="8"/>
  <c r="J106" i="8" s="1"/>
  <c r="J31" i="8" s="1"/>
  <c r="J32" i="8" s="1"/>
  <c r="AG102" i="1" s="1"/>
  <c r="BF113" i="6"/>
  <c r="J41" i="10"/>
  <c r="J41" i="7"/>
  <c r="J41" i="5"/>
  <c r="J41" i="4"/>
  <c r="J43" i="2"/>
  <c r="AN96" i="1"/>
  <c r="AN99" i="1"/>
  <c r="AN101" i="1"/>
  <c r="AN104" i="1"/>
  <c r="AV94" i="1"/>
  <c r="AX94" i="1"/>
  <c r="F36" i="6"/>
  <c r="BA100" i="1" s="1"/>
  <c r="J36" i="9"/>
  <c r="AW103" i="1"/>
  <c r="AT103" i="1" s="1"/>
  <c r="J122" i="3"/>
  <c r="J33" i="3" s="1"/>
  <c r="J34" i="3" s="1"/>
  <c r="AG97" i="1" s="1"/>
  <c r="AN97" i="1" s="1"/>
  <c r="F38" i="3"/>
  <c r="BA97" i="1" s="1"/>
  <c r="BA95" i="1" s="1"/>
  <c r="AW95" i="1" s="1"/>
  <c r="AT95" i="1" s="1"/>
  <c r="AY94" i="1"/>
  <c r="J36" i="11" l="1"/>
  <c r="AW105" i="1" s="1"/>
  <c r="AT105" i="1" s="1"/>
  <c r="J31" i="6"/>
  <c r="J32" i="6" s="1"/>
  <c r="AG100" i="1" s="1"/>
  <c r="J114" i="8"/>
  <c r="BF112" i="8"/>
  <c r="F36" i="8" s="1"/>
  <c r="BA102" i="1" s="1"/>
  <c r="BA94" i="1" s="1"/>
  <c r="W33" i="1" s="1"/>
  <c r="J43" i="3"/>
  <c r="J41" i="11"/>
  <c r="J41" i="9"/>
  <c r="AN103" i="1"/>
  <c r="AN105" i="1"/>
  <c r="J130" i="3"/>
  <c r="AG95" i="1"/>
  <c r="J36" i="6"/>
  <c r="AW100" i="1" s="1"/>
  <c r="AT100" i="1" s="1"/>
  <c r="AG94" i="1" l="1"/>
  <c r="AG111" i="1" s="1"/>
  <c r="AV111" i="1" s="1"/>
  <c r="BY111" i="1" s="1"/>
  <c r="J36" i="8"/>
  <c r="AW102" i="1" s="1"/>
  <c r="AT102" i="1" s="1"/>
  <c r="J41" i="6"/>
  <c r="AN102" i="1"/>
  <c r="AN100" i="1"/>
  <c r="AN95" i="1"/>
  <c r="AG110" i="1"/>
  <c r="CD110" i="1" s="1"/>
  <c r="AW94" i="1"/>
  <c r="AK33" i="1" s="1"/>
  <c r="AG109" i="1" l="1"/>
  <c r="CD109" i="1" s="1"/>
  <c r="W32" i="1" s="1"/>
  <c r="J41" i="8"/>
  <c r="AN111" i="1"/>
  <c r="AK26" i="1"/>
  <c r="CD111" i="1"/>
  <c r="AG112" i="1"/>
  <c r="CD112" i="1"/>
  <c r="AV112" i="1"/>
  <c r="BY112" i="1"/>
  <c r="AV110" i="1"/>
  <c r="BY110" i="1" s="1"/>
  <c r="AT94" i="1"/>
  <c r="AN94" i="1" s="1"/>
  <c r="AG108" i="1" l="1"/>
  <c r="AK27" i="1" s="1"/>
  <c r="AK29" i="1" s="1"/>
  <c r="AV109" i="1"/>
  <c r="BY109" i="1" s="1"/>
  <c r="AK32" i="1" s="1"/>
  <c r="AG114" i="1"/>
  <c r="AN112" i="1"/>
  <c r="AN110" i="1"/>
  <c r="AN109" i="1" l="1"/>
  <c r="AN108" i="1" s="1"/>
  <c r="AN114" i="1" s="1"/>
  <c r="AK38" i="1"/>
</calcChain>
</file>

<file path=xl/sharedStrings.xml><?xml version="1.0" encoding="utf-8"?>
<sst xmlns="http://schemas.openxmlformats.org/spreadsheetml/2006/main" count="24756" uniqueCount="2447">
  <si>
    <t>Export Komplet</t>
  </si>
  <si>
    <t/>
  </si>
  <si>
    <t>2.0</t>
  </si>
  <si>
    <t>False</t>
  </si>
  <si>
    <t>{0b31aa22-7248-4b2a-986f-af5f016e25f7}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</si>
  <si>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</si>
  <si>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</si>
  <si>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</si>
  <si>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</si>
  <si>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</si>
  <si>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</si>
  <si>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</si>
  <si>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</si>
  <si>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20221803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</si>
  <si>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</si>
  <si>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</si>
  <si>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Vybudovanie operačnej sály na osadenie prístroja pre urológiu</t>
  </si>
  <si>
    <t>JKSO:</t>
  </si>
  <si>
    <t>KS:</t>
  </si>
  <si>
    <t>Miesto:</t>
  </si>
  <si>
    <t>Bratislava</t>
  </si>
  <si>
    <t>Dátum:</t>
  </si>
  <si>
    <t>14. 3. 2022</t>
  </si>
  <si>
    <t>Objednávateľ:</t>
  </si>
  <si>
    <t>IČO:</t>
  </si>
  <si>
    <t xml:space="preserve"> </t>
  </si>
  <si>
    <t>IČ DPH:</t>
  </si>
  <si>
    <t>Zhotoviteľ:</t>
  </si>
  <si>
    <t>Projektant:</t>
  </si>
  <si>
    <t>True</t>
  </si>
  <si>
    <t>Spracovateľ:</t>
  </si>
  <si>
    <t>Poznámka:</t>
  </si>
  <si>
    <t>Náklady z rozpočtov</t>
  </si>
  <si>
    <t>Ostatné náklady zo súhrnného listu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</si>
  <si>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</si>
  <si>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</si>
  <si>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</si>
  <si>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</si>
  <si>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</si>
  <si>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</si>
  <si>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</si>
  <si>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</si>
  <si>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</si>
  <si>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</si>
  <si>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</si>
  <si>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</si>
  <si>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</si>
  <si>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</si>
  <si>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</si>
  <si>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</si>
  <si>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</si>
  <si>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</si>
  <si>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</si>
  <si>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</si>
  <si>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</si>
  <si>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</si>
  <si>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</si>
  <si>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</si>
  <si>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</si>
  <si>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</si>
  <si>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</si>
  <si>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</si>
  <si>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</si>
  <si>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</si>
  <si>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</si>
  <si>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</si>
  <si>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</si>
  <si>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</si>
  <si>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</si>
  <si>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</si>
  <si>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</si>
  <si>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</si>
  <si>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</si>
  <si>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</si>
  <si>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</si>
  <si>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</si>
  <si>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</si>
  <si>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{00000000-0000-0000-0000-000000000000}</t>
  </si>
  <si>
    <t>ARCH</t>
  </si>
  <si>
    <t>Architektúra</t>
  </si>
  <si>
    <t>STA</t>
  </si>
  <si>
    <t>1</t>
  </si>
  <si>
    <t>{62d64248-eabb-4a41-ae43-4152dada0f9d}</t>
  </si>
  <si>
    <t>/</t>
  </si>
  <si>
    <t>ARCH1</t>
  </si>
  <si>
    <t>Búracie práce</t>
  </si>
  <si>
    <t>Časť</t>
  </si>
  <si>
    <t>2</t>
  </si>
  <si>
    <t>{1eaee07f-671f-40a7-bbdf-20f688125a61}</t>
  </si>
  <si>
    <t>ARCH2</t>
  </si>
  <si>
    <t>Nový stav</t>
  </si>
  <si>
    <t>{595ab348-0fc8-4bf0-9172-b7df9b2c4cac}</t>
  </si>
  <si>
    <t>SLB</t>
  </si>
  <si>
    <t>Štruktúrovaná kabeláž</t>
  </si>
  <si>
    <t>{a70e33e3-bb46-45af-9529-2e4c0e26c9da}</t>
  </si>
  <si>
    <t>VZT</t>
  </si>
  <si>
    <t>Klimatizácia a chladenie</t>
  </si>
  <si>
    <t>{4bf54b64-e832-4b50-9bde-2f42afa38025}</t>
  </si>
  <si>
    <t>MaR</t>
  </si>
  <si>
    <t>Meranie a regulácia</t>
  </si>
  <si>
    <t>{9e861418-c4bd-4683-a4ae-548427e7adc5}</t>
  </si>
  <si>
    <t>MED</t>
  </si>
  <si>
    <t>Rozvody medicínskych plynov</t>
  </si>
  <si>
    <t>{b965e44d-07c4-465e-ad1c-3078fd8f309d}</t>
  </si>
  <si>
    <t>ZTI</t>
  </si>
  <si>
    <t>Zdravotechnika</t>
  </si>
  <si>
    <t>{ca3564f5-4627-42a4-a478-9642ddd394b1}</t>
  </si>
  <si>
    <t>UK</t>
  </si>
  <si>
    <t>Vykurovanie</t>
  </si>
  <si>
    <t>{8e2b9f40-7124-490d-b70a-2f4eceb7bb85}</t>
  </si>
  <si>
    <t>EL</t>
  </si>
  <si>
    <t>Silnoprúdové rozvody</t>
  </si>
  <si>
    <t>{32ed8dc7-0ee6-4799-a2f8-c88be26c2b05}</t>
  </si>
  <si>
    <t>ČP</t>
  </si>
  <si>
    <t>Čisté priestory</t>
  </si>
  <si>
    <t>{20ab0535-3713-4bfc-9497-ddad4e5496a1}</t>
  </si>
  <si>
    <t>DS</t>
  </si>
  <si>
    <t>Dokumentácia skutkového vyhotovenia</t>
  </si>
  <si>
    <t>{cdd44ab7-94b9-4dd3-b31d-c2baebd405c7}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</si>
  <si>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</si>
  <si>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</si>
  <si>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</si>
  <si>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</si>
  <si>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</si>
  <si>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</si>
  <si>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</si>
  <si>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</si>
  <si>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</si>
  <si>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KRYCÍ LIST ROZPOČTU</t>
  </si>
  <si>
    <t>Objekt:</t>
  </si>
  <si>
    <t>ARCH - Architektúra</t>
  </si>
  <si>
    <t>Časť:</t>
  </si>
  <si>
    <t>ARCH1 - Búracie práce</t>
  </si>
  <si>
    <t>Ing. arch. Angela HORNICKÁ</t>
  </si>
  <si>
    <t>Ing. Peter Mateáš</t>
  </si>
  <si>
    <t>Náklady z rozpočtu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</si>
  <si>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</si>
  <si>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</si>
  <si>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</si>
  <si>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</si>
  <si>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</si>
  <si>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</si>
  <si>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9 - Ostatné konštrukcie a práce-búranie</t>
  </si>
  <si>
    <t>PSV - Práce a dodávky PSV</t>
  </si>
  <si>
    <t xml:space="preserve">    711 - Izolácie proti vode a vlhkosti</t>
  </si>
  <si>
    <t xml:space="preserve">    713 - Izolácie tepelné</t>
  </si>
  <si>
    <t xml:space="preserve">    763 - Konštrukcie - drevostavby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</si>
  <si>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</si>
  <si>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</si>
  <si>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</si>
  <si>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776 - Podlahy povlakové</t>
  </si>
  <si>
    <t>M - Práce a dodávky M</t>
  </si>
  <si>
    <t xml:space="preserve">    21-M - Elektromontáže</t>
  </si>
  <si>
    <t>2) Ostatné náklady</t>
  </si>
  <si>
    <t>GZS</t>
  </si>
  <si>
    <t>VRN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</si>
  <si>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</si>
  <si>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</si>
  <si>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</si>
  <si>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</si>
  <si>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</si>
  <si>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</si>
  <si>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</si>
  <si>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</si>
  <si>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</si>
  <si>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</si>
  <si>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</si>
  <si>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</si>
  <si>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</si>
  <si>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</si>
  <si>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</si>
  <si>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</si>
  <si>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</si>
  <si>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</si>
  <si>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</si>
  <si>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</si>
  <si>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</si>
  <si>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9</t>
  </si>
  <si>
    <t>Ostatné konštrukcie a práce-búranie</t>
  </si>
  <si>
    <t>K</t>
  </si>
  <si>
    <t>941955001.S</t>
  </si>
  <si>
    <t>Lešenie ľahké pracovné pomocné, s výškou lešeňovej podlahy do 1,20 m</t>
  </si>
  <si>
    <t>m2</t>
  </si>
  <si>
    <t>4</t>
  </si>
  <si>
    <t>VV</t>
  </si>
  <si>
    <t>219 PREBÚDZANIE PACIENTOV</t>
  </si>
  <si>
    <t>57,13</t>
  </si>
  <si>
    <t>220 SESTRA</t>
  </si>
  <si>
    <t>13,92</t>
  </si>
  <si>
    <t>221 UM.ANEST.PR.NEČIST.STRANA</t>
  </si>
  <si>
    <t>15,55</t>
  </si>
  <si>
    <t>222 TMAVÁ KOMORA</t>
  </si>
  <si>
    <t>14,06</t>
  </si>
  <si>
    <t>223 UM.ANEST.PR.NEČIST.STRANA</t>
  </si>
  <si>
    <t>21,58</t>
  </si>
  <si>
    <t>224 CHODBA</t>
  </si>
  <si>
    <t>15,06</t>
  </si>
  <si>
    <t>225 SUŠIČKA</t>
  </si>
  <si>
    <t>4,95</t>
  </si>
  <si>
    <t>226 WC</t>
  </si>
  <si>
    <t>2,9</t>
  </si>
  <si>
    <t>227 WC</t>
  </si>
  <si>
    <t>3,09</t>
  </si>
  <si>
    <t>268 CHODBA</t>
  </si>
  <si>
    <t>54,7</t>
  </si>
  <si>
    <t>268A CHODBA - RIEŠENÁ ČASŤ</t>
  </si>
  <si>
    <t>41,2</t>
  </si>
  <si>
    <t>Súčet</t>
  </si>
  <si>
    <t>962031132.S</t>
  </si>
  <si>
    <t>Búranie priečok alebo vybúranie otvorov plochy nad 4 m2 z tehál pálených, plných alebo dutých hr. do 150 mm,  -0,19600t</t>
  </si>
  <si>
    <t xml:space="preserve">OX3 - VYBÚRANIE STENY POD KONŠTRUKCIOU OKNA AŽ PO PODLAHU A NADPRAŽIE </t>
  </si>
  <si>
    <t>3,55*0,85</t>
  </si>
  <si>
    <t>buranie priecok</t>
  </si>
  <si>
    <t>3,08*(6,725+2,05+0,35+2,2+2+0,35+0,375+6,725+4,9+3,125+0,5+0,775+5,35+0,9*2+0,3)</t>
  </si>
  <si>
    <t>-(1*2*2+1,2*2*2)</t>
  </si>
  <si>
    <t>3</t>
  </si>
  <si>
    <t>965031121.S</t>
  </si>
  <si>
    <t>Búranie podláh z tehál, bez lôžka,bez ohľadu na výplň škár, kladené na plocho,  -0,12200t</t>
  </si>
  <si>
    <t>6</t>
  </si>
  <si>
    <t>P3</t>
  </si>
  <si>
    <t>0,1*(4,225+5,3+7,75+0,5+1,475)</t>
  </si>
  <si>
    <t>0,2*2,02+0,1*1,5</t>
  </si>
  <si>
    <t>965043341.S</t>
  </si>
  <si>
    <t>Búranie podkladov pod dlažby, liatych dlažieb a mazanín,betón s poterom,teracom hr.do 100 mm, plochy nad 4 m2  -2,20000t</t>
  </si>
  <si>
    <t>m3</t>
  </si>
  <si>
    <t>8</t>
  </si>
  <si>
    <t>0,1*(4,225+5,3+7,75+0,5+1,475)*0,044</t>
  </si>
  <si>
    <t>(0,2*2,02+0,1*1,5)*0,044</t>
  </si>
  <si>
    <t>14,06*0,044</t>
  </si>
  <si>
    <t>4,95*0,044</t>
  </si>
  <si>
    <t>Medzisúčet</t>
  </si>
  <si>
    <t>P2</t>
  </si>
  <si>
    <t>2,9*0,042</t>
  </si>
  <si>
    <t>3,09*0,042</t>
  </si>
  <si>
    <t>P4</t>
  </si>
  <si>
    <t>15,550*0,035*2</t>
  </si>
  <si>
    <t>21,58*0,035*2</t>
  </si>
  <si>
    <t>5</t>
  </si>
  <si>
    <t>965044201.S</t>
  </si>
  <si>
    <t>Brúsenie existujúcich betónových podláh, zbrúsenie hrúbky do 3 mm -0,00600t</t>
  </si>
  <si>
    <t>10</t>
  </si>
  <si>
    <t xml:space="preserve">P1 </t>
  </si>
  <si>
    <t>965049110.S</t>
  </si>
  <si>
    <t>Príplatok za búranie betónovej mazaniny so zváranou sieťou alebo rabicovým pletivom hr. do 100 mm</t>
  </si>
  <si>
    <t>12</t>
  </si>
  <si>
    <t>7</t>
  </si>
  <si>
    <t>965081712.S</t>
  </si>
  <si>
    <t>Búranie dlažieb, bez podklad. lôžka z xylolit., alebo keramických dlaždíc hr. do 10 mm,  -0,02000t</t>
  </si>
  <si>
    <t>14</t>
  </si>
  <si>
    <t>227WC</t>
  </si>
  <si>
    <t>965082920.S</t>
  </si>
  <si>
    <t>Odstránenie násypu pod podlahami alebo na strechách, hr.do 100 mm,  -1,40000t</t>
  </si>
  <si>
    <t>16</t>
  </si>
  <si>
    <t>0,1*(4,225+5,3+7,75+0,5+1,475)*0,005</t>
  </si>
  <si>
    <t>(0,2*2,02+0,1*1,5)*0,005</t>
  </si>
  <si>
    <t>14,06*0,005</t>
  </si>
  <si>
    <t>4,95*0,005</t>
  </si>
  <si>
    <t>2,9*0,01</t>
  </si>
  <si>
    <t>3,09*0,01</t>
  </si>
  <si>
    <t>15,550*0,004</t>
  </si>
  <si>
    <t>21,58*0,004</t>
  </si>
  <si>
    <t>966055121.S</t>
  </si>
  <si>
    <t>Vybúranie častí ríms zo železobetónu vyložených nad 500 mm,  -0,18700t</t>
  </si>
  <si>
    <t>m</t>
  </si>
  <si>
    <t>18</t>
  </si>
  <si>
    <t>B4</t>
  </si>
  <si>
    <t>2,145+2,125</t>
  </si>
  <si>
    <t>2,125</t>
  </si>
  <si>
    <t>2,15</t>
  </si>
  <si>
    <t>3,275</t>
  </si>
  <si>
    <t>968061125.S</t>
  </si>
  <si>
    <t>Vyvesenie dreveného dverného krídla do suti plochy do 2 m2, -0,02400t</t>
  </si>
  <si>
    <t>ks</t>
  </si>
  <si>
    <t>DX1 - 600x1970</t>
  </si>
  <si>
    <t>DX1 - 900x1970</t>
  </si>
  <si>
    <t>DX1 - 1100x1970</t>
  </si>
  <si>
    <t>DX3 - 900x1970</t>
  </si>
  <si>
    <t>11</t>
  </si>
  <si>
    <t>968071115.S</t>
  </si>
  <si>
    <t>Demontáž okien kovových, 1 bm obvodu - 0,005t</t>
  </si>
  <si>
    <t>22</t>
  </si>
  <si>
    <t>OX1 - BÚRANÉ OKENNÉ KONŠTRUKCIE, INTERIÉROVÉ, HLINÍKOVÉ, JEDNODUCHÉ ZASKLENIE</t>
  </si>
  <si>
    <t>3,55*2+2,1*2</t>
  </si>
  <si>
    <t>968071199.SA</t>
  </si>
  <si>
    <t>Vybúranie automatických posuvných dverí oceľových, zárubne, koľajnice (DX2)</t>
  </si>
  <si>
    <t>24</t>
  </si>
  <si>
    <t>DX2 - BÚRANÉ DVERNÉ KONŠTRUKCIE AUTOMATICKÉ POSUVNé OCEĽOVÉ VRÁTANE ZÁRUBNE A VODIACEJ KOĽAJNICE</t>
  </si>
  <si>
    <t>13</t>
  </si>
  <si>
    <t>968072455.S</t>
  </si>
  <si>
    <t>Vybúranie kovových dverových zárubní plochy do 2 m2,  -0,07600t</t>
  </si>
  <si>
    <t>26</t>
  </si>
  <si>
    <t>4*(0,7*2,02)</t>
  </si>
  <si>
    <t>2*(1*2,02)</t>
  </si>
  <si>
    <t>2*(1,2*2,02)</t>
  </si>
  <si>
    <t>DX3 -900x1970</t>
  </si>
  <si>
    <t>1*(1+2,02)</t>
  </si>
  <si>
    <t>968081115.S</t>
  </si>
  <si>
    <t>Demontáž okien plastových, 1 bm obvodu - 0,007t</t>
  </si>
  <si>
    <t>28</t>
  </si>
  <si>
    <t>OX2 - BÚRANÉ OKENNÉ KONŠTRUKCIE, EXTERIÉROVÉ, PLASTOVÉ, DVOJSKLO</t>
  </si>
  <si>
    <t>(1,2*2+1,80*2)*4</t>
  </si>
  <si>
    <t>(0,85*2+1,80*2)*4</t>
  </si>
  <si>
    <t>(0,25*2+1,80*2)*4</t>
  </si>
  <si>
    <t>(0,9*2+1,80*2)*4</t>
  </si>
  <si>
    <t>(0,3*2+1,80*2)*2</t>
  </si>
  <si>
    <t>(0,5*2+1,80*2)</t>
  </si>
  <si>
    <t>15</t>
  </si>
  <si>
    <t>971033231.S</t>
  </si>
  <si>
    <t>Vybúranie otvoru v murive tehl. plochy do 0,0225 m2 hr. do 150 mm,  -0,00400t</t>
  </si>
  <si>
    <t>30</t>
  </si>
  <si>
    <t xml:space="preserve">SLP01 - VYBÚRANIE PRIERAZU V EXISTUJÚCEJ MUROVANEJ/ŽB STENE PRE ROZVODY SLP , 1x, </t>
  </si>
  <si>
    <t xml:space="preserve">SLP 02 -3.NP - VYBÚRANIE PRIERAZU V EXISTUJÚCEJ MUROVANEJ/ŽB STENE PRE ROZVODY SLP , 1x, </t>
  </si>
  <si>
    <t>971033331.S</t>
  </si>
  <si>
    <t>Vybúranie otvoru v murive tehl. plochy do 0,09 m2 hr. do 150 mm,  -0,02600t</t>
  </si>
  <si>
    <t>32</t>
  </si>
  <si>
    <t xml:space="preserve">ELE01 - VYBÚRANIE PRIERAZU V EXISTUJÚCEJ MUROVANEJ/ŽB STENE PRE ROZVODY ELE , 1x, PO MONTÁŽI OTVOR UTESNIŤ   </t>
  </si>
  <si>
    <t xml:space="preserve">ELE02 - 1.PP - VYBÚRANIE PRIERAZU V EXISTUJÚCEJ MUROVANEJ/ŽB STENE PRE ROZVODY ELE, 3x, PO MONTÁŽI OTVOR UTESNIŤ   </t>
  </si>
  <si>
    <t xml:space="preserve">MDP01 - VYBÚRANIE PRIERAZU V EXISTUJÚCEJ MUROVANEJ/ŽB STENE PRE ROZVODY MEDICINÁLNYCH PLYNOV, 3x, PO MONTÁŽI OTVOR UTESNIŤ   </t>
  </si>
  <si>
    <t>17</t>
  </si>
  <si>
    <t>971033531.S</t>
  </si>
  <si>
    <t>Vybúranie otvorov v murive tehl. plochy do 1 m2 hr. do 150 mm,  -0,28100t</t>
  </si>
  <si>
    <t>34</t>
  </si>
  <si>
    <t>vyburanie dverneho otvoru</t>
  </si>
  <si>
    <t>0,9*2,15</t>
  </si>
  <si>
    <t>971036011.S</t>
  </si>
  <si>
    <t>Jadrové vrty diamantovými korunkami do D 120 mm do stien - murivo tehlové -0,00018t</t>
  </si>
  <si>
    <t>cm</t>
  </si>
  <si>
    <t>36</t>
  </si>
  <si>
    <t>ZTI02 - VYBÚRANIE PRIERAZU  V EXISTUJÚCEJ MUROVANEJ/ŽB STENE PRE ZTI ROZVODY (SV, TV), d=100 mm</t>
  </si>
  <si>
    <t>19</t>
  </si>
  <si>
    <t>971036014.S</t>
  </si>
  <si>
    <t>Jadrové vrty diamantovými korunkami do D 150 mm do stien - murivo tehlové -0,00028t</t>
  </si>
  <si>
    <t>38</t>
  </si>
  <si>
    <t>ZTI04- 2.NP - VYBÚRANIE PRIERAZU V EXISTUJÚCEJ MUROVANEJ/ŽB STENE PRE ZTI ROZVODY (SV, TV, KANALIZÁCIA), d=300mm</t>
  </si>
  <si>
    <t>15+15</t>
  </si>
  <si>
    <t>971036019.S</t>
  </si>
  <si>
    <t>Jadrové vrty diamantovými korunkami do D 225 mm do stien - murivo tehlové -0,00064t</t>
  </si>
  <si>
    <t>40</t>
  </si>
  <si>
    <t xml:space="preserve">VZT05 - 3.NP - PRESTUP d=200mm V MUROVANEJ STENE PRE POTRUBIE CHLADENIA , </t>
  </si>
  <si>
    <t>21</t>
  </si>
  <si>
    <t>971052551.S</t>
  </si>
  <si>
    <t>Vybúranie otvoru v želzobet. priečkach a stenách plochy do 1 m2, hr. do 600 mm,  -2,40000t</t>
  </si>
  <si>
    <t>42</t>
  </si>
  <si>
    <t>vyburanie otvoru v zb stene</t>
  </si>
  <si>
    <t>0,92*2,14*0,25</t>
  </si>
  <si>
    <t>971052651.S</t>
  </si>
  <si>
    <t>Vybúranie otvoru v želzobet. priečkach a stenách plochy do 4 m2, hr. do 600 mm,  -2,40000t</t>
  </si>
  <si>
    <t>44</t>
  </si>
  <si>
    <t>1,02*2,14*0,25</t>
  </si>
  <si>
    <t>23</t>
  </si>
  <si>
    <t>971056010.S</t>
  </si>
  <si>
    <t>Jadrové vrty diamantovými korunkami do D 110 mm do stien - železobetónových -0,00023t</t>
  </si>
  <si>
    <t>46</t>
  </si>
  <si>
    <t>25</t>
  </si>
  <si>
    <t>971056021.S</t>
  </si>
  <si>
    <t>Jadrové vrty diamantovými korunkami do D 300 mm do stien - železobetónových -0,00170t</t>
  </si>
  <si>
    <t>48</t>
  </si>
  <si>
    <t>ZTI03 - VYBÚRANIE PRIERAZU V EXISTUJÚCEJ MUROVANEJ/ŽB STENE PRE ZTI ROZVODY (KANALIZÁCIA), d=200 mm</t>
  </si>
  <si>
    <t>972054341.S</t>
  </si>
  <si>
    <t>Vybúranie otvoru v stropoch a klenbách železob. plochy do 0,25 m2, hr. nad 120 mm,  -0,09000t</t>
  </si>
  <si>
    <t>50</t>
  </si>
  <si>
    <t>VZT02 - VYBÚRANIE PRIERAZU V STROPE (MEDZI 3.NP A 4.NP) PRE VZT ROZVODY</t>
  </si>
  <si>
    <t>1+1</t>
  </si>
  <si>
    <t>972056010.S</t>
  </si>
  <si>
    <t>Jadrové vrty diamantovými korunkami do D 110 mm do stropov - železobetónových -0,00023t</t>
  </si>
  <si>
    <t>52</t>
  </si>
  <si>
    <t>ELE 04 - 3.NP - PRESTUP d=100mm V ŽB STROPE MEDZI 4.NP A 3.NP PRE ELE KABELÁŽ PRE CHLADENIE, 1x</t>
  </si>
  <si>
    <t>27</t>
  </si>
  <si>
    <t>972056019.S</t>
  </si>
  <si>
    <t>Jadrové vrty diamantovými korunkami do D 225 mm do stropov - železobetónových -0,00095t</t>
  </si>
  <si>
    <t>54</t>
  </si>
  <si>
    <t>VZT04 - 4.NP - PRESTUP d=200mm V ŽB STROPE MEDZI 4.NP A 3.NP</t>
  </si>
  <si>
    <t xml:space="preserve">PRE POTRUBIE CHLADENIA A ELE KABELÁŽ, PO MONTÁŽI OTVOR UTESNIŤ  </t>
  </si>
  <si>
    <t>22*2</t>
  </si>
  <si>
    <t>972056022.S</t>
  </si>
  <si>
    <t>Jadrové vrty diamantovými korunkami do D 350 mm do stropov - železobetónových -0,00175t</t>
  </si>
  <si>
    <t>56</t>
  </si>
  <si>
    <t xml:space="preserve">ZTI01 - VYBÚRANIE PRIERAZU V STROPE (MEDZI 2.NP A 3.NP) PRE ZTI ROZVODY (SV, TV, KANALIZÁCIA), d=300mm, PO MONTÁŽI OTVOR UTESNIŤ  </t>
  </si>
  <si>
    <t>22*3</t>
  </si>
  <si>
    <t>29</t>
  </si>
  <si>
    <t>973031813.S</t>
  </si>
  <si>
    <t>Vysekanie káps pre zaviazanie v murive z tehál hr. do 150 mm,  -0,01000t</t>
  </si>
  <si>
    <t>58</t>
  </si>
  <si>
    <t>KP1 - VYBÚRANIE OTVORU PRE OSADENIE DVERNÉHO PREKLADU, ŠIRKA OTVORU O 300mm VIAC AKO SV. ŠÍRKA DVERÍ</t>
  </si>
  <si>
    <t>1,25*3</t>
  </si>
  <si>
    <t>974049388</t>
  </si>
  <si>
    <t>Vyrezanie otvoru vo výplni otvoru</t>
  </si>
  <si>
    <t>60</t>
  </si>
  <si>
    <t>VZT 03 -4.NP - OTVOR PRE ROZVOD CHLADENIA V EXISTUJÚCEJ PLNEJ VÝPNE OTVORU</t>
  </si>
  <si>
    <t xml:space="preserve">ELE 03- 4.NP - OTVOR PRE ROZVOD ELE. V EXISTUJÚCEJ PLNEJ VÝPNE OTVORU, d=100mm </t>
  </si>
  <si>
    <t>31</t>
  </si>
  <si>
    <t>974082921.S</t>
  </si>
  <si>
    <t>Vysekanie rýh pre vodiče betónových stropov do hĺbky 30 mm a šír. do 70 mm,  -0,00300t</t>
  </si>
  <si>
    <t>62</t>
  </si>
  <si>
    <t>S3,S4</t>
  </si>
  <si>
    <t>6,5*3+0,3*12+4,8*2+0,9+0,3*3</t>
  </si>
  <si>
    <t>974083111.S</t>
  </si>
  <si>
    <t>Rezanie betónových mazanín existujúcich vystužených hĺbky do 50 mm</t>
  </si>
  <si>
    <t>64</t>
  </si>
  <si>
    <t>P5</t>
  </si>
  <si>
    <t>(4,225+5,3+7,75+0,5+1,475)</t>
  </si>
  <si>
    <t>33</t>
  </si>
  <si>
    <t>978011141.S</t>
  </si>
  <si>
    <t>Otlčenie omietok stropov vnútorných vápenných alebo vápennocementových v rozsahu do 30 %,  -0,01000t</t>
  </si>
  <si>
    <t>66</t>
  </si>
  <si>
    <t>978011161.S</t>
  </si>
  <si>
    <t>Otlčenie omietok stropov vnútorných vápenných alebo vápennocementových v rozsahu do 50 %,  -0,02000t</t>
  </si>
  <si>
    <t>68</t>
  </si>
  <si>
    <t>S1</t>
  </si>
  <si>
    <t>2,9-(1,175*0,9)</t>
  </si>
  <si>
    <t>3,09-(1,175*1)</t>
  </si>
  <si>
    <t>35</t>
  </si>
  <si>
    <t>978013141.S</t>
  </si>
  <si>
    <t>Otlčenie omietok stien vnútorných vápenných alebo vápennocementových v rozsahu do 30 %,  -0,01000t</t>
  </si>
  <si>
    <t>70</t>
  </si>
  <si>
    <t>B1</t>
  </si>
  <si>
    <t>2,54*(0,5*2)</t>
  </si>
  <si>
    <t>2,89*(0,75+2,125+0,75+3,55+1,575+0,5+0,55)</t>
  </si>
  <si>
    <t>-(3,22*2,1+2,125*1,75+1,5*2,2)</t>
  </si>
  <si>
    <t>0,18*(6,7+2,125+1,75*4)"ostenia</t>
  </si>
  <si>
    <t>(2,89-1,5)*(6,55+2,275)"nad obkladom</t>
  </si>
  <si>
    <t>2,89*(0,75+2,125)</t>
  </si>
  <si>
    <t>-(2,125*1,75)</t>
  </si>
  <si>
    <t>0,18*(2,125+1,75*2)"ostenia</t>
  </si>
  <si>
    <t>(2,88-2)*(1,05+0,5+1,35+6,55+1,225+0,35+1,475+0,15)"nad obkladom</t>
  </si>
  <si>
    <t>2,88*(2,125)</t>
  </si>
  <si>
    <t>-(2,15*1,75)</t>
  </si>
  <si>
    <t>0,18*(2,15+1,75*2)"ostenia</t>
  </si>
  <si>
    <t>(2,91-2)*(0,7+0,162+3,8+3,125+4,5)</t>
  </si>
  <si>
    <t>2,91*(3,275)</t>
  </si>
  <si>
    <t>-(3,275*1,75)</t>
  </si>
  <si>
    <t>0,18*(3,275+1,75*2)"ostenie</t>
  </si>
  <si>
    <t>(2,88-2)*(2,7+6,55+2,525+0,5+1)</t>
  </si>
  <si>
    <t>2,88*(3,275)</t>
  </si>
  <si>
    <t>2,92*(2,4*3)</t>
  </si>
  <si>
    <t>2,32*(3,925*2+2,4)</t>
  </si>
  <si>
    <t>-(1,7*2+0,7*2*2+1,55*2+2,4*2,92+1,39*2,02)</t>
  </si>
  <si>
    <t>0,18*(2,95*2)"ostenie</t>
  </si>
  <si>
    <t>(2,36-2)*(3,125*2+1,9*2)"nad obkladom</t>
  </si>
  <si>
    <t>(2,9-2)*(1,505*2+0,85*2)"nad obkladom</t>
  </si>
  <si>
    <t>(2,9-2)*(0,9*2+1,805*2)"nad obkladom</t>
  </si>
  <si>
    <t>(2,9-2)*(1*2+1,805*2)"nad obkladom</t>
  </si>
  <si>
    <t>(2,33)*17,13</t>
  </si>
  <si>
    <t>-(1,5*2,2+1,2*2*3)</t>
  </si>
  <si>
    <t>978059531.S</t>
  </si>
  <si>
    <t>Odsekanie a odobratie obkladov stien z obkladačiek vnútorných vrátane podkladovej omietky nad 2 m2,  -0,06800t</t>
  </si>
  <si>
    <t>72</t>
  </si>
  <si>
    <t>B2</t>
  </si>
  <si>
    <t>1,5*(6,55+2,275)</t>
  </si>
  <si>
    <t>(2)*(1,05+0,5+1,35+6,55+1,225+0,35+1,475+0,15)"nad obkladom</t>
  </si>
  <si>
    <t>-1,2*2</t>
  </si>
  <si>
    <t>(2)*(0,7+0,162+3,8+3,125+4,5)</t>
  </si>
  <si>
    <t>-1*2</t>
  </si>
  <si>
    <t>(2)*(2,7+6,55+2,525+0,5+1)</t>
  </si>
  <si>
    <t>2*(3,125*2+1,9*2)</t>
  </si>
  <si>
    <t>-(1*2*2)</t>
  </si>
  <si>
    <t>(2)*(1,505*2+0,85*2)</t>
  </si>
  <si>
    <t>-0,7*2</t>
  </si>
  <si>
    <t>(2)*(0,9*2+1,805*2)"nad obkladom</t>
  </si>
  <si>
    <t>-0,7*2*2</t>
  </si>
  <si>
    <t>(2)*(1,505*2+0,85*2)"nad obkladom</t>
  </si>
  <si>
    <t>(2)*(1*2+1,805*2)"nad obkladom</t>
  </si>
  <si>
    <t>(2,145+2,125)*(0,75+0,13)</t>
  </si>
  <si>
    <t>2,125*(0,75+0,13)</t>
  </si>
  <si>
    <t>2,15*(0,52+0,13)</t>
  </si>
  <si>
    <t>3,275*(0,75+0,13)</t>
  </si>
  <si>
    <t>B5</t>
  </si>
  <si>
    <t>4,555*(0,75+0,13)</t>
  </si>
  <si>
    <t>37</t>
  </si>
  <si>
    <t>979011111.S</t>
  </si>
  <si>
    <t>Zvislá doprava sutiny a vybúraných hmôt za prvé podlažie nad alebo pod základným podlažím</t>
  </si>
  <si>
    <t>t</t>
  </si>
  <si>
    <t>74</t>
  </si>
  <si>
    <t>979011121.S</t>
  </si>
  <si>
    <t>Zvislá doprava sutiny a vybúraných hmôt za každé ďalšie podlažie</t>
  </si>
  <si>
    <t>76</t>
  </si>
  <si>
    <t>39</t>
  </si>
  <si>
    <t>979081111.S</t>
  </si>
  <si>
    <t>Odvoz sutiny a vybúraných hmôt na skládku do 1 km</t>
  </si>
  <si>
    <t>78</t>
  </si>
  <si>
    <t>979081121.S</t>
  </si>
  <si>
    <t>Odvoz sutiny a vybúraných hmôt na skládku za každý ďalší 1 km</t>
  </si>
  <si>
    <t>80</t>
  </si>
  <si>
    <t>60,019*14 "Přepočítané koeficientom množstva</t>
  </si>
  <si>
    <t>41</t>
  </si>
  <si>
    <t>979089612.S</t>
  </si>
  <si>
    <t>Poplatok za skladovanie - iné odpady zo stavieb a demolácií (17 09), ostatné</t>
  </si>
  <si>
    <t>82</t>
  </si>
  <si>
    <t>PSV</t>
  </si>
  <si>
    <t>Práce a dodávky PSV</t>
  </si>
  <si>
    <t>711</t>
  </si>
  <si>
    <t>Izolácie proti vode a vlhkosti</t>
  </si>
  <si>
    <t>711300831.S</t>
  </si>
  <si>
    <t>Odstránenie povlakovej krytiny jednovrstvovej,  -0,00600t</t>
  </si>
  <si>
    <t>84</t>
  </si>
  <si>
    <t>15,550</t>
  </si>
  <si>
    <t>43</t>
  </si>
  <si>
    <t>711300832.S</t>
  </si>
  <si>
    <t>Odstránenie povlakovej krytiny dvojvrstvovej,  -0,01000t</t>
  </si>
  <si>
    <t>86</t>
  </si>
  <si>
    <t>713</t>
  </si>
  <si>
    <t>Izolácie tepelné</t>
  </si>
  <si>
    <t>713000024.S</t>
  </si>
  <si>
    <t>Odstránenie tepelnej izolácie podláh lepenej z vláknitých materiálov hr. do 10 cm -0,012t</t>
  </si>
  <si>
    <t>88</t>
  </si>
  <si>
    <t xml:space="preserve">P2 - LIGNOPÓROVÁ DOSKA </t>
  </si>
  <si>
    <t>763</t>
  </si>
  <si>
    <t>Konštrukcie - drevostavby</t>
  </si>
  <si>
    <t>45</t>
  </si>
  <si>
    <t>763139521</t>
  </si>
  <si>
    <t>Demontáž sadrokartónového podhľadu s nosnou konštrukciou drevenou, jednoduché opláštenie, -0,01803t</t>
  </si>
  <si>
    <t>90</t>
  </si>
  <si>
    <t>S2</t>
  </si>
  <si>
    <t>(1,175*0,9)</t>
  </si>
  <si>
    <t>(1,175*1)</t>
  </si>
  <si>
    <t>S5b</t>
  </si>
  <si>
    <t>268A</t>
  </si>
  <si>
    <t>2,4*4,9</t>
  </si>
  <si>
    <t>763139621</t>
  </si>
  <si>
    <t>Demontáž dosiek sadrokartónového podhľadu, jednoduché opláštenie, -0,01131t</t>
  </si>
  <si>
    <t>92</t>
  </si>
  <si>
    <t>S5</t>
  </si>
  <si>
    <t>125 WC</t>
  </si>
  <si>
    <t>0,5</t>
  </si>
  <si>
    <t>267 CHODBA</t>
  </si>
  <si>
    <t>13,65</t>
  </si>
  <si>
    <t>0,59*7,07+0,6*44,95</t>
  </si>
  <si>
    <t>268A CHODBA</t>
  </si>
  <si>
    <t>764</t>
  </si>
  <si>
    <t>Konštrukcie klampiarske</t>
  </si>
  <si>
    <t>47</t>
  </si>
  <si>
    <t>764410850.S</t>
  </si>
  <si>
    <t>Demontáž oplechovania parapetov rš od 100 do 330 mm,  -0,00135t</t>
  </si>
  <si>
    <t>94</t>
  </si>
  <si>
    <t xml:space="preserve">PX1 </t>
  </si>
  <si>
    <t>13,9</t>
  </si>
  <si>
    <t>766</t>
  </si>
  <si>
    <t>Konštrukcie stolárske</t>
  </si>
  <si>
    <t>766411811.S</t>
  </si>
  <si>
    <t>Demontáž obloženia stien,  -0,02465t</t>
  </si>
  <si>
    <t>96</t>
  </si>
  <si>
    <t>DX4 - BÚRANÉ DVERNÉ KONŠTRUKCIE DREVENÉ PLNÉ HLADKÉ OTVÁRAVÉ - REVÍZNE DVERE, VRÁTANE OBKLADU DVIER DO V. 2330mm</t>
  </si>
  <si>
    <t>1,3*2,33</t>
  </si>
  <si>
    <t>767</t>
  </si>
  <si>
    <t>Konštrukcie doplnkové kovové</t>
  </si>
  <si>
    <t>49</t>
  </si>
  <si>
    <t>767584811.S</t>
  </si>
  <si>
    <t>Demontáž mriežky vzduchotechnickej,  -0,00100t</t>
  </si>
  <si>
    <t>98</t>
  </si>
  <si>
    <t>VZT01 - DEMONTÁŽ VZT MRIEŽKY</t>
  </si>
  <si>
    <t>776</t>
  </si>
  <si>
    <t>Podlahy povlakové</t>
  </si>
  <si>
    <t>776511820.S</t>
  </si>
  <si>
    <t>Odstránenie povlakových podláh z nášľapnej plochy lepených s podložkou,  -0,00100t</t>
  </si>
  <si>
    <t>100</t>
  </si>
  <si>
    <t>B3</t>
  </si>
  <si>
    <t>0,4*17,13</t>
  </si>
  <si>
    <t>-0,4*(1,5+1,2*2+1)</t>
  </si>
  <si>
    <t>M</t>
  </si>
  <si>
    <t>Práce a dodávky M</t>
  </si>
  <si>
    <t>21-M</t>
  </si>
  <si>
    <t>Elektromontáže</t>
  </si>
  <si>
    <t>51</t>
  </si>
  <si>
    <t>210964304.S</t>
  </si>
  <si>
    <t>Demontáž do sute - svietidlá</t>
  </si>
  <si>
    <t>102</t>
  </si>
  <si>
    <t>ARCH2 - Nový stav</t>
  </si>
  <si>
    <t xml:space="preserve">    3 - Zvislé a kompletné konštrukcie</t>
  </si>
  <si>
    <t xml:space="preserve">    6 - Úpravy povrchov, podlahy, osadenie</t>
  </si>
  <si>
    <t xml:space="preserve">    99 - Presun hmôt HSV</t>
  </si>
  <si>
    <t>HZS - Ostatné</t>
  </si>
  <si>
    <t xml:space="preserve">    781 - Obklady</t>
  </si>
  <si>
    <t xml:space="preserve">    783 - Nátery</t>
  </si>
  <si>
    <t xml:space="preserve">    784 - Maľby</t>
  </si>
  <si>
    <t xml:space="preserve">    787 - Zasklievanie</t>
  </si>
  <si>
    <t>OST - Ostatné</t>
  </si>
  <si>
    <t>Zvislé a kompletné konštrukcie</t>
  </si>
  <si>
    <t>317160172.S</t>
  </si>
  <si>
    <t>Keramický preklad nenosný šírky 145 mm, výšky 71 mm, dĺžky 1250 mm</t>
  </si>
  <si>
    <t>KP1 - NENOSNÝ KERAMICKÝ PREKLAD, NAD NOVÝ  DVERNÝ OTVOR. 1ks ROZMER: 145x71x dĺžka l=1250mm - 4x</t>
  </si>
  <si>
    <t>317160174.S</t>
  </si>
  <si>
    <t>Keramický preklad nenosný šírky 145 mm, výšky 71 mm, dĺžky 1750 mm</t>
  </si>
  <si>
    <t>KP2 - NENOSNÝ KERAMICKÝ PREKLAD, NAD NOVÝ  DVERNÝ OTVOR. 1ks ROZMER: 145x71x dĺžka l=1750mm - 1x</t>
  </si>
  <si>
    <t>340238237.S</t>
  </si>
  <si>
    <t>Zamurovanie otvorov plochy od 0,25 do 1 m2 z pórobetónových tvárnic hladkých hrúbky 250 mm</t>
  </si>
  <si>
    <t>P</t>
  </si>
  <si>
    <t>Poznámka k položke:_x000D_
Poznámka k položke: ZAMUROVANIE OTVORU PO DEMONTÁŽI EXISTUJÚCICH ROZVODOV (VZT, ... ), MUROVANÉ KONŠTRUKCIE Z POROBETÓNOVÝCH TVÁRNIC HR.150mm, ref.  Ytong 599x249x150mm, ALT. MUROVANÉ KONŠTRUKCIE Z POROBETÓNOVÝCH TVÁRNIC HR. 200mm, ref. Ytong 599x249x200mm, PODĽA ROZMERU EXISTUJÚCEJ KONŠTRUKCIE, V KTOREJ SA OTVOR NACHÁDZA</t>
  </si>
  <si>
    <t>BX3 hr. 225</t>
  </si>
  <si>
    <t>0,3*0,3</t>
  </si>
  <si>
    <t>0,4*0,4</t>
  </si>
  <si>
    <t>340238265.S</t>
  </si>
  <si>
    <t>Zamurovanie otvorov plochy od 0,25 do 1 m2 z pórobetónových tvárnic hladkých hrúbky 150 mm</t>
  </si>
  <si>
    <t>BX3</t>
  </si>
  <si>
    <t>0,3*0,3*(7)</t>
  </si>
  <si>
    <t>340239235</t>
  </si>
  <si>
    <t>Zamurovanie otvorov plochy nad 1 do 4 m2 tvárnicami YTONG (150x599x249)</t>
  </si>
  <si>
    <t>zamurovanie otvoru</t>
  </si>
  <si>
    <t>1*2,02</t>
  </si>
  <si>
    <t>342272051.S</t>
  </si>
  <si>
    <t>Priečky z pórobetónových tvárnic hladkých s objemovou hmotnosťou do 600 kg/m3 hrúbky 150 mm</t>
  </si>
  <si>
    <t>NAVRHOVANÉ NENOSNÉ MUROVANÉ KONŠTRUKCIE Z POROBETÓNOVÝCH TVÁRNIC HR.150mm, ref. Ytong 599x249x150mm</t>
  </si>
  <si>
    <t>(0,35+1,705+2,125)*3,08</t>
  </si>
  <si>
    <t>-(1,5*2,2+0,9*2,2)</t>
  </si>
  <si>
    <t xml:space="preserve">MUROVANÁ PRIEČKA DO VÝŠKY 1000 mm </t>
  </si>
  <si>
    <t>1*1,725</t>
  </si>
  <si>
    <t>Úpravy povrchov, podlahy, osadenie</t>
  </si>
  <si>
    <t>611421321.S</t>
  </si>
  <si>
    <t>Oprava vnútorných vápenných omietok stropov železobetónových rovných tvárnicových a klenieb, opravovaná plocha nad 10 do 30 % hladkých</t>
  </si>
  <si>
    <t>56,83-13,65</t>
  </si>
  <si>
    <t>221 PRÁPRAVA PACIENTA</t>
  </si>
  <si>
    <t>12,15</t>
  </si>
  <si>
    <t>222 OVLÁDAČ</t>
  </si>
  <si>
    <t>7,05</t>
  </si>
  <si>
    <t>225 UMYVÁREŇ LEKÁROV</t>
  </si>
  <si>
    <t>4,25</t>
  </si>
  <si>
    <t>226 UMÝVANIE NÁSTROJOV</t>
  </si>
  <si>
    <t>10,88</t>
  </si>
  <si>
    <t>227 VZT</t>
  </si>
  <si>
    <t>9,53</t>
  </si>
  <si>
    <t>611421421.S</t>
  </si>
  <si>
    <t>Oprava vnútorných vápenných omietok stropov železobetónových rovných tvárnicových a klenieb, opravovaná plocha nad 30 do 50 % hladkých</t>
  </si>
  <si>
    <t>S6</t>
  </si>
  <si>
    <t>223 OPERAČNÁ SÁLA</t>
  </si>
  <si>
    <t>34,57</t>
  </si>
  <si>
    <t>611466222.S</t>
  </si>
  <si>
    <t>Vnútorný sanačný systém stropov bezcementový, stierka vyhladzovacia, hr. 2 mm</t>
  </si>
  <si>
    <t>56,83*0,3</t>
  </si>
  <si>
    <t>12,15*0,3</t>
  </si>
  <si>
    <t>7,05*0,3</t>
  </si>
  <si>
    <t>4,25*0,3</t>
  </si>
  <si>
    <t>10,88*0,3</t>
  </si>
  <si>
    <t>9,53*0,3</t>
  </si>
  <si>
    <t>34,57*0,5</t>
  </si>
  <si>
    <t>612451320.S</t>
  </si>
  <si>
    <t>Oprava vnútorných cementových omietok stien v množstve opravovanej plochy nad 10 do 30 % hladkých</t>
  </si>
  <si>
    <t>(6,7+6,05+6,7+0,55+0,5+1,575)*2,89</t>
  </si>
  <si>
    <t>-(1,4*2,1+6,7*1,75)</t>
  </si>
  <si>
    <t>0,175*(6,7+1,75*2)"ostenie</t>
  </si>
  <si>
    <t>(3+0,75)*2,55</t>
  </si>
  <si>
    <t>-(3*1,75)</t>
  </si>
  <si>
    <t>0,175*(3+1,75*2)"ostenie</t>
  </si>
  <si>
    <t>(1,27+0,7+0,5+0,7+4,02)*2,8</t>
  </si>
  <si>
    <t>-(1,27*1,75+4,02*1,75)</t>
  </si>
  <si>
    <t>0,175*(1,27+4,02+1,75*4)"ostenie</t>
  </si>
  <si>
    <t>2,4*2,92</t>
  </si>
  <si>
    <t>3,925*2,32</t>
  </si>
  <si>
    <t>-(0,7*2,02+0,9*1,97)</t>
  </si>
  <si>
    <t>(2,525+1,25+0,69+1+1,505+1,9+2,18+0,25)*2,9</t>
  </si>
  <si>
    <t>-(0,9*1,97+2,525*1,75)</t>
  </si>
  <si>
    <t>0,175*(2,525+1,75*2)"ostenie</t>
  </si>
  <si>
    <t>(6,08+2,375+3,53)*2,33</t>
  </si>
  <si>
    <t>-(1,4*2,1*2+0,8*2,1)</t>
  </si>
  <si>
    <t>B7</t>
  </si>
  <si>
    <t>4,475*0,75</t>
  </si>
  <si>
    <t>(0,75*4+0,23*2)*1</t>
  </si>
  <si>
    <t>B9</t>
  </si>
  <si>
    <t>(0,75)*2,89</t>
  </si>
  <si>
    <t>(0,5*2)*2,54</t>
  </si>
  <si>
    <t>0,75*(2,89-1,8)</t>
  </si>
  <si>
    <t>2,125*(2,89-1)</t>
  </si>
  <si>
    <t>-2,125*1,75</t>
  </si>
  <si>
    <t>0,175*(1,75*2+2,125)"ostenie</t>
  </si>
  <si>
    <t>0,75*(2,89-1,5)</t>
  </si>
  <si>
    <t>612460208.S</t>
  </si>
  <si>
    <t>Vnútorná omietka stien štuková (jemná), hr. 5 mm</t>
  </si>
  <si>
    <t>0,7*2,02</t>
  </si>
  <si>
    <t>(0,245+2,125)*2,33</t>
  </si>
  <si>
    <t>-(0,8*2,1)</t>
  </si>
  <si>
    <t>(0,35+1,46)*2,55</t>
  </si>
  <si>
    <t>-1,4*2,1</t>
  </si>
  <si>
    <t>2,125*2,33</t>
  </si>
  <si>
    <t>-0,8*2,1</t>
  </si>
  <si>
    <t>612460303.S</t>
  </si>
  <si>
    <t>Vnútorná stierka stien sadrová, hr. 3 mm</t>
  </si>
  <si>
    <t>0,75*1,8+2,125*1+0,75*1,5</t>
  </si>
  <si>
    <t>1,455*2,55</t>
  </si>
  <si>
    <t>0,5*2,33</t>
  </si>
  <si>
    <t>(2+2,18+2+1,505+1+0,675+0,5+1,05)*2,33</t>
  </si>
  <si>
    <t>-(0,8*2,1+0,7*2,02)</t>
  </si>
  <si>
    <t>612465131.S</t>
  </si>
  <si>
    <t>Vnútorný sanačný systém stien s obsahom cementu, jadrová omietka, hr. 10 mm</t>
  </si>
  <si>
    <t>Poznámka k položke:_x000D_
Poznámka k položke: PÚ NA EXIS. MUROVANEJ/ŽB STENE:  VYSPRAVENIE V.C.OMIETKY V ROZSAHU 100%,</t>
  </si>
  <si>
    <t>612481119.S</t>
  </si>
  <si>
    <t>Potiahnutie vnútorných stien sklotextílnou mriežkou s celoplošným prilepením</t>
  </si>
  <si>
    <t>B8</t>
  </si>
  <si>
    <t>1*(0,15+0,975)</t>
  </si>
  <si>
    <t>0,15*0,975</t>
  </si>
  <si>
    <t>627991019.S</t>
  </si>
  <si>
    <t>Tesnenie</t>
  </si>
  <si>
    <t xml:space="preserve">B11 - OCEĽOVÁ VÝSTUŽ OTVORU </t>
  </si>
  <si>
    <t>0,9+2,13*2</t>
  </si>
  <si>
    <t xml:space="preserve">B12 - OCEĽOVÁ VÝSTUŽ OTVORU </t>
  </si>
  <si>
    <t>631362021.S</t>
  </si>
  <si>
    <t>Výstuž mazanín z betónov (z kameniva) a z ľahkých betónov zo zváraných sietí z drôtov typu KARI</t>
  </si>
  <si>
    <t>vykres statiky 02</t>
  </si>
  <si>
    <t>372,4*0,001</t>
  </si>
  <si>
    <t>632200060.S</t>
  </si>
  <si>
    <t>Montáž dlažby 50x50 kladená na sucho na plochých strechách</t>
  </si>
  <si>
    <t>ako podstava pre Klima jednotky na streche</t>
  </si>
  <si>
    <t>6*0,5*0,5</t>
  </si>
  <si>
    <t>592460023000</t>
  </si>
  <si>
    <t>Platňa betónová, rozmer 500x500x50 mm</t>
  </si>
  <si>
    <t>632452213.S</t>
  </si>
  <si>
    <t>Cementový poter, pevnosti v tlaku 20 MPa, hr. 19 mm</t>
  </si>
  <si>
    <t>P7a</t>
  </si>
  <si>
    <t>1,17-0,15*2</t>
  </si>
  <si>
    <t>P7b</t>
  </si>
  <si>
    <t>0,15*2</t>
  </si>
  <si>
    <t>632452222.S</t>
  </si>
  <si>
    <t>Cementový poter, pevnosti v tlaku 20 MPa, hr. 64 mm</t>
  </si>
  <si>
    <t>p1a</t>
  </si>
  <si>
    <t>221 PRÍPRAVA PACIENTA</t>
  </si>
  <si>
    <t>3,54+0,255*1,2</t>
  </si>
  <si>
    <t>2,06</t>
  </si>
  <si>
    <t>p2</t>
  </si>
  <si>
    <t>p3</t>
  </si>
  <si>
    <t>p4</t>
  </si>
  <si>
    <t>632452612.S</t>
  </si>
  <si>
    <t>Cementová samonivelizačná stierka, pevnosti v tlaku 20 MPa, hr. 4 mm</t>
  </si>
  <si>
    <t>P1b</t>
  </si>
  <si>
    <t>8,61</t>
  </si>
  <si>
    <t>1,23+3,3</t>
  </si>
  <si>
    <t>p8</t>
  </si>
  <si>
    <t>642942111.S</t>
  </si>
  <si>
    <t>Osadenie oceľovej dverovej zárubne alebo rámu, plochy otvoru do 2,5 m2</t>
  </si>
  <si>
    <t>D1</t>
  </si>
  <si>
    <t>DX3</t>
  </si>
  <si>
    <t>553310001700.D1</t>
  </si>
  <si>
    <t>Nastaviteľná oceľová zárubňa 900x2250 mm so zaobleným ostením, zosilnený záves 3x, požiarne odolná a utesnená (pre dvere D1)</t>
  </si>
  <si>
    <t>553310001700.DX3</t>
  </si>
  <si>
    <t>Nastaviteľná oceľová zárubňa 900x1970 mm so zaobleným ostením, zosilnený záves 3x, požiarne odolná a utesnená (pre dvere DX3)</t>
  </si>
  <si>
    <t>941955002.S</t>
  </si>
  <si>
    <t>Lešenie ľahké pracovné pomocné s výškou lešeňovej podlahy nad 1,20 do 1,90 m</t>
  </si>
  <si>
    <t>SPOLU RIEŠENÉ PRIESTORY</t>
  </si>
  <si>
    <t>191,52</t>
  </si>
  <si>
    <t>952901111.S</t>
  </si>
  <si>
    <t>Vyčistenie budov pri výške podlaží do 4 m</t>
  </si>
  <si>
    <t>-1376685913</t>
  </si>
  <si>
    <t>959941123.S</t>
  </si>
  <si>
    <t>Chemická kotva s kotevným svorníkom tesnená chemickou ampulkou do betónu, ŽB, kameňa, s vyvŕtaním otvoru M12/95/220 mm</t>
  </si>
  <si>
    <t>vykres statiky 01 - ocelova kca pre zaruben</t>
  </si>
  <si>
    <t>971055021.S</t>
  </si>
  <si>
    <t>Rezanie konštrukcií zo železobetónu hr. panelu 250 mm stenovou pílou -0,03000t</t>
  </si>
  <si>
    <t>vyrezani otvoru v žb stene</t>
  </si>
  <si>
    <t>0,92+2,14*2</t>
  </si>
  <si>
    <t>1,02+2,14*2</t>
  </si>
  <si>
    <t>99</t>
  </si>
  <si>
    <t>Presun hmôt HSV</t>
  </si>
  <si>
    <t>999281111.S</t>
  </si>
  <si>
    <t>Presun hmôt pre opravy a údržbu objektov vrátane vonkajších plášťov výšky do 25 m</t>
  </si>
  <si>
    <t>HZS</t>
  </si>
  <si>
    <t>Ostatné</t>
  </si>
  <si>
    <t>711210100.S</t>
  </si>
  <si>
    <t>Zhotovenie dvojnásobnej izol. stierky pod PVC obklady v interiéri na ploche vodorovnej</t>
  </si>
  <si>
    <t>0,3*(16,3-0,9)</t>
  </si>
  <si>
    <t>245610000400.S</t>
  </si>
  <si>
    <t>Stierka hydroizolačná na báze syntetickej živice, (tekutá hydroizolačná fólia)</t>
  </si>
  <si>
    <t>kg</t>
  </si>
  <si>
    <t>247710007700.S</t>
  </si>
  <si>
    <t>Pás tesniaci š. 120 mm, na utesnenie rohových a spojovacích škár pri aplikácii hydroizolácií</t>
  </si>
  <si>
    <t>711210110.S</t>
  </si>
  <si>
    <t>Zhotovenie dvojnásobnej izol. stierky pod PVC obklady v interiéri na ploche zvislej</t>
  </si>
  <si>
    <t>B6</t>
  </si>
  <si>
    <t>5,8*1,5</t>
  </si>
  <si>
    <t>(4,05*2-0,35+3)*2,55</t>
  </si>
  <si>
    <t>-(0,8*2,1+1,4*2,1)</t>
  </si>
  <si>
    <t>(2+2,125+1,5)*2,33</t>
  </si>
  <si>
    <t>-0,9*2,1</t>
  </si>
  <si>
    <t>(1,65+1,475+1,305+2,525)*2,33</t>
  </si>
  <si>
    <t>-(0,9*2,1)</t>
  </si>
  <si>
    <t>998711201.S</t>
  </si>
  <si>
    <t>Presun hmôt pre izoláciu proti vode v objektoch výšky do 6 m</t>
  </si>
  <si>
    <t>%</t>
  </si>
  <si>
    <t>713122111.S</t>
  </si>
  <si>
    <t>Montáž tepelnej izolácie podláh kročajovou izoláciou, kladeným voľne v jednej vrstve</t>
  </si>
  <si>
    <t>283720007800.S</t>
  </si>
  <si>
    <t>Doska podlahová hr. 60 mm, pevnosť v tlaku 100 kPa, na zateplenie podláh a plochých striech</t>
  </si>
  <si>
    <t>78,276*1,05 "Přepočítané koeficientom množstva</t>
  </si>
  <si>
    <t>713530705.S</t>
  </si>
  <si>
    <t>Protipožiarny prestup potrubia prierez otvoru 0,005-0,01 m2 izolované protipožiarnou penou El60-120, zaplnenie prestupu 30%</t>
  </si>
  <si>
    <t>ELE01 - PRIERAZ PRE ELE ROZVODY PO MONTÁŽI UTESNIŤ PO UPCHÁVKOU</t>
  </si>
  <si>
    <t>ELE04 - PRIERAZ PRE ELE ROZVODY PO MONTÁŽI UTESNIŤ PO UPCHÁVKOU</t>
  </si>
  <si>
    <t>713530715.S</t>
  </si>
  <si>
    <t>Protipožiarny prestup potrubia prierez otvoru 0,015-0,02 m2 izolované protipožiarnou penou El60-120, zaplnenie prestupu 30%</t>
  </si>
  <si>
    <t>ZTI02-05 3.NP - EXISTUJÚCI PRIERAZ V PODLAHE PRE ZTI ROZVODY MEDZI 3.NP A 2. NP, PRIERAZY 03, 04, 05 SA ÚPLNE UZAVRÚ POŽIARNOU UPCHÁVKOU</t>
  </si>
  <si>
    <t>ZTI09 - 2.NP - PRIERAZ PRE ZTI ROZVODY PO MONTÁŽI UTESNIŤ PO UPCHÁVKOU</t>
  </si>
  <si>
    <t>VZT14 - 4.NP -  OTVOR PRE ROZVOD CHLADENIA V EXISTUJÚCEJ PLNEJ VÝPNI OTVORU, NAVRHOVANÝ, ROZMER: d=150mm, PO MONTÁŽI  UTESNIŤ PO UPCHÁVKOU</t>
  </si>
  <si>
    <t>SLp01 - 3.NP - PRIERAZ PRE SLP ROZVODY PO MONTÁŽI UTESNIŤ</t>
  </si>
  <si>
    <t>SLP02 - 3.NP - PRIERAZ PRE SLP ROZVODY PO MONTÁŽI UTESNIŤ</t>
  </si>
  <si>
    <t>713530725</t>
  </si>
  <si>
    <t>Protipožiarny prestup potrubia prierez otvoru 0,03-0,04 m2 izolované protipožiarnou penou El60-120, zaplnenie prestupu 30%</t>
  </si>
  <si>
    <t>ZTI01 - 3.NP - PRIERAZ PRE ZTI ROZVODY MEDZI 3.NP A 2. NP PO MONTÁŽI UTESNIŤ  PO UPCHÁVKOU</t>
  </si>
  <si>
    <t>ZTI06 - 3NP - PRIERAZ PRE ZTI ROZVODY PO MONTÁŽI UTESNIŤ PO UPCHÁVKOU</t>
  </si>
  <si>
    <t>ZTI07 - 3NP - PRIERAZ PRE ZTI ROZVODY PO MONTÁŽI UTESNIŤ PO UPCHÁVKOU</t>
  </si>
  <si>
    <t>VZT01 - 3. NP - PRIERAZ PRE VZT ROZVODY MEDZI PO MONTÁŽI UTESNIŤ PO UPCHÁVKOU</t>
  </si>
  <si>
    <t>VZT16 - 3.NP - PRESTUP  PRE POTRUBIE CHLADENIA A ELE KABELÁŽ PO MONTÁŽI UTESNIŤ PO UPCHÁVKOU</t>
  </si>
  <si>
    <t>ELE 04</t>
  </si>
  <si>
    <t>713530745.S</t>
  </si>
  <si>
    <t>Protipožiarny prestup potrubia prierez otvoru 0,07-0,08 m2 izolované protipožiarnou penou El60-120, zaplnenie prestupu 30%</t>
  </si>
  <si>
    <t xml:space="preserve">ELE02 -1.PP - PRIERAZ PRE ELE ROZVODY PO MONTÁŽI UTESNIŤ 4x + PO UPCHÁVKOU 3x, </t>
  </si>
  <si>
    <t>713530765.S</t>
  </si>
  <si>
    <t>Protipožiarny prestup potrubia prierez otvoru 0,12-0,16 m2 izolované protipožiarnou penou El60-120, zaplnenie prestupu 30%</t>
  </si>
  <si>
    <t>MDP01 - 3.NP - PRIERAZ  PRE MEDIPLYN. ROZVODY PO MONTÁŽI UTESNIŤ</t>
  </si>
  <si>
    <t>713550140.S</t>
  </si>
  <si>
    <t>Montáž a dodávka protipožiarnej technickej izolácie hr. 50 mm - stavebne</t>
  </si>
  <si>
    <t xml:space="preserve">VZT03 - 3.NP -OTVOR V NOVEJ SDK STENE PRE VZT ROZVODY, NAVRHOVANÝ, ROZMER: 1205x500mm, S.H.=2400mm, PODĽA PD VZT,  PO MONTÁŽI UTESNIŤ </t>
  </si>
  <si>
    <t>0,15*(1,205*2+0,5*2)</t>
  </si>
  <si>
    <t xml:space="preserve">VZT04 - 3.NP -OTVOR V NOVEJ SDK STENE PRE VZT ROZVODY, NAVRHOVANÝ, ROZMER: 600x300mm, S.H.=2600mm, PODĽA PD VZT,  PO MONTÁŽI UTESNIŤ </t>
  </si>
  <si>
    <t>0,15*(0,6*2+0,3*2)</t>
  </si>
  <si>
    <t xml:space="preserve">VZT05 - 3.NP -OTVOR V NOVEJ SDK STENE PRE VZT ROZVODY, NAVRHOVANÝ, ROZMER: 730x300mm, S.H.=2400mm, PODĽA PD VZT, PO MONTÁŽI UTESNIŤ </t>
  </si>
  <si>
    <t>0,15*(0,73*2+0,3*2)</t>
  </si>
  <si>
    <t xml:space="preserve">VZT10 - 3.NP -OTVOR V NOVEJ SDK STENE PRE VZT ROZVODY, NAVRHOVANÝ, ROZMER: 225x225mm, S.H.=2675mm, PODĽA PD VZT, PO MONTÁŽI UTESNIŤ </t>
  </si>
  <si>
    <t>0,15*(0,225*4)</t>
  </si>
  <si>
    <t xml:space="preserve">VZT11 - 3.NP -OTVOR V NOVEJ SDK STENE PRE VZT ROZVODY, NAVRHOVANÝ, ROZMER: 225X225mm, S.H.=2725mm, PODĽA PD VZT, PO MONTÁŽI UTESNIŤ </t>
  </si>
  <si>
    <t xml:space="preserve">VZT12 - 3.NP -  OTVOR PRE ROZVOD CHLADENIA V EXISTUJÚCEJ MUROVANEJ STENE, NAVRHOVANÝ, ROZMER: d=150mm, PO MONTÁŽI UTESNIŤ </t>
  </si>
  <si>
    <t>3,14*0,15*0,15</t>
  </si>
  <si>
    <t>VZT13 - 3.NP -  2xOTVOR PRE ROZVOD CHLADENIA V NAVRHOVANEJ SDK STENE, NAVRHOVANÝ, ROZMER: d=200mm, PO MONTÁŽI UTESNIŤ (2x)</t>
  </si>
  <si>
    <t>0,15*(3,14*0,2*0,15)*2</t>
  </si>
  <si>
    <t>713550140.S1</t>
  </si>
  <si>
    <t>Montáž a dodávka protipožiarnej technickej izolácie hr. 50 mm - akusticky</t>
  </si>
  <si>
    <t>VZT02 - 3.NP - OTVOR V NOVEJ SDK STENE PRE VZT ROZVODY, NAVRHOVANÝ, ROZMER: d=260mm, S.H.=2640mm, PODĽA PD VZT, PO MONTÁŽI UTESNIŤ AKUSTICKY</t>
  </si>
  <si>
    <t>3,14*0,26*0,15</t>
  </si>
  <si>
    <t>VZT06- 3.NP -OTVOR V NOVEJ SDK STENE PRE VZT ROZVODY, NAVRHOVANÝ, ROZMER: 415x500mm, S.H.=2400mm, PODĽA PD VZT, PO MONTÁŽI UTESNIŤ AKUSTICKY</t>
  </si>
  <si>
    <t>0,15*(0,415*2+0,5*2)</t>
  </si>
  <si>
    <t>VZT07 - 3.NP -OTVOR V NOVEJ SDK STENE PRE VZT ROZVODY, NAVRHOVANÝ, ROZMER: 300x500mm, S.H.=2600mm, PODĽA PD VZ, PO MONTÁŽI UTESNIŤ AKUSTICKY</t>
  </si>
  <si>
    <t>0,15*(0,3*2+0,5*2)</t>
  </si>
  <si>
    <t>VZT08 - 3.NP -OTVOR V NOVEJ SDK STENE PRE VZT ROZVODY, NAVRHOVANÝ, ROZMER: 225x225mm, S.H.=2600mm, PODĽA PD VZT, PO MONTÁŽI UTESNIŤ AKUSTICKY</t>
  </si>
  <si>
    <t>VZT09 - 3.NP -OTVOR V NOVEJ SDK STENE PRE VZT ROZVODY, NAVRHOVANÝ, ROZMER: 415x350mm, S.H.=2600mm, PODĽA PD VZT, PO MONTÁŽI UTESNIŤ AKUSTICKY</t>
  </si>
  <si>
    <t>0,15*(0,415*2+0,35*2)</t>
  </si>
  <si>
    <t>VZT15 - 3.NP -OTVOR V NOVEJ SDK STENE PRE VZT ROZVODY, NAVRHOVANÝ, ROZMER: 525x325mm, S.H.=          mm, PODĽA PD VZT, PO MONTÁŽI UTESNIŤ AKUSTICKY</t>
  </si>
  <si>
    <t>0,15*(0,525*2+0,325*2)</t>
  </si>
  <si>
    <t>MDP 06 - 3.NP - STAVEBNÁ UPCHÁVKA A AKUSTICKÁ UPCHÁVKA, PO MONTÁŽI SA ROZVODY UTESNIA</t>
  </si>
  <si>
    <t>998713201.S</t>
  </si>
  <si>
    <t>Presun hmôt pre izolácie tepelné v objektoch výšky do 6 m</t>
  </si>
  <si>
    <t>763115714</t>
  </si>
  <si>
    <t>Priečka SDK ref.Rigips hr. 150 mm dvojito opláštená doskami RBI 12.5 mm s tep. izoláciou, CW 100</t>
  </si>
  <si>
    <t xml:space="preserve">NAVRHOVANÁ SDK PRIEČKA DVOJITO OPLÁŠTENÁ, HR. 150 mm: 2xRBI  12,5mm, R-CW 100, MINERÁLNA VLNA 100 mm, 2xRBI  12,5mm  </t>
  </si>
  <si>
    <t>(5,8+3+1,5+1,475+2,525)*3,08</t>
  </si>
  <si>
    <t>763116870</t>
  </si>
  <si>
    <t>Priečka SDK ref.Rigips hr. 155 mm dvojito opláštená doskami HABITO 12,5 + ACTIV AIR 12,5 mm s tep. izoláciou, 2xCW 50, 3.41.01 HB</t>
  </si>
  <si>
    <t>NAVRHOVANÁ SDK PRIEČKA DVOJITO OPLÁŠTENÁ, AKUSTICKÁ,  HR. 155 mm: 2x MAI (DFH2) 12,5mm, R-CW 50 + 50, MINERÁLNA VLNA 40+40 mm (MIN. OBJEMOVÁ HMOTNOS</t>
  </si>
  <si>
    <t xml:space="preserve">18kg/m3/, REF. ISOVER PIANO), 2x MAI (DFH2) 12,5mm, Rw= 66dB, EI 90  </t>
  </si>
  <si>
    <t>(6,375+2,53+0,345+2,775+2,155+0,8+4,57)*3,08</t>
  </si>
  <si>
    <t>-(0,9*2,1*2+1,2*0,9+1,4*2,1)</t>
  </si>
  <si>
    <t>763138220</t>
  </si>
  <si>
    <t>Podhľad SDK ref.Rigips RB 12.5 mm závesný, dvojúrovňová oceľová podkonštrukcia CD</t>
  </si>
  <si>
    <t>Poznámka k položke:_x000D_
Poznámka k položke: (S3) PLNÝ SDK PODHĽAD NA DVOJITÚ KONŠTRUKCIU, SDK DOSKA 1xRB 12,5mm, PREBRÚSENIE A PRETMELENIE SPOJOV, VRÁTANE BOČNICE V= 290mm NA CELÚ DĹŽKU PODHĽADU</t>
  </si>
  <si>
    <t>S3</t>
  </si>
  <si>
    <t>6,05*0,29"bocnica</t>
  </si>
  <si>
    <t>11,76</t>
  </si>
  <si>
    <t>763138200</t>
  </si>
  <si>
    <t>Podhľad SDK ref.Rigips RB 12.5 mm montovaný priamo</t>
  </si>
  <si>
    <t>S4</t>
  </si>
  <si>
    <t>48,59</t>
  </si>
  <si>
    <t>129,3</t>
  </si>
  <si>
    <t>S8</t>
  </si>
  <si>
    <t>0,4*0,95</t>
  </si>
  <si>
    <t>763170011</t>
  </si>
  <si>
    <t>Montáž revíznych dvierok pre sdk steny veľkosti 0,10 - 0,25 m2</t>
  </si>
  <si>
    <t>D8</t>
  </si>
  <si>
    <t>1680512332</t>
  </si>
  <si>
    <t>Revízne dvierka kovové400×600 mm</t>
  </si>
  <si>
    <t>Poznámka k položke:_x000D_
Poznámka k položke: KOVOVÉ REVÍZNE DVIERKA, OTVÁRAVÉ JEDNOKRÍDLOVÉ, PLNÉ HLADKÉ, ZAPUSTENÉ DO STENY,  MATERIÁL - OCEĽOVÝ PLECH 1,2mm,   DVIERKA SA OTVÁRAJÚ ZATLAČENÍM NA ICH POVRCH - SYSTÉM "CLICK", DVERE S IZOLAČNOU DOSKOU S HRÚBKOU 3 CM (REF. GRENAISOL) IZOL. DOSKA JE OTOČENÁ DO MIESTNOSTI HLADKÝM POVRCHOM NA JEJ POVRCH SA NANÁŠA ROVNAKÁ OMIETKA AKO NA CELÉ OPLÁŠTENIE. DVIERKA SA TAK STÁVAJÚ PRAKTICKY NEVIDITEĽNÝMI.</t>
  </si>
  <si>
    <t>53</t>
  </si>
  <si>
    <t>998763401</t>
  </si>
  <si>
    <t>Presun hmôt pre sádrokartónové konštrukcie v stavbách(objektoch )výšky do 7 m</t>
  </si>
  <si>
    <t>104</t>
  </si>
  <si>
    <t>764410320.S</t>
  </si>
  <si>
    <t>Oplechovanie parapetov z hliníkového Al plechu, vrátane rohov r.š. 160 mm</t>
  </si>
  <si>
    <t>106</t>
  </si>
  <si>
    <t>PE01</t>
  </si>
  <si>
    <t>6,95</t>
  </si>
  <si>
    <t>PE02</t>
  </si>
  <si>
    <t>55</t>
  </si>
  <si>
    <t>998764201.S</t>
  </si>
  <si>
    <t>Presun hmôt pre konštrukcie klampiarske v objektoch výšky do 6 m</t>
  </si>
  <si>
    <t>108</t>
  </si>
  <si>
    <t>766662112.S</t>
  </si>
  <si>
    <t>Montáž dverového krídla otočného jednokrídlového poldrážkového, do existujúcej zárubne, vrátane kovania</t>
  </si>
  <si>
    <t>110</t>
  </si>
  <si>
    <t>57</t>
  </si>
  <si>
    <t>611610002900.D1</t>
  </si>
  <si>
    <t>Dvere vnútorné jednokrídlové 900x2250mm D1 - požiarne odolné EI30/D3-C</t>
  </si>
  <si>
    <t>112</t>
  </si>
  <si>
    <t>Poznámka k položke:_x000D_
Poznámka k položke: podrobný popis viď VÝPIS DVERÍ</t>
  </si>
  <si>
    <t>611610002900.DX3</t>
  </si>
  <si>
    <t>Dvere vnútorné jednokrídlové 900x1970mm DX3 - požiarne odolné EI30/D3-C</t>
  </si>
  <si>
    <t>114</t>
  </si>
  <si>
    <t>59</t>
  </si>
  <si>
    <t>998766201.S</t>
  </si>
  <si>
    <t>Presun hmot pre konštrukcie stolárske v objektoch výšky do 6 m</t>
  </si>
  <si>
    <t>116</t>
  </si>
  <si>
    <t>DVERED2</t>
  </si>
  <si>
    <t>D+M automatických posuvných dverí D2 800x2100 mm, oceľová zárubeň, vodiaca lišta - viď rozpočet Čisté priestory</t>
  </si>
  <si>
    <t>118</t>
  </si>
  <si>
    <t>61</t>
  </si>
  <si>
    <t>DVERED3</t>
  </si>
  <si>
    <t>D+M automatických posuvných dverí D3 800x2100 mm, oceľová zárubeň, vodiaca lišta - viď rozpočet Čisté priestory</t>
  </si>
  <si>
    <t>120</t>
  </si>
  <si>
    <t>DVERED4</t>
  </si>
  <si>
    <t>D+M automatických teleskopických posuvných dverí D4 1400x2100 mm, oceľová zárubeň, vodiaca lišta - viď rozpočet Čisté priestory</t>
  </si>
  <si>
    <t>122</t>
  </si>
  <si>
    <t>1*2 "Přepočítané koeficientom množstva</t>
  </si>
  <si>
    <t>63</t>
  </si>
  <si>
    <t>DVERED5</t>
  </si>
  <si>
    <t>D+M automatických teleskopických posuvných dverí D5 900x2100 mm - viď rozpočet Čisté priestory</t>
  </si>
  <si>
    <t>124</t>
  </si>
  <si>
    <t>DVERED6</t>
  </si>
  <si>
    <t>D+M automatických teleskopických posuvných dverí D6 900x2100 mm - viď rozpočet Čisté priestory</t>
  </si>
  <si>
    <t>126</t>
  </si>
  <si>
    <t>65</t>
  </si>
  <si>
    <t>DVERED7</t>
  </si>
  <si>
    <t>D+M automatických teleskopických posuvných dverí D7 1400x2100 mm - viď rozpočet Čisté priestory</t>
  </si>
  <si>
    <t>128</t>
  </si>
  <si>
    <t>766669113.S</t>
  </si>
  <si>
    <t>Montáž kovania - okopovej lišty</t>
  </si>
  <si>
    <t>130</t>
  </si>
  <si>
    <t>1*2</t>
  </si>
  <si>
    <t>D2</t>
  </si>
  <si>
    <t>2*2</t>
  </si>
  <si>
    <t>D3</t>
  </si>
  <si>
    <t>67</t>
  </si>
  <si>
    <t>138210000600.S</t>
  </si>
  <si>
    <t>PVC OCHRANNÁ LIŠTA NA DVERĆH v. 200mm</t>
  </si>
  <si>
    <t>132</t>
  </si>
  <si>
    <t>766694142.S</t>
  </si>
  <si>
    <t>Montáž parapetnej dosky plastovej šírky do 300 mm, dĺžky 1000-1600 mm</t>
  </si>
  <si>
    <t>134</t>
  </si>
  <si>
    <t>PI05</t>
  </si>
  <si>
    <t>69</t>
  </si>
  <si>
    <t>766694143.S</t>
  </si>
  <si>
    <t>Montáž parapetnej dosky plastovej šírky do 300 mm, dĺžky 1600-2600 mm</t>
  </si>
  <si>
    <t>136</t>
  </si>
  <si>
    <t>PI01</t>
  </si>
  <si>
    <t>PI02</t>
  </si>
  <si>
    <t>PI04</t>
  </si>
  <si>
    <t>766694144.S</t>
  </si>
  <si>
    <t>Montáž parapetnej dosky plastovej šírky do 300 mm, dĺžky nad 2600 mm</t>
  </si>
  <si>
    <t>138</t>
  </si>
  <si>
    <t>PI03</t>
  </si>
  <si>
    <t>71</t>
  </si>
  <si>
    <t>611560000400.S</t>
  </si>
  <si>
    <t>Parapetná doska plastová</t>
  </si>
  <si>
    <t>140</t>
  </si>
  <si>
    <t>2,145</t>
  </si>
  <si>
    <t>2,525</t>
  </si>
  <si>
    <t>1,2</t>
  </si>
  <si>
    <t>767141916A</t>
  </si>
  <si>
    <t>D+M Ochranný rohový profil PVC</t>
  </si>
  <si>
    <t>142</t>
  </si>
  <si>
    <t>Poznámka k položke:_x000D_
Poznámka k položke: BX - OCHRANNÝ ROHOVÝ 90° PROFIL PVC S KOTVIACIM HLINÍKOVÝM JADROM KOTVENÝM HMOŽDINKAMI, ANTIBAKTERIÁLNY,( ref. Gerflor Cornea), INŠTALOVAŤ NA VŠETKY ROHY dl. 900mm, (200mm od podlahy)</t>
  </si>
  <si>
    <t>BX</t>
  </si>
  <si>
    <t>0,9*6</t>
  </si>
  <si>
    <t>73</t>
  </si>
  <si>
    <t>767585240.S</t>
  </si>
  <si>
    <t>Montáž podhľadu z kovových kaziet, rozmer 600x600 mm, konštrukcia skrytá</t>
  </si>
  <si>
    <t>144</t>
  </si>
  <si>
    <t>553530001130</t>
  </si>
  <si>
    <t>KAZETOVÉ KOVOVÉ PODHĽADY Z GALVANIZOVANEJ OCELE 600x600x33mm, VZDUCHOTESNÝ, SKOSENÁ HRANA O 3mm ZAKLAPNUTÁ DO SKRYTEJ KONŠTRUKCIE, HLADKÝ POVRCH BEZ PERFORÁCIE S ANTIMIKROBIÁLNYM NÁSTREKOM (S1)</t>
  </si>
  <si>
    <t>146</t>
  </si>
  <si>
    <t>Poznámka k položke:_x000D_
Poznámka k položke: (S1) KAZETOVÉ KOVOVÉ PODHĽADY Z GALVANIZOVANEJ OCELE 600x600x33mm, VZDUCHOTESNÝ, SKOSENÁ HRANA O 3mm ZAKLAPNUTÁ DO SKRYTEJ KONŠTRUKCIE, HLADKÝ POVRCH BEZ PERFORÁCIE S ANTIMIKROBIÁLNYM NÁSTREKOM (ref.Armstrong METAL Bioguard CLIP-IN Q)</t>
  </si>
  <si>
    <t>34,33*1,2 "Přepočítané koeficientom množstva</t>
  </si>
  <si>
    <t>75</t>
  </si>
  <si>
    <t>148</t>
  </si>
  <si>
    <t>S2a</t>
  </si>
  <si>
    <t>26,9</t>
  </si>
  <si>
    <t>S2b</t>
  </si>
  <si>
    <t>4,7</t>
  </si>
  <si>
    <t>bocnica</t>
  </si>
  <si>
    <t>0,41*4,79</t>
  </si>
  <si>
    <t>553530001140</t>
  </si>
  <si>
    <t>KAZETOVÉ KOVOVÉ PODHĽADY Z GALVANIZOVANEJ OCELE 600X600X33mm, SKOSENÁ HRANA O 3mm ZAKLAPNUTÁ DO SKRYTEJ KONŠTRUKCIE, HLADKÝ POVRCH BEZ PERFORÁCIE S ANTIMIKROBIÁLNYM NÁSTREKOM (S2)</t>
  </si>
  <si>
    <t>150</t>
  </si>
  <si>
    <t>Poznámka k položke:_x000D_
Poznámka k položke: (S2) KAZETOVÉ KOVOVÉ PODHĽADY Z GALVANIZOVANEJ OCELE 600X600X33MM, ŠPECIFIKÁCIA AKO S1,  POVRCHOVÁ ÚPRAVA - MATNÉ PREVEDENIE S MALÝM ČINITEĽOM ODRAZU (V OPERAČNEJ SÁLE);  S2a  - ZÁVESNÁ KOVOVÁ KONŠTRUKCIA v:100mm (PRE PODHĽAD VO VÝŠKE 2800mm NAD PODLAHOU),  S2b - ZÁVESNÁ KOVOVÁ KONŠTRUKCIA v: 510mm (PRE PODHĽAD VO VÝŠKE 2390mmNA DPODLAHOU) + KOVOVÁ BOČNICA ROZMERY: 4790x 410mm, Z GALVANIZOVANEJ OCELE HLADKÝ POVRCH BEZ PERFORÁCIE S ANTIMIKROBIÁLNYM NÁSTREKOM, MATNÁ POVRCHOVÁ ÚPRAVA</t>
  </si>
  <si>
    <t>33,564*1,2 "Přepočítané koeficientom množstva</t>
  </si>
  <si>
    <t>77</t>
  </si>
  <si>
    <t>767612100.S</t>
  </si>
  <si>
    <t>Montáž okien hliníkových s hydroizolačnými ISO páskami (exteriérová a interiérová)</t>
  </si>
  <si>
    <t>152</t>
  </si>
  <si>
    <t>OF01</t>
  </si>
  <si>
    <t>7,2*2+1,8*8</t>
  </si>
  <si>
    <t>OF02</t>
  </si>
  <si>
    <t>6,7*2+1,8*8</t>
  </si>
  <si>
    <t>283290006100.S</t>
  </si>
  <si>
    <t>Tesniaca paropriepustná fólia polymér-flísová, š. 290 mm, dĺ. 30 m, pre tesnenie pripájacej škáry okenného rámu a muriva z exteriéru</t>
  </si>
  <si>
    <t>154</t>
  </si>
  <si>
    <t>79</t>
  </si>
  <si>
    <t>283290006200.S</t>
  </si>
  <si>
    <t>Tesniaca paronepriepustná fólia polymér-flísová, š. 70 mm, dĺ. 30 m, pre tesnenie pripájacej škáry okenného rámu a muriva z interiéru</t>
  </si>
  <si>
    <t>156</t>
  </si>
  <si>
    <t>OKNOOF01</t>
  </si>
  <si>
    <t>Okno plasthliníkové 7200x1800 mm, 6x otváravé krídlo, vrátane el. Ovládaných medziokenných žalúzií</t>
  </si>
  <si>
    <t>158</t>
  </si>
  <si>
    <t>Poznámka k položke:_x000D_
Poznámka k položke: podrobný popis viď VÝPIS OKIEN</t>
  </si>
  <si>
    <t>81</t>
  </si>
  <si>
    <t>OKNOOF02</t>
  </si>
  <si>
    <t>Okno plasthliníkové 6700x1800 mm, 3x otváravé krídlo, 3x fixná výplň, vrátane el. Ovládaných medziokenných žalúzií</t>
  </si>
  <si>
    <t>160</t>
  </si>
  <si>
    <t>767612110.S</t>
  </si>
  <si>
    <t>Montáž okien kovových</t>
  </si>
  <si>
    <t>162</t>
  </si>
  <si>
    <t>1,2*2+0,9*2</t>
  </si>
  <si>
    <t>83</t>
  </si>
  <si>
    <t>On1RTG</t>
  </si>
  <si>
    <t>RTG pozorovacie olovnaté okno 1200x900 mm</t>
  </si>
  <si>
    <t>164</t>
  </si>
  <si>
    <t>Poznámka k položke:_x000D_
Poznámka k položke: INTERIÉROVÉ POZOROVACIE OKNO S RTG OCHRANOU, ZASKLENIE PEVNÉ S OLOVNATÝM SKLOM, RÁM OCEĽOVÝ 2-DIELNY S OLOVENOU VLOŽKOU</t>
  </si>
  <si>
    <t>767995105.S</t>
  </si>
  <si>
    <t>Montáž ostatných atypických kovových stavebných doplnkových konštrukcií nad 50 do 100 kg</t>
  </si>
  <si>
    <t>166</t>
  </si>
  <si>
    <t>P7a+P7b</t>
  </si>
  <si>
    <t>OCEĽOVÝ PLECH hr. 5mm</t>
  </si>
  <si>
    <t>0,005*7800*(0,1*1,5+0,15*6,49+0,1*0,45)</t>
  </si>
  <si>
    <t>OCEĽOVÝ PLECH hr. 3mm</t>
  </si>
  <si>
    <t>0,003*7800*(0,1*1,5+0,15*6,49+0,1*0,45+0,05*2*(1,5+6,49+0,45))</t>
  </si>
  <si>
    <t xml:space="preserve">OLOVENÝ PLECH hr. 1mm, </t>
  </si>
  <si>
    <t>0,001*11340*(0,1*1,5+0,15*6,49+0,1*0,45)</t>
  </si>
  <si>
    <t>85</t>
  </si>
  <si>
    <t>136110000100.S</t>
  </si>
  <si>
    <t>Plech oceľový hrubý 3x1000x2000 mm, ozn. 10 004.0, podľa EN S185</t>
  </si>
  <si>
    <t>168</t>
  </si>
  <si>
    <t>0,003*7,800*(0,1*1,5+0,15*6,49+0,1*0,45+0,05*2*(1,5+6,49+0,45))</t>
  </si>
  <si>
    <t>136110000500.S</t>
  </si>
  <si>
    <t>Plech oceľový hrubý 5x1000x2000 mm, ozn. 10 004.0, podľa EN S185</t>
  </si>
  <si>
    <t>170</t>
  </si>
  <si>
    <t>0,005*7,800*(0,1*1,5+0,15*6,49+0,1*0,45)</t>
  </si>
  <si>
    <t>87</t>
  </si>
  <si>
    <t>136110035990.S</t>
  </si>
  <si>
    <t>Plech olovený hr. 1mm</t>
  </si>
  <si>
    <t>172</t>
  </si>
  <si>
    <t>(0,1*1,5+0,15*6,49+0,1*0,45)</t>
  </si>
  <si>
    <t>767995106.S</t>
  </si>
  <si>
    <t>Montáž ostatných atypických kovových stavebných doplnkových konštrukcií nad 100 do 250 kg</t>
  </si>
  <si>
    <t>174</t>
  </si>
  <si>
    <t>226,86</t>
  </si>
  <si>
    <t>89</t>
  </si>
  <si>
    <t>136110001000.S</t>
  </si>
  <si>
    <t>Konštrukčná oceľ S235 pre oceľový rám - zárubeň</t>
  </si>
  <si>
    <t>176</t>
  </si>
  <si>
    <t>226,86*0,001 "Přepočítané koeficientom množstva</t>
  </si>
  <si>
    <t>767995299.S1</t>
  </si>
  <si>
    <t>D+M káblový kanál 15-98</t>
  </si>
  <si>
    <t>178</t>
  </si>
  <si>
    <t>Poznámka k položke:_x000D_
Poznámka k položke: 15-98 - KÁBLOVÝ KANÁL V PODLAHE, ŠÍRKA 150 MM, ČISTÁ HĹBKA KANÁLA 100 MM SO SNÍMATEĽNÝM KRYTOM, V ČASE MONTÁŽE OTVORENÝ. KRYT SPRAVTE TAK, ABY HO BOLO MOŽNÉ PO ZAKÁBLOVANÍ ZASKRUTKOVAŤ DO BOČNÉHO LEMU KANÁLA</t>
  </si>
  <si>
    <t>91</t>
  </si>
  <si>
    <t>767995299.S2</t>
  </si>
  <si>
    <t>D+M káblový kanál 15-99</t>
  </si>
  <si>
    <t>180</t>
  </si>
  <si>
    <t>Poznámka k položke:_x000D_
Poznámka k položke: 15-99 - KÁBLOVÝ KANÁL V PODLAHE, V UVEDENEJ DĹŽKE 2000 MM SO ZAVARENÝM KRYTOM, ALEBO ZABEZPEČTE JEHO DÔKLADNÉ PRISKRUTKOVANIE</t>
  </si>
  <si>
    <t>767995385.S</t>
  </si>
  <si>
    <t>Výroba doplnku stavebného atypického o hmotnosti od 20,01 do 300 kg stupňa zložitosti 2</t>
  </si>
  <si>
    <t>182</t>
  </si>
  <si>
    <t>93</t>
  </si>
  <si>
    <t>767995390.S</t>
  </si>
  <si>
    <t>Výroba doplnku stavebného atypického o hmotnosti od 20,01 do 300 kg stupňa zložitosti 3</t>
  </si>
  <si>
    <t>184</t>
  </si>
  <si>
    <t>998767201.S</t>
  </si>
  <si>
    <t>Presun hmôt pre kovové stavebné doplnkové konštrukcie v objektoch výšky do 6 m</t>
  </si>
  <si>
    <t>186</t>
  </si>
  <si>
    <t>95</t>
  </si>
  <si>
    <t>776521240.S</t>
  </si>
  <si>
    <t>Lepenie povlakových podláh PVC, kaučukových elektrostaticky vodivých na Cu pásku z pásov</t>
  </si>
  <si>
    <t>188</t>
  </si>
  <si>
    <t>p5,p6</t>
  </si>
  <si>
    <t>56,83</t>
  </si>
  <si>
    <t>284130000200</t>
  </si>
  <si>
    <t>Homogénna trvalo vodivú lisovanú vinylovú podlahovinu vysokej kvality vo forme pásov s povrchom tvrdeným elektrovodivým PUR (P1a,P1b,P2,P5,P6,P7a,P7b)</t>
  </si>
  <si>
    <t>190</t>
  </si>
  <si>
    <t>Poznámka k položke:_x000D_
Poznámka k položke: ŠPECIFIKÁCIA PVC: Homogénna trvalo vodivú lisovanú vinylovú podlahovinu vysokej kvality vo forme pásov s povrchom tvrdeným elektrovodivým PUR. Vysoký obsah vinylu (min. 46% váhy). Klasifikácia podlahoviny podľa normy záťaže EN 685 ako triedu 34/43. O celkovej hr. 2,0 mm a váhe 3000 g / m2, spĺňajúca triedu oteru podľa normy EN 660-1 Skupina P: ≤ 0,15 mm alebo podľa normy EN 660-2 Skupina P: ≤ 4,0 mm³. Spĺňa parametre na zbytkový otlak podľa normy EN 433 v hodnote 0,03 mm a podľa normy EN 425.  Rozmerová stálosť podľa normy EN 434 spĺňajúce hodnoty ≤ 0,40% (pre pásy). Reakcia na požiar podľa normy EN ISO 13501-1 vyhovujúce Triede Bfl s1. Hodnoty materiálu na elektrický odpor sú 5 x 104 - 106 Ohmu. Farebná stálosť vyhovujúca norme EN ISO 105-B02 s výsledkom ≥ 6 a dobrou odolnosťou proti chemikáliám podľa normy EN 423. Odolnosť proti baktériám podľa DIN EN ISO 846-A / C s výsledkom: nepodporuje rast baktérií. Protišmykovosť materiálu podľa normy EN 13893 s výsledkom ≥ 0,3 (R9 podľa normy DIN 51130). Dolná časť PVC pásov je opatrená vodivou grafitovou kompaktnou vrstvou. Materiál neobsahuje žiadne ftaláty. FARBA: GREEN 0355 (REF. MIPOLAM ELEGANCE EL5),</t>
  </si>
  <si>
    <t>111,616*1,2 "Přepočítané koeficientom množstva</t>
  </si>
  <si>
    <t>97</t>
  </si>
  <si>
    <t>776541100.S</t>
  </si>
  <si>
    <t>Lepenie povlakových podláh PVC heterogénnych v pásoch</t>
  </si>
  <si>
    <t>192</t>
  </si>
  <si>
    <t>284110000110.S</t>
  </si>
  <si>
    <t>Podlaha PVC heterogénna, hrúbka do 2,5 mm</t>
  </si>
  <si>
    <t>194</t>
  </si>
  <si>
    <t>Poznámka k položke:_x000D_
Poznámka k položke: (P8) ŠPECIFIKÁCIA PVC: PRISPÔSOBIŤ MATERIÁLOVO A FAREBNE EXISTUJÚCEJ PVC KRYTINE V CHODBE.</t>
  </si>
  <si>
    <t>56,26*1,1 "Přepočítané koeficientom množstva</t>
  </si>
  <si>
    <t>196</t>
  </si>
  <si>
    <t>284130000201</t>
  </si>
  <si>
    <t>Homogénna vinylová podlahovina vysokej kvality s obsahom vinylu (min. 45% váhy) (P3,P4)</t>
  </si>
  <si>
    <t>198</t>
  </si>
  <si>
    <t>Poznámka k položke:_x000D_
Poznámka k položke: ŠPECIFIKÁCIA PVC:Homogénna vinylová podlahovina vysokej kvality s obsahom vinylu (min. 45% váhy).  Povrch  IQ PUR už z výroby. Nevyžaduje údržbu.  Materiál odolný proti opotrebovaniu podľa EN 660 časť 1 ako Trieda P: ≤0,15 mm alebo podľa EN 660 časť 2 s výsledkom Trieda T: ≤4,0 mm3. Je klasifikovaná podľa normy záťaže EN 685 ako trieda 34/43, celková hr. 2,0 mm a hmotnosť 3000 g / m2. Spĺňa parametre na zbytkový otlak podľa normy EN 433 v hodnote 0,03 mm a podľa normy EN 425.  Rozmerová stálosť podľa normy EN 434 spĺňajúce hodnoty ≤ 0,40% (pre role), reakcia na požiar v hodnotách podľa normy EN ISO 13501-1 vyhovujúce Triede Bfl s1., Sklon k vzniku statickej elektriny podľa normy EN 1815 v hodnote &lt;2 kV . Kročajový útlm je podľa normy EN ISO 717/2 ΔLw: + 4dB. Farebná stálosť vyhovujúca norme EN ISO 105-B02 - ≥ 6 a dobrú odolnosť proti chemikáliám podľa normy EN 423. Odolnosť proti baktériám podľa DIN EN ISO 846-A / C -nepodporuje rast baktérií. Protišmykovosť podľa normy EN 13893 - ≥0,3., FARBA: ZELENÁ  0339 APPLE (REF. MIPOLAM ELEGANCE)</t>
  </si>
  <si>
    <t>24,66*1,2 "Přepočítané koeficientom množstva</t>
  </si>
  <si>
    <t>101</t>
  </si>
  <si>
    <t>77659102A</t>
  </si>
  <si>
    <t>D+M Ochranné pásy v dvoch radoch, antibakteriálne PVC s AL jadrom</t>
  </si>
  <si>
    <t>200</t>
  </si>
  <si>
    <t>Poznámka k položke:_x000D_
Poznámka k položke: BX2 -  OCHRANNÉ PÁSY V DVOCH RADOCH, Z HLADKÉHO, PROTIPOŽIARNEHO, ANTIBAKTERIÁLNEHO PVC S HLINÍKOVÝM JADROM,  rozmerov 200/30mm, PVC hr. 3mm, VRÁTANÉ UKONČOVACÍCH PROFILOV, KOTVENÉ DO STENY POMOCOU SKRUTIEK, farebný odtieň viď FAREBNÉ RIEŠENIE  (REF.: GERFLOR IMPACT 200) OSOVO V. 300mm A 1000mm OD PODLAHY</t>
  </si>
  <si>
    <t>BX2</t>
  </si>
  <si>
    <t>,075+2,15+6,55+1,575-1,46</t>
  </si>
  <si>
    <t>2,98*2+4,05*2-0,8-1,4</t>
  </si>
  <si>
    <t>2,125*2+2*2-(0,8+0,9)</t>
  </si>
  <si>
    <t>17,5-0,8</t>
  </si>
  <si>
    <t>17,13-(0,8*2+1,4*2)</t>
  </si>
  <si>
    <t>776620010</t>
  </si>
  <si>
    <t>Lepenie PVC heterogénnych alebo homogénnych v pásoch na steny</t>
  </si>
  <si>
    <t>202</t>
  </si>
  <si>
    <t>103</t>
  </si>
  <si>
    <t>284110003200</t>
  </si>
  <si>
    <t>Obklad z PVC hr. 2 mm</t>
  </si>
  <si>
    <t>204</t>
  </si>
  <si>
    <t>Poznámka k položke:_x000D_
Poznámka k položke: V CELOM ROZSAHU, PENETR. NÁTER, LEPIDLO, OBKLAD PVC  - hr. 2mm, DVOJVRSTVOVÉ, POŽIARNEODOLNÉ B-s2,d0, SPÁJANÉ PVC ŠNÚROU PRE UTESNENIE SPOJOV, FAREBNÝ ODTIEŇ- BLEDOŠEDÁ-7740 FABRIC Silk  (REF.: Gerflor MURALCALYPSO)</t>
  </si>
  <si>
    <t>95,186*1,2 "Přepočítané koeficientom množstva</t>
  </si>
  <si>
    <t>776990110.S</t>
  </si>
  <si>
    <t>Penetrovanie podkladu pred kladením povlakových podláh, obkladov</t>
  </si>
  <si>
    <t>206</t>
  </si>
  <si>
    <t>105</t>
  </si>
  <si>
    <t>776994112A</t>
  </si>
  <si>
    <t>D+M Soklová tvarovka kútová pre vnútorný kút</t>
  </si>
  <si>
    <t>208</t>
  </si>
  <si>
    <t>Poznámka k položke:_x000D_
Poznámka k položke: soklová tvarovka pre vnútorný kút, prefabrikovaná tvarovka pre vnútorný roh, ultra odolná, prispôsobivá, trvácna, vodeodolná, vhodná pre rohy 85-95°, vhodná k soklovým tvarovkám od 20x20 do 38x38mm (ref. GerflorCleancornersystem 058S)</t>
  </si>
  <si>
    <t>776994112B</t>
  </si>
  <si>
    <t>D+M Soklová tvarovka rohová pre vonkajší roh</t>
  </si>
  <si>
    <t>210</t>
  </si>
  <si>
    <t>Poznámka k položke:_x000D_
Poznámka k položke: soklová tvarovka pre vonkajší roh, prefabrikovaná tvarovka pre vonkajší roh, ultra odolná, prispôsobivá, trvácna, vodeodolná, vhodná pre rohy 85-95°, vhodná k soklovým tvarovkám od 20x20 do 38x38mm (ref. GerflorCleancornersystem 058s), (ref. GerflorCleancornersystem 058R)</t>
  </si>
  <si>
    <t>107</t>
  </si>
  <si>
    <t>776995111</t>
  </si>
  <si>
    <t>Ostatné práce - lepenie profilov</t>
  </si>
  <si>
    <t>212</t>
  </si>
  <si>
    <t>P10 NUTNÉ POUŽIŤ PRE VŠETKY PRIESTORY NÁBEHOVÉ KLINY, NÁROŽNÉ KLINY  A UKONČOVACIE LIŠTY PRE VYTIAHNUTIE PVC SOKLOV DO VÝŠKY 100mm NA KOVOVÚ PRIEČKU</t>
  </si>
  <si>
    <t>33,2-(1,4)</t>
  </si>
  <si>
    <t>11-0,2-0,8</t>
  </si>
  <si>
    <t>27-(1,4+1,2+0,9*2)</t>
  </si>
  <si>
    <t>2,4*2+6,325*2-(0,9+0,7+1,45+1,6+1,39)</t>
  </si>
  <si>
    <t>16,3-(0,9)</t>
  </si>
  <si>
    <t>P11 NUTNÉ POUŽIŤ PRE VŠETKY PRIESTORY NÁBEHOVÉ KLINY, NÁROŽNÉ KLINY  A UKONČOVACIE LIŠTY PRE VYTIAHNUTIE PVC SOKLOV DO VÝŠKY 100mm NA KOVOVÚ PRIEČKU</t>
  </si>
  <si>
    <t>611990001900</t>
  </si>
  <si>
    <t>Nábehové kliny a ukončovacie lišty</t>
  </si>
  <si>
    <t>214</t>
  </si>
  <si>
    <t>Poznámka k položke:_x000D_
Poznámka k položke: (P10, P11) NUTNÉ POUŽIŤ PRE VŠETKY PRIESTORY NÁBEHOVÉ KLINY, NÁROŽNÉ KLINY  A UKONČOVACIE LIŠTY PRE VYTIAHNUTIE PVC SOKLOV DO VÝŠKY 100mm NA KOVOVÚ PRIEČKU (VSTAVBY) ALT. NA SDK PRIEČKU ALT. MUROV. PRIEČKU</t>
  </si>
  <si>
    <t>139,05*1,2 "Přepočítané koeficientom množstva</t>
  </si>
  <si>
    <t>109</t>
  </si>
  <si>
    <t>998776201.S</t>
  </si>
  <si>
    <t>Presun hmôt pre podlahy povlakové v objektoch výšky do 6 m</t>
  </si>
  <si>
    <t>216</t>
  </si>
  <si>
    <t>781</t>
  </si>
  <si>
    <t>Obklady</t>
  </si>
  <si>
    <t>781445018.S</t>
  </si>
  <si>
    <t>Montáž obkladov vnútor. stien z obkladačiek kladených do tmelu veľ. 300x300 mm</t>
  </si>
  <si>
    <t>218</t>
  </si>
  <si>
    <t>111</t>
  </si>
  <si>
    <t>597640000400.S</t>
  </si>
  <si>
    <t>Obkladačky gresové 300x300 mm</t>
  </si>
  <si>
    <t>220</t>
  </si>
  <si>
    <t>1,271*1,1 "Přepočítané koeficientom množstva</t>
  </si>
  <si>
    <t>781445020.S</t>
  </si>
  <si>
    <t>222</t>
  </si>
  <si>
    <t>113</t>
  </si>
  <si>
    <t>597740000900.S</t>
  </si>
  <si>
    <t>224</t>
  </si>
  <si>
    <t>6,816*1,1 "Přepočítané koeficientom množstva</t>
  </si>
  <si>
    <t>998781201.S</t>
  </si>
  <si>
    <t>Presun hmôt pre obklady keramické v objektoch výšky do 6 m</t>
  </si>
  <si>
    <t>226</t>
  </si>
  <si>
    <t>783</t>
  </si>
  <si>
    <t>Nátery</t>
  </si>
  <si>
    <t>115</t>
  </si>
  <si>
    <t>783222100</t>
  </si>
  <si>
    <t>Nátery kov.stav.doplnk.konštr. syntetické farby šedej na vzduchu schnúce dvojnásobné - 70µm</t>
  </si>
  <si>
    <t>228</t>
  </si>
  <si>
    <t>(0,01*2+0,23*2)*2,12*4</t>
  </si>
  <si>
    <t>(0,005*2+0,06*2)*2,12*4</t>
  </si>
  <si>
    <t>(0,01*2+0,23*2)*0,9*2</t>
  </si>
  <si>
    <t>(0,005*2+0,06*2)*1*2</t>
  </si>
  <si>
    <t>783226100</t>
  </si>
  <si>
    <t>Nátery kov.stav.doplnk.konštr. syntetické na vzduchu schnúce základný - 35µm</t>
  </si>
  <si>
    <t>230</t>
  </si>
  <si>
    <t>784</t>
  </si>
  <si>
    <t>Maľby</t>
  </si>
  <si>
    <t>117</t>
  </si>
  <si>
    <t>784410100</t>
  </si>
  <si>
    <t>Penetrovanie jednonásobné jemnozrnných podkladov výšky do 3,80 m</t>
  </si>
  <si>
    <t>232</t>
  </si>
  <si>
    <t>stropy</t>
  </si>
  <si>
    <t>S7</t>
  </si>
  <si>
    <t>267CHODBA</t>
  </si>
  <si>
    <t>12,2</t>
  </si>
  <si>
    <t>32,7</t>
  </si>
  <si>
    <t>10,28</t>
  </si>
  <si>
    <t>1,805*0,95</t>
  </si>
  <si>
    <t>steny</t>
  </si>
  <si>
    <t>(1,6+3+2,35)*2,55</t>
  </si>
  <si>
    <t>-(0,8*2,1+1,2*0,9)</t>
  </si>
  <si>
    <t>(18,88)*2,8</t>
  </si>
  <si>
    <t>-(0,9*2,1*2+1,4*2,1+1,2*0,9)</t>
  </si>
  <si>
    <t>(2,4+2,525)*2,9</t>
  </si>
  <si>
    <t>2,775*2,33</t>
  </si>
  <si>
    <t>B10</t>
  </si>
  <si>
    <t>5,8*(2,89-1,5)</t>
  </si>
  <si>
    <t>784430010</t>
  </si>
  <si>
    <t>Maľby akrylátové základné dvojnásobné, antibakteriálne, umývateľlné, ručne nanášané na jemnozrnný podklad výšky do 3,80 m</t>
  </si>
  <si>
    <t>234</t>
  </si>
  <si>
    <t>119</t>
  </si>
  <si>
    <t>784430030</t>
  </si>
  <si>
    <t>Maľby akrylátové tónované dvojnásobné, antibakteriálne, umývateľné, ručne nanášané na jemnozrnný podklad výšky do 3,80 m</t>
  </si>
  <si>
    <t>236</t>
  </si>
  <si>
    <t>Poznámka k položke:_x000D_
Poznámka k položke: FARBA BLEDOZELENÁ ( PRISPÔSOBIŤ EXISTUJÚCEMU FAREBNÉMU ODTIEŇU )</t>
  </si>
  <si>
    <t>784430210</t>
  </si>
  <si>
    <t>Vyhladenie akrylátovým tmelom jednonásobné na jemnozrnný podklad do výšky 3,80 m</t>
  </si>
  <si>
    <t>238</t>
  </si>
  <si>
    <t>Poznámka k položke:_x000D_
Poznámka k položke: PÚ NA NOVÝCH SDK PRIEČKACH: PRETMELENIE SPOJOV, PREBRÚSENIE,</t>
  </si>
  <si>
    <t>787</t>
  </si>
  <si>
    <t>Zasklievanie</t>
  </si>
  <si>
    <t>121</t>
  </si>
  <si>
    <t>7871103A</t>
  </si>
  <si>
    <t>D+M Zasklená plastová stena ZS01 1900x1890 + 732x2890+1720x2890 mm</t>
  </si>
  <si>
    <t>240</t>
  </si>
  <si>
    <t>Poznámka k položke:_x000D_
Poznámka k položke: podrobný popis viď VÝPIS ZASKLENÝCH STIEN</t>
  </si>
  <si>
    <t>1,9*1,89+0,732*2,89+1,72*2,89</t>
  </si>
  <si>
    <t>998787201.S</t>
  </si>
  <si>
    <t>Presun hmôt pre zasklievanie v objektoch výšky do 6 m</t>
  </si>
  <si>
    <t>242</t>
  </si>
  <si>
    <t>123</t>
  </si>
  <si>
    <t>210201912.S</t>
  </si>
  <si>
    <t>Montáž svietidla interiérového na strop (S14)</t>
  </si>
  <si>
    <t>260</t>
  </si>
  <si>
    <t>Poznámka k položke:_x000D_
Poznámka k položke: opätovná montáž svietidiel S14</t>
  </si>
  <si>
    <t>OST</t>
  </si>
  <si>
    <t>300-M1</t>
  </si>
  <si>
    <t>D+M manžeta z oloveného plechu (M1)</t>
  </si>
  <si>
    <t>262144</t>
  </si>
  <si>
    <t>264</t>
  </si>
  <si>
    <t>Poznámka k položke:_x000D_
Poznámka k položke: M1 MANŽETY Z OLOVENÉHO PLECHU, hr. 1 mm, DO VZDIALENOSTI 0,5m OD STENY DOVNÚTRA RTG VYŠETROVNE ( OPERAČNEJ SÁLY); POTRUBIA VZT  JE POTREBNÉ OBALIŤ Z BOČNÝCH STRÁN A SPODNEJ STRANY OLOVENÝM PLECHOM, 0,51m2</t>
  </si>
  <si>
    <t>125</t>
  </si>
  <si>
    <t>300-M2</t>
  </si>
  <si>
    <t>D+M manžeta z oloveného plechu (M2)</t>
  </si>
  <si>
    <t>266</t>
  </si>
  <si>
    <t>Poznámka k položke:_x000D_
Poznámka k položke: M2 MANŽETY Z OLOVENÉHO PLECHU, hr. 1 mm, DO VZDIALENOSTI 0,5m OD STENY DOVNÚTRA RTG VYŠETROVNE ( OPERAČNEJ SÁLY); POTRUBIA VZT  JE POTREBNÉ OBALIŤ Z BOČNÝCH STRÁN A SPODNEJ STRANY OLOVENÝM PLECHOM, 1,11m2</t>
  </si>
  <si>
    <t>300-M3</t>
  </si>
  <si>
    <t>D+M manžeta z oloveného plechu (M3)</t>
  </si>
  <si>
    <t>268</t>
  </si>
  <si>
    <t>Poznámka k položke:_x000D_
Poznámka k položke: M3 MANŽETY Z OLOVENÉHO PLECHU, hr. 1 mm, DO VZDIALENOSTI 0,5m OD STENY DOVNÚTRA RTG VYŠETROVNE ( OPERAČNEJ SÁLY); POTRUBIA VZT  JE POTREBNÉ OBALIŤ Z BOČNÝCH STRÁN A SPODNEJ STRANY OLOVENÝM PLECHOM, 1,22m2</t>
  </si>
  <si>
    <t>127</t>
  </si>
  <si>
    <t>300-M4</t>
  </si>
  <si>
    <t>D+M manžeta z oloveného plechu (M4)</t>
  </si>
  <si>
    <t>270</t>
  </si>
  <si>
    <t>Poznámka k položke:_x000D_
Poznámka k položke: M4 MANŽETY Z OLOVENÉHO PLECHU, hr. 1 mm, DO VZDIALENOSTI 0,5m OD STENY DOVNÚTRA RTG VYŠETROVNE ( OPERAČNEJ SÁLY); POTRUBIA VZT JE POTREBNÉ OBALIŤ Z BOČNÝCH STRÁN A SPODNEJ STRANY OLOVENÝM PLECHOM, 1,04m2</t>
  </si>
  <si>
    <t>300-M5</t>
  </si>
  <si>
    <t>D+M manžeta z oloveného plechu (M5)</t>
  </si>
  <si>
    <t>272</t>
  </si>
  <si>
    <t>Poznámka k položke:_x000D_
Poznámka k položke: M5 MANŽETY Z OLOVENÉHO PLECHU, hr. 1 mm, DO VZDIALENOSTI 0,5m OD STENY DOVNÚTRA RTG VYŠETROVNE ( OPERAČNEJ SÁLY); POTRUBIA VZT JE POTREBNÉ OBALIŤ Z BOČNÝCH STRÁN A SPODNEJ STRANY OLOVENÝM PLECHOM, 0,56m2</t>
  </si>
  <si>
    <t>129</t>
  </si>
  <si>
    <t>300-M6</t>
  </si>
  <si>
    <t>D+M manžeta z oloveného plechu (M6)</t>
  </si>
  <si>
    <t>274</t>
  </si>
  <si>
    <t>Poznámka k položke:_x000D_
Poznámka k položke: M6 MANŽETY Z OLOVENÉHO PLECHU, hr. 1 mm, DO VZDIALENOSTI 0,5m OD STENY DOVNÚTRA RTG VYŠETROVNE ( OPERAČNEJ SÁLY); POTRUBIA VZT JE POTREBNÉ OBALIŤ Z BOČNÝCH STRÁN A SPODNEJ STRANY OLOVENÝM PLECHOM, 1,00m2</t>
  </si>
  <si>
    <t>300-M7</t>
  </si>
  <si>
    <t>D+M manžeta z oloveného plechu (M7)</t>
  </si>
  <si>
    <t>276</t>
  </si>
  <si>
    <t>Poznámka k položke:_x000D_
Poznámka k položke: "Poznámka k položke: M5 MANŽETY Z OLOVENÉHO PLECHU, hr. 1 mm, DO VZDIALENOSTI 0,5m OD STENY DOVNÚTRA RTG VYŠETROVNE ( OPERAČNEJ SÁLY); POTRUBIA VZT JE POTREBNÉ OBALIŤ Z BOČNÝCH STRÁN A SPODNEJ STRANY OLOVENÝM PLECHOM, 0,56m2     "</t>
  </si>
  <si>
    <t>131</t>
  </si>
  <si>
    <t>300-M8</t>
  </si>
  <si>
    <t>D+M manžeta z oloveného plechu (M8)</t>
  </si>
  <si>
    <t>278</t>
  </si>
  <si>
    <t>Poznámka k položke:_x000D_
Poznámka k položke: M8 MANŽETY Z OLOVENÉHO PLECHU, hr. 1 mm, DO VZDIALENOSTI 0,5m OD STENY DOVNÚTRA RTG VYŠETROVNE ( OPERAČNEJ SÁLY) -  VŠETKY OTVORY V STENE PRE PRESTUPY TRUBIEK (KÚRENIE - 0,1m2, MDP  - 3x 0,08m2), V KTORÝCH SÚ VEDENÉ TRUBKY, JE POTREBNÉ OPATRIŤ ZVNÚTRA RTG VYŠETROVNE (OPERAČNEJ SÁLY) MANŽETOU, ABY SA PREKRYL VOĽNÝ PRIESTOR OKOLO TRUBKY; POLOŽKY NIE SÚ ZOBRAZENÉ VO VÝKRESE</t>
  </si>
  <si>
    <t>300-M9</t>
  </si>
  <si>
    <t>D+M manžeta z oloveného plechu (M9)</t>
  </si>
  <si>
    <t>280</t>
  </si>
  <si>
    <t>Poznámka k položke:_x000D_
Poznámka k položke: M9 MANŽETY Z OLOVENÉHO PLECHU, hr. 1 mm, DO VZDIALENOSTI 0,5m OD STENY DOVNÚTRA RTG VYŠETROVNE ( OPERAČNEJ SÁLY) -  VŠETKY OTVORY V STENE PRE PRESTUPY TRUBIEK (KÁBLE ELE, SLP  - 2x 0,15m2), V KTORÝCH SÚ VEDENÉ TRUBKY, JE POTREBNÉ OPATRIŤ ZVNÚTRA RTG VYŠETROVNE (OPERAČNEJ SÁLY) MANŽETOU, ABY SA PREKRYL VOĽNÝ PRIESTOR OKOLO TRUBKY; POLOŽKY NIE SÚ ZOBRAZENÉ VO VÝKRESE</t>
  </si>
  <si>
    <t>133</t>
  </si>
  <si>
    <t>300-M10</t>
  </si>
  <si>
    <t>D+M olovenej platne hr. 1,6 mm</t>
  </si>
  <si>
    <t>282</t>
  </si>
  <si>
    <t>Poznámka k položke:_x000D_
Poznámka k položke: M10 OLOVENÉ PLATNE KOTVENÉ NA STENU V CELOM ROZSAHU NA CELÚ VÝŠKU MIESTNOSTI 2910mm, HRÚBKA PLATNE = 1,60mm  (MINIMÁLNY EKVIVALENT Pb= 1,60mm PRI 100kV)</t>
  </si>
  <si>
    <t>M10</t>
  </si>
  <si>
    <t>2,91*(11,6)</t>
  </si>
  <si>
    <t>-(1,4*2,1+1,2*0,9)</t>
  </si>
  <si>
    <t>300-M11</t>
  </si>
  <si>
    <t>D+M olovenej platne hr. 1,7 mm</t>
  </si>
  <si>
    <t>284</t>
  </si>
  <si>
    <t>Poznámka k položke:_x000D_
Poznámka k položke: M11 OLOVENÉ PLATNE KOTVENÉ NA STENU V CELOM ROZSAHU NA CELÚ VÝŠKU MIESTNOSTI 2910mm, HRÚBKA PLATNE = 1,70mm (MINIMÁLNY EKVIVALENT Pb= 1,70mm PRI 100kV)</t>
  </si>
  <si>
    <t>M11</t>
  </si>
  <si>
    <t>2,91*(7,5)</t>
  </si>
  <si>
    <t>-(0,9*2,1*2)</t>
  </si>
  <si>
    <t>135</t>
  </si>
  <si>
    <t>300-M12</t>
  </si>
  <si>
    <t>D+M kryt z oloveného plechu hr. 1,0 mm</t>
  </si>
  <si>
    <t>286</t>
  </si>
  <si>
    <t>Poznámka k položke:_x000D_
Poznámka k položke: M12 KRYT Z OLOVENÉHO PLECHU, hr. 1 mm, ŠTVORCOVÉHO TVARU, DO VZDIALENOSTI 0,5m OD OTVORU DOVNÚTRA RTG VYŠETROVNE ( OPERAČNEJ SÁLY), 1,32m2</t>
  </si>
  <si>
    <t>M12</t>
  </si>
  <si>
    <t>1,32</t>
  </si>
  <si>
    <t>B01-6</t>
  </si>
  <si>
    <t>UV plastová fólia s označením dverí 120x300 mm</t>
  </si>
  <si>
    <t>288</t>
  </si>
  <si>
    <t>Poznámka k položke:_x000D_
Poznámka k položke: B01,B02,B03,B04,B05,B06 OZNAČENIE DVERÍ: na viditeľnom mieste v rohu dverí musí byť trvale a zreteľne vyznačené hrúbka a druh materiálu ochr, tieniacej  vrstvy rozmerov 120x300 mm, výška písma 30mm, UV stabilný plast fólia, vodeodolná lepiaca vrstva</t>
  </si>
  <si>
    <t>B01</t>
  </si>
  <si>
    <t>B02</t>
  </si>
  <si>
    <t>B03</t>
  </si>
  <si>
    <t>B05</t>
  </si>
  <si>
    <t>B06</t>
  </si>
  <si>
    <t>B08</t>
  </si>
  <si>
    <t>137</t>
  </si>
  <si>
    <t>B07</t>
  </si>
  <si>
    <t>UV plastová fólia s označením dverí 300x500 mm</t>
  </si>
  <si>
    <t>290</t>
  </si>
  <si>
    <t>Poznámka k položke:_x000D_
Poznámka k položke: "Poznámka k položke: B07 OZNAČENIE DVERÍ: na viditeľnom mieste v rohu dverí musí byť trvale a zreteľne vyznačené hrúbka a druh materiálu ochr, tieniacej  vrstvy rozmerov 300x500 mm, výška písma 30mm, UV stabilný plast fólia, vodeodolná lepiaca vrstva "</t>
  </si>
  <si>
    <t>B04</t>
  </si>
  <si>
    <t>Samolepaica PVC fólia s označením dverí 325x170 mm</t>
  </si>
  <si>
    <t>292</t>
  </si>
  <si>
    <t>Poznámka k položke:_x000D_
Poznámka k položke: B08, B09 "Poznámka k položke: B08, B09 OZNAČENIE DVERÍ: na viditeľnom mieste v rohu dverí musí byť trvale a zreteľne vyznačené hrúbka a druh materiálu ochr, tieniacej  vrstvy rozmerov 120x300 mm, výška písma 30mm, UV stabilný plast fólia, vodeodolná lepiaca vrstva "</t>
  </si>
  <si>
    <t>B09</t>
  </si>
  <si>
    <t>139</t>
  </si>
  <si>
    <t>N01</t>
  </si>
  <si>
    <t>ZOSTAVA - LABORATÓRNY PULT (č. m. 219), viď výkres zostavy N01</t>
  </si>
  <si>
    <t>294</t>
  </si>
  <si>
    <t>Poznámka k položke:_x000D_
Poznámka k položke: N01/01 - SKRINKA SPODNÁ ZÁSUVKOVÁ 300x580x860 mm, 4xZÁSUVKA N01/02 - SKRINKA SPODNÁ POD  DREZ  ZÁSUVKOVÁ 600x580x860 mm, 2x ZÁSUVKA N01/03- SKRINKA SPODNÁ ZÁSUVKOVÁ 600x600x860 mm, 4xZÁSUVKA N01/04 - SKRINKA SPODNÁ POD DREZ,  ZÁSUVKOVÁ 600x580x860 mm, 2x ZÁSUVKA N01/05- VYSOKÁ CHLADNIČKA PRE LEKÁRSKE ÚČELY 600x600x2000 mm, 2x JEDNOKRÍDLOVÉ OTVÁRAVÉ  DVIERKA, EXISTUJÚCA N01/06 - LEKÁRNIČKA, 900x600x2000 :  N01/06a -SKRIŇA HORNÁ DVOJDVEROVÁ, UZAMYKATEĽNÁ,    OTVÁRAVÁ 900x600x1100 mm, DVIERKA ČIASTOČNE PRESKLENÉ, VNÚTORNÉ VYBAVENIE: STREDNÁ  DELIACA DOSKA, 10x POLOHOVATELNÁ POLICA,  N01/06b -SKRIŇA SPODNÁ ZÁSUVKOVÁ, UZAMYKATEĽNÁ,  900x600x900 mm, DVIERKA PLNÉ, 4x ZÁSUVKA,  BLIŽŠIA ŠPECIFIKÁCIA VIĎ PD ZT N01/07 - PRACOVNÁ DOSKA TVARU "L" 1525x700x40mm + 600x600x40mm N01/08 - SOKEL 1525x100x20mm + 600x600x20mm N01/09, N01/10 -SKRINKA NÁSTENNÁ 600x300x600mm, JEDNOKRÍDLOVÉ OTVÁRAVÉ DVIERKA, 2xPOLICA N01/11 - HORNÁ KRYCIA DOSKA, ROZMERY: 600x2700x20mm N01/12 - NEREZOVÝ KRYCÍ PANEL S BOČNOCOU NAD HORNÝMI SKRINKAMI, OSADENÝ POD UHLOM 30o/,  ROZMERY: 2700x600x350mm N01/13 - PREDNÁ SPODNÁ ZÁSLEPKA ROHOVÁ, V:860mm N01/14 - PREDNÁ SPODNÁ ZÁSLEPKA, 25x860 mm  - VŠETKY VRCHNÉ SKRINKY S LED OSVETLENÍM NA PRACOVNÚ DOSK, DĹŽKA 1200 mm - NEREZOVÝ DREZ ref. BLANCO ANDANO 500 - IF/A, BATÉRIA DODÁVKY ZTI - NEREZOVÝ DÁVKOVAČ MYDLA, VIĎ VÝKAZ  - NEREZOVÝ DÁVKOVAČ DEZINFEKCIE, VIĎ VÝKAZ - NEREZOVÝ DÁVKOVAČ PAPIEROVÝCH UTIEROK,  VIĎ VÝKAZ  SPOTREBIČE: - CHLADNIČKA  S MRAZNIČKOU VSTAVANÁ, MONOKLIMATICKÁ, 560x550x1770mm, A+, ÚŽITKOVÝ  OBJEM  274L, HLUČNOSŤ  40dB, 5x SKLENENÁ POLIČKA(CHLADNIČKA) + 3xTRANSPARENTNÝ BOX  (MRAZNIČKA), AUTOMATICKÉ ODMRAZOVANIE, BIELA</t>
  </si>
  <si>
    <t>N02</t>
  </si>
  <si>
    <t>ZOSTAVA - LABORATÓRNY PULT (č. m. 221), viď výkres zostavy N02</t>
  </si>
  <si>
    <t>296</t>
  </si>
  <si>
    <t>Poznámka k položke:_x000D_
Poznámka k položke: N02/01 - SKRINKA POD DVOJDREZ  ZÁSUVKOVÁ 900x580x860 mm, VNÚTORNÉ VYBAVENIE: KOŠOVÝ  SYSTÉM 1x 16L, 1x30L, 1x19L  (ref. BLANCO FLEXON II 80/3) N02/02- SKRINKA SPODNÁ JEDNODVEROVÁ OTVÁRAVÁ 600x580x860 mm, 2x POLICA N02/03 - PRACOVNÁ DOSKA 1500x600x40mm N02/04 - SOKEL 1500x100x20mm N02/05,N02/06-SKRINKA NÁSTENNÁ 450x300x600mm, JEDNOKRÍDLOVÉ OTVÁRAVÉ DVIERKA, 2xPOLICA N02/07- SKRINKA NÁSTENNÁ 600x300x600 mm, JEDNOKRÍDLOVÉ OTVÁRAVÉ, DVIERKA, 2x POLICA N02/08 - NEREZOVÝ KRYCÍ PANEL S BOČNOCOU NAD HORNÝMI SKRINKAMI, OSADENÝ POD UHLOM 30o/,  ROZMERY: 1500x300x175mm N02/09 - PREDNÁ SPODNÁ ZÁSLEPKA, 20x860 mm N02/10 - PREDNÁ HORNÁ ZÁSLEPKA, 20x600 mm  - VŠETKY VRCHNÉ SKRINKY S LED OSVETLENÍM NA PRACOVNÚ DOSK, DĹŽKA 1500 mm - NEREZOVÝ DREZ ref. BLANCO ANDANO 400/400 - IF/A, BATÉRIA DODÁVKY ZTI - NEREZOVÝ DÁVKOVAČ MYDLA, VIĎ VÝKAZ  - NEREZOVÝ DÁVKOVAČ DEZINFEKCIE, VIĎ VÝKAZ - NEREZOVÝ DÁVKOVAČ PAPIEROVÝCH UTIEROK,  VIĎ VÝKAZ</t>
  </si>
  <si>
    <t>141</t>
  </si>
  <si>
    <t>N03</t>
  </si>
  <si>
    <t>ZOSTAVA - LABORATÓRNY PULT (č. m. 226), viď výkres zostavy N03</t>
  </si>
  <si>
    <t>298</t>
  </si>
  <si>
    <t>Poznámka k položke:_x000D_
Poznámka k položke: N03/01 - PRACOVNÝ STÔL, 1050x600x900 mm,  N03/02 - PRACOVNÝ STÔL S DVOMA DREZMI, 1200x600x900 mm</t>
  </si>
  <si>
    <t>N04</t>
  </si>
  <si>
    <t>ZOSTAVA - KANCELÁRSKY STÔL  (č. m. 219), viď výkres zostavy N04</t>
  </si>
  <si>
    <t>300</t>
  </si>
  <si>
    <t>Poznámka k položke:_x000D_
Poznámka k položke: MATERIÁLY, POPIS: PRACOVNÝ STÔL - PRACOVNÁ DOSKA :  DTD POVRCH HPL DOSKA,  HR.36 mm, FARBA PERLOVO ŠEDÁ (REF. Egger U763 ST 76), HRANA ABS 2mm, FARBA PERLOVO ŠEDÁ (REF. Egger U763 ST 76) - 1x ZADNÝ A 1x BOČNÝ NOS: DTD POVRCH HPL DOSKA, HR. 18 mm, v. 100mm, FARBA PERLOVO ŠEDÁ (REF. Egger U763 ST 76), HRANA ABS 2mm, FARBA PERLOVO ŠEDÁ (REF. Egger U763 ST 76) - PODNOŽ: KOVOVÁ STOLOVÁ PODNOŽ, MOŽNOSŤ VEDENIA KABELÁŽE V BOČNÝCH NOHÁCH A POD STOLOVOU DOSKOU V TELESKOPICKOM KÁBLOVOM ŽĽABE, ZOSPODU REKTIFIKAČNÉ PLASTOVÉ SKRUTKY NA VYROVNANIE STOLA NA NEROVNOM POVRCHU, FARBA: HLINÍK (RAL 9006), ALT. ČIERNA  - DOPLNKY :  4x PRECHODKY PRE KABELÁŽ UKONČENÉ KRYTKOU, MATERIÁL: BRÚSENÁ NEREZ   KONTAJNER 450x550x650mm - KORPUS:   DTD POVRCH HPL DOSKA,  HR.18 mm, FARBA PERLOVO ŠEDÁ (REF. Egger U763 ST 76), HRANA ABS 2mm,  - ZÁSUVKY: 3x ZÁSUVKA, PLNOVÝSUV, TICHÉ DORAZY NA DVIERKA AJ ZÁSUVKY (REF. Hettich, Blum, Haffele),  VRÁTANE  VNÚTORNÝCH TRIEDIČOV DO ZÁSUVKY,   - DVIERKA:  DTD POVRCH HPL DOSKA,  HR.18 mm, FARBA KIWI ZELENÁ (REF. Egger U626 ST9), HRANA ABS 2mm, - KOLIESKA: 4x OTOČNÉ 360°,OCEĽOVÉ</t>
  </si>
  <si>
    <t>143</t>
  </si>
  <si>
    <t>N05</t>
  </si>
  <si>
    <t>ZOSTAVA - KANCELÁRSKY STÔL  (č. m. 222), viď výkres zostavy N05</t>
  </si>
  <si>
    <t>302</t>
  </si>
  <si>
    <t>Poznámka k položke:_x000D_
Poznámka k položke: MATERIÁLY, POPIS: PRACOVNÝ STÔL - KORPUS :  DTD POVRCH HPL DOSKA,  HR.18 mm, HRANA ABS 2mm, FARBA PERLOVO ŠEDÁ (REF. Egger U763 ST 76) - PRACOVNÁ DOSKA :  DTD POVRCH HPL DOSKA,  HR.36 mm, HRANA ABS 2mm, FARBA PERLOVO ŠEDÁ (REF. Egger U763 ST 76) - ZADNÝ A 2x BOČNÝ NOS: DTD POVRCH HPL DOSKA, HR. 18 mm, v. 100mm, HRANA ABS 2mm, FARBA PERLOVO ŠEDÁ (REF. Egger U763 ST 76) - DOPLNKY :  4x PRECHODKY PRE KABELÁŽ UKONČENÉ KRYTKOU, MATERIÁL: BRÚSENÁ NEREZ   KONTAJNER 450x550x650mm - KORPUS:   DTD POVRCH HPL DOSKA,  HR.18 mm, HRANA ABS 2mm, FARBA PERLOVO ŠEDÁ (REF. Egger U763 ST 76) - ZÁSUVKY: 3x ZÁSUVKA, PLNOVÝSUV, TICHÉ DORAZY NA DVIERKA AJ ZÁSUVKY (REF. Hettich, Blum, Haffele),  VRÁTANE  VNÚTORNÝCH TRIEDIČOV DO ZÁSUVKY,   - DVIERKA:  DTD POVRCH HPL DOSKA,  HR.18 mm, HRANA ABS 2mm, FARBA KIWI ZELENÁ (REF. Egger U626 ST9) - KOLIESKA: 4x OTOČNÉ 360°,OCEĽOVÉ</t>
  </si>
  <si>
    <t>N06</t>
  </si>
  <si>
    <t>POLICOVÝ REGÁL, KOTVENÝ DO STENY, viď výkres zostavy N06</t>
  </si>
  <si>
    <t>304</t>
  </si>
  <si>
    <t>Poznámka k položke:_x000D_
Poznámka k položke: OCEĽOVÝ REGÁL, POLICOVÝ, 500 x 1000x 1800mm, 1ks - NOSNÁ KONŠTURKCIA: OCEĽ LAKOVANÁ FARBA BIELA - POLICE: OCEĽOVÝ PLECH,LAKOVANÝ FARBA BIELA,  NOSNOSŤ NA POLICU 250 kg, 5xPOLICA</t>
  </si>
  <si>
    <t>145</t>
  </si>
  <si>
    <t>N07</t>
  </si>
  <si>
    <t>POLICOVÁ SKRINKA NÍZKA, KOTVENÁ DO STENY, viď výkres zostavy N07</t>
  </si>
  <si>
    <t>306</t>
  </si>
  <si>
    <t>Poznámka k položke:_x000D_
Poznámka k položke: SKRINKA JEDNODVEROVÁ, OTVÁRAVÁ, POLICOVÁ VN. VYBAVENIE: POLICOVÁ -1xPOLICA POLOHOVATEĽNÁ  - DVIERKA: MATERIÁL: DTD POVRCH HPL DOSKA hr.18 mm,  f. Egger U626 ST9  Kiwi zelená - VRCHNÁ DOSKA: MATERIÁL: DTD POVRCH HPL DOSKA hr.40 mm, f. Egger U763 ST9  Perlovo šedá - KORPUS: MATERIÁL: DTD POVRCH HPL DOSKA hr.18 mm,   f.Egger U763 ST9  Perlovo šedá,  - KOVANIE: PUSH SYSTÉM PRE UZATVÁRANIIE, TICHÉ DORAZY NA DVIERKA, NK OTVÁRAVÉ ZÁVESY 110° - SOKEL: HPL, hr. 18 mm, f. Egger U763 ST9  Perlovo šedá  - HRANA: ABS HRANA VO FARBE DEKORU, hr. 2mm</t>
  </si>
  <si>
    <t>N08</t>
  </si>
  <si>
    <t>PRACOVNÁ STOLIČKA, viď výkres zostavy N09</t>
  </si>
  <si>
    <t>308</t>
  </si>
  <si>
    <t>Poznámka k položke:_x000D_
Poznámka k položke: VYSOKOZÁŤAŽOVÁ PRACOVNA STOLIČKA 24/7, -SYNCHRÓNNA MECHANIKA S ARETÁCIOU V 5 -TICH POLOHÁCH OPERADLA  A REGULÁCIOU ODPORU HÚPANIA POMOCOU SAMOSTATNEJ PÁČKY - POJAZDOVÝ KRÍŽ LEŠTENÝ HLINÍK, KOLIESKA NA TVRDÉ PODLAHY, VÝŠKOVO NASTAVITEĽNÁ BEDROVÁ OPIERKA.  -OPERADLO: SIEŤOVANÉ F. ČIERNA -SEDÁK: HĹBKOVO NASTAVITEĽNÝ ČALÚNENÝ, F. ŠEDÁ -HLAVOVÁ OPIERKA: VÝŠKOVO NASTAVITEĽNÁ A NAKLÁPACIA, F. AKO FAREBNÉ VYHOTOVENIE OPERADLA -PODRÚČKY: OTOČNÉ DOPRAVA -  DOĽAVA, POSUVNÉ DOPREDU - DOZADU, ŠÍRKOVO NASTAVITEĽNÉ A VÝŠKOVO NASTAVITEĽNÉ, DOTYKOVÁ PLOCHA Z POLYURETÁNOVEJ PENY,  -KOVOVÉ PRVKY:LEŠTENÝ HLINÍK</t>
  </si>
  <si>
    <t>147</t>
  </si>
  <si>
    <t>N09</t>
  </si>
  <si>
    <t>VIACÚČELOVÝ VOZÍK, viď výkres zostavy N08</t>
  </si>
  <si>
    <t>310</t>
  </si>
  <si>
    <t>Poznámka k položke:_x000D_
Poznámka k položke: - ROZMER: 500x600x820mm - MATERIÁL: OCEĽOVÁ KONŠTRUKCIA, POVRCHOVÁ ÚPRAVA:PRÁŠKOVÁ FARBA, ODTIEŇ: Egger U763 ST9  Perlovo šedá  - VRCHNÁ ODKLADACIA NEREZOVÁ PRACOVNÁ DOSKA S PRELISOM 12mm, NEREZOVÁ OCEĽ (AISI-304),  - KOLIESKA: 4x OTOČNÉ 360°,OCEĽOVÉ, ĽAHKO OVLÁDATEĽNÉ KOLIESKA S PRIEMEROM 100mm,  S NÁŠĽAPNÝMI BRZDAMI - ZÁSUVKY: 2x PLYTKÁ ZÁSUVKA (100mm), 2x HLABOKÁ ZÁSUVKA (200mm), TELESKOPICKY VÝSUVNÉ NA GUĽÔČKOVÝCH VÝSUVOCH, ČELÁ ZÁSUVIEK Z TVRDENÉHO ABS PLASTU, FARBA: Egger U626 ST9  Kiwi  - CENTRÁLNE UZAMYKANIE ZÁSUVIEK</t>
  </si>
  <si>
    <t>N10</t>
  </si>
  <si>
    <t>ODPADKOVÝ KÔŠ, viď výkres zostavy N10</t>
  </si>
  <si>
    <t>312</t>
  </si>
  <si>
    <t>Poznámka k položke:_x000D_
Poznámka k položke: ODPADKOVÝ KÔŠ  NEREZOVÝ PEDÁLOVÝ MECHANIZMUS ÚCHYTY NA PRENÁŠANIE VNÚTORNÉ VYBERATELNÉ PLASTOVÉ VEDRO  ŠÍŘKA:	37 CM VÝŠKA:	68,5 CM HĹBKA:	49 CM OBJEM: 45 L</t>
  </si>
  <si>
    <t>149</t>
  </si>
  <si>
    <t>Z01</t>
  </si>
  <si>
    <t>Nerezový dávkovač mydla Z01</t>
  </si>
  <si>
    <t>314</t>
  </si>
  <si>
    <t>Poznámka k položke:_x000D_
Poznámka k položke: Z02 - Nerezový dávkovač mydla - lakťová ovládanie, plastová vnútorná nádobka, 0,5 l, povrch matný, rozmery zásobníka: 245 x 82 x 160 mm (REF. SANELA SLZN 74)</t>
  </si>
  <si>
    <t>Z02</t>
  </si>
  <si>
    <t>Nerezový dávkovač dezinfekcie Z02</t>
  </si>
  <si>
    <t>316</t>
  </si>
  <si>
    <t>Poznámka k položke:_x000D_
Poznámka k položke: Nerezový dávkovač dezinfekcie - lakťová ovládanie, plastová vnútorná nádobka, 0,5 l, povrch matný, rozmery zásobníka: 245 x 82 x 160 mm (REF. SANELA SLZN 74)</t>
  </si>
  <si>
    <t>151</t>
  </si>
  <si>
    <t>Z03</t>
  </si>
  <si>
    <t>Zostava Z03 Nerezový zásobník na papierové útierky a nerezový kôš na papierové utierky</t>
  </si>
  <si>
    <t>318</t>
  </si>
  <si>
    <t>Poznámka k položke:_x000D_
Poznámka k položke:  Nerezový zásobník na papierové útierky, 340 x 110 x 265 mm, povrch matný (REF. SANELA SLZN 20), Nerezový kôš na papierové utierky, montáž na stenu, 26,5 l, 360 x 160 x 435 mm, povrch matný, ŘEF. SANELA SLZN 23X)"</t>
  </si>
  <si>
    <t>SLB - Štruktúrovaná kabeláž</t>
  </si>
  <si>
    <t>Ing. Peter Janušica - PJ project, s.r.o.</t>
  </si>
  <si>
    <t>D1 - A: KONCOVÉ ZARIADENIA</t>
  </si>
  <si>
    <t>D2 - B: ELEKTROINŠTALAČNÝ MATERIÁL A PRÁCE</t>
  </si>
  <si>
    <t>D3 - C: TECHNICKO-INŽINIERSKE PRÁCE A SLUŽBY</t>
  </si>
  <si>
    <t>A: KONCOVÉ ZARIADENIA</t>
  </si>
  <si>
    <t>221001001</t>
  </si>
  <si>
    <t>montáž zariadení</t>
  </si>
  <si>
    <t>hod</t>
  </si>
  <si>
    <t>221001002</t>
  </si>
  <si>
    <t>Držiak patch káblov 19" s hĺbkou oka 37 mm, kovový</t>
  </si>
  <si>
    <t>Poznámka k položke:_x000D_
ref.RAB-VP-X01-A2</t>
  </si>
  <si>
    <t>221001003</t>
  </si>
  <si>
    <t>ref.Keystone Jack HD, Cat 6A, RJ45/s, vrátane príslušenstva</t>
  </si>
  <si>
    <t>Poznámka k položke:_x000D_
ref.KEJ-C6A-S-HD</t>
  </si>
  <si>
    <t>221001004</t>
  </si>
  <si>
    <t>Patch panel pre 24xRJ45, čierny, neosadený</t>
  </si>
  <si>
    <t>Poznámka k položke:_x000D_
ref.KEP-EMPTY-S</t>
  </si>
  <si>
    <t>221001005</t>
  </si>
  <si>
    <t>Patch kábel STP, Cat 6A, LSOH, šedý, 2m</t>
  </si>
  <si>
    <t>Poznámka k položke:_x000D_
ref.KEL-C6A-P-020</t>
  </si>
  <si>
    <t>221001006</t>
  </si>
  <si>
    <t>dátová zásuvka 2xRJ45, antibakteriálna, krytie IP54, galvanicky oddelená, Cat6A, inštalačná krabica, osadenie v zmysle pokynov dodávateľov technológií, montáž pod omietku, vrátane príslušenstva</t>
  </si>
  <si>
    <t>221001007</t>
  </si>
  <si>
    <t>dátová zásuvka 2xRJ45, antibakteriálna, krytie IP54, galvanicky oddelená, Cat6A, inštalačná krabica, osadenie v zmysle pokynov dodávateľov technológií, montáž do parapetného žlabu, vrátane príslušenstva</t>
  </si>
  <si>
    <t>221001008</t>
  </si>
  <si>
    <t>dátová zásuvka 1xRJ45, antibakteriálna, krytie IP54, galvanicky oddelená, Cat6A, inštalačná krabica, osadenie v zmysle pokynov dodávateľov technológií, montáž do parapetného žlabu, vrátane príslušenstva</t>
  </si>
  <si>
    <t>651885172</t>
  </si>
  <si>
    <t>221001009</t>
  </si>
  <si>
    <t>ref.SafeLine Network Isolator, type B-FDS, ref. Obj.č. 802145 (galvanický oddeľovač), vrátane príslušenstva</t>
  </si>
  <si>
    <t>221001010</t>
  </si>
  <si>
    <t>meracie protokoly - metalika</t>
  </si>
  <si>
    <t>-1905262214</t>
  </si>
  <si>
    <t>221001011</t>
  </si>
  <si>
    <t>demontáž a opätovná montáž dátová zásuvka 2xRJ45 vrátane inštalačnej krabice pod omietku</t>
  </si>
  <si>
    <t>221001012</t>
  </si>
  <si>
    <t>demontáž a opätovná montáž telefónna zásuvka 2xRJ11 vrátane inštalačnej krabice pod omietku</t>
  </si>
  <si>
    <t>221001013</t>
  </si>
  <si>
    <t>ref.Evoxys EX Intercom 150 prepážkový intercom - prepážkový komunikátor, vrátane príslušenstva</t>
  </si>
  <si>
    <t>Poznámka k položke:_x000D_
pozn.:Základňová stanica s ovládaním hlasitosti reproduktora. Funkcia (Hands-Free) s možnosťou vypnúť interný mikrofón. Ďalej umožňuje pripojiť náhlavnú súpravu, prípadne nahrávať komunikáciu. Externý nástenný reproduktor má nerušivý design a oddelený mikrofón, pre zamedzenie spätnej väzby. Dĺžka prívodného kábla je 2,9 m. Súčasťou balenia je napájací zdroj. Rozmery základne: 145 x 135 x 56 mm. Dĺžka husieho krku: 355 mm. Rozmery nástennej jednotky: 90 x 75 x 25 mm</t>
  </si>
  <si>
    <t>221001014</t>
  </si>
  <si>
    <t>označenie dátových zásuviek-patch panelov</t>
  </si>
  <si>
    <t>B: ELEKTROINŠTALAČNÝ MATERIÁL A PRÁCE</t>
  </si>
  <si>
    <t>221001015</t>
  </si>
  <si>
    <t>montáž vedení</t>
  </si>
  <si>
    <t>221001016</t>
  </si>
  <si>
    <t>Kábel STP 4x2xAWG23, Cat 6A , 550 MHz, LSOH, ref.Euroclass B2ca s1d1a1</t>
  </si>
  <si>
    <t>Poznámka k položke:_x000D_
ref.KE550HS23/1E-B2ca</t>
  </si>
  <si>
    <t>221001017</t>
  </si>
  <si>
    <t>označenie káblov - štítky v zmysle STN</t>
  </si>
  <si>
    <t>221001018</t>
  </si>
  <si>
    <t>inštalačný žlab bezhalogénový, 100x60</t>
  </si>
  <si>
    <t>221001019</t>
  </si>
  <si>
    <t>skupinové príchytky pre káblové vedenia</t>
  </si>
  <si>
    <t>221001020</t>
  </si>
  <si>
    <t>ohybná inštalačná rúrka, bezhalogénová HFX40, vrátane príslušenstva</t>
  </si>
  <si>
    <t>221001021</t>
  </si>
  <si>
    <t>príchytka pre pevnú inštalačnú rúrku, bezhalogénová HFCL40, úchyt každých 50 cm</t>
  </si>
  <si>
    <t>221001022</t>
  </si>
  <si>
    <t>ohybná inštalačná rúrka, bezhalogénová HFX25, vrátane príslušenstva</t>
  </si>
  <si>
    <t>221001023</t>
  </si>
  <si>
    <t>prepojovacia krabica</t>
  </si>
  <si>
    <t>221001024</t>
  </si>
  <si>
    <t>drobný montážny a pomocný materiál (hmoždinky, skrutky pre zariadenia, ostatné príslušenstvo a pod.)</t>
  </si>
  <si>
    <t>C: TECHNICKO-INŽINIERSKE PRÁCE A SLUŽBY</t>
  </si>
  <si>
    <t>221000100</t>
  </si>
  <si>
    <t>komplexné oživenie systému</t>
  </si>
  <si>
    <t>221000200</t>
  </si>
  <si>
    <t>komplexné skúšky zariadenia v zmysle platnej STN, celkové preskúšanie zariadenia (odskúšanie každého prvku)</t>
  </si>
  <si>
    <t>221000300</t>
  </si>
  <si>
    <t>vypracovanie protokolu o funkčnej skúške</t>
  </si>
  <si>
    <t>221000400</t>
  </si>
  <si>
    <t>uvedenie zariadenia do trvalej prevádzky</t>
  </si>
  <si>
    <t>221000500</t>
  </si>
  <si>
    <t>inžinierska činnosť a technický dozor</t>
  </si>
  <si>
    <t>221000600</t>
  </si>
  <si>
    <t>vyhotovenie prvej odbornej skúšky so správou</t>
  </si>
  <si>
    <t>221000700</t>
  </si>
  <si>
    <t>zaškolenie obsluhy</t>
  </si>
  <si>
    <t>221000800</t>
  </si>
  <si>
    <t>odovzdanie zariadenia užívateľovi</t>
  </si>
  <si>
    <t>221000900</t>
  </si>
  <si>
    <t>odvoz a likvidácia odpadu</t>
  </si>
  <si>
    <t>kont</t>
  </si>
  <si>
    <t>VZT - Klimatizácia a chladenie</t>
  </si>
  <si>
    <t>Ing. Pavel Škrinár</t>
  </si>
  <si>
    <t xml:space="preserve">Z1 - Zariadenie č.1 – Klimatizácia operačnej sály a zázemia </t>
  </si>
  <si>
    <t>Z2 - Zariadenie č.2 – Chladenie ovládača - Klimatizačné zariadenie FUJITSU, split, tepelné čerpadlo,inver</t>
  </si>
  <si>
    <t>D3 - Demontáž</t>
  </si>
  <si>
    <t>TI4 - Tepelné izolácie</t>
  </si>
  <si>
    <t>OS5 - OSTATNÉ</t>
  </si>
  <si>
    <t>Z1</t>
  </si>
  <si>
    <t xml:space="preserve">Zariadenie č.1 – Klimatizácia operačnej sály a zázemia </t>
  </si>
  <si>
    <t>525111001m</t>
  </si>
  <si>
    <t>Klimatizačná jednotka zostavná, vertikálna, hygienické vyhotovenie</t>
  </si>
  <si>
    <t>525111001</t>
  </si>
  <si>
    <t>Poznámka k položke:_x000D_
ref.Proklima KU 4-M-DU50P-H_x000D_
v zostave:_x000D_
Prívodná časť:_x000D_
Komora filtračná, vrátane klapky a pružnej manžety_x000D_
osadená hrubým filtrom G4 a vreckovým filtrom F7_x000D_
Komora EC ventilátora - V=2390 m3/h; dpex=650 Pa_x000D_
P= 1,8 kW; I=2,8 A; 3x400 V_x000D_
Komora doskového rekuperátora, vrátane by-passu_x000D_
zima: te=-15°C; t1=12,9°C; účinnosť 79,8%_x000D_
leto: te=35°C; t1=28,8°C; účinnosť 77%_x000D_
Komora priameho chladiča/ohrievača - dvojokruhová_x000D_
médium chladivo R410A_x000D_
Qch=16,25 kW; t1=28,8°C; t2=16°C; výparná t=5°C_x000D_
Qoh=8,17 kW; t1=16°C; t2=26°C; _x000D_
Komora filtračná, filter F9_x000D_
Odsávacia časť:_x000D_
Komora filtračná, trieda M5, vrátane pružnej manžety_x000D_
Komora EC ventilátora - V=2160 m3/h; dpex=380 Pa_x000D_
P= 1,23 kW; I=1,9 A; 3x400 V_x000D_
Komora doskového rekuperátora_x000D_
Komora výfuková, vrátane klapky a pružnej manžety_x000D_
digitálna regulácia, ovládač, servopohony, snímače_x000D_
prekáblovanie komponentov podľa potreby</t>
  </si>
  <si>
    <t>525111002</t>
  </si>
  <si>
    <t>Vzduchom chladená kondenzačná jednotka vonkajšia</t>
  </si>
  <si>
    <t>Poznámka k položke:_x000D_
ref.Fujitsu AOYG-30LFT_x000D_
chladiaci/vykurovací výkon 8,0/8,8 kW; chladivo R410a - 2,1 kg_x000D_
elektrické parametre: P=2,65 kW; 1f/230 V_x000D_
pracovný rozsah: chladenie od -10 do+46°C; _x000D_
pracovný rozsah: kúrenie od -15 do+24°C; _x000D_
rozmery: šírka*výška*hĺbka=900*830*330 mm; _x000D_
hmotnosť 61 kg</t>
  </si>
  <si>
    <t>525111003</t>
  </si>
  <si>
    <t>riadiaca jednotka, ovládanie 0-10 V; UTI-INV-U</t>
  </si>
  <si>
    <t>525111004</t>
  </si>
  <si>
    <t>Silentbloky</t>
  </si>
  <si>
    <t>-480807928</t>
  </si>
  <si>
    <t>525111005</t>
  </si>
  <si>
    <t>Izolované Cu potrubie kvapalina/plyn f9,52/f15,88 mm, vrátane montážneho materiálu, žľabov, komunikačných káblov</t>
  </si>
  <si>
    <t>bm</t>
  </si>
  <si>
    <t>334251220</t>
  </si>
  <si>
    <t>525111006</t>
  </si>
  <si>
    <t>Vložka tlmiča hluku 100x400/1000</t>
  </si>
  <si>
    <t>525111007</t>
  </si>
  <si>
    <t>Vložka tlmiča hluku 100x200/1000</t>
  </si>
  <si>
    <t>525111008</t>
  </si>
  <si>
    <t>Vložka tlmiča hluku 100x200/500</t>
  </si>
  <si>
    <t>525111009</t>
  </si>
  <si>
    <t>Regulačná klapka kruhová</t>
  </si>
  <si>
    <t>Poznámka k položke:_x000D_
ref. Klimaoprema, Z-C-160-R-K</t>
  </si>
  <si>
    <t>525111010</t>
  </si>
  <si>
    <t>Šikmý vyfukovací nástavec s Hepa filtrom H13, ref.KIK-2000, Qv=2000 m3/h</t>
  </si>
  <si>
    <t>525111011</t>
  </si>
  <si>
    <t>Čistý nástavec vrátane filtračnej vložky H13, pripojenie kruhové, výustka dierovaný plech</t>
  </si>
  <si>
    <t>Poznámka k položke:_x000D_
ref. Klimaoprema FAC-HO-351x351x360/160/H13/ANP</t>
  </si>
  <si>
    <t>525111012</t>
  </si>
  <si>
    <t>Odsávacia výustka antikorová s reguláciou</t>
  </si>
  <si>
    <t>Poznámka k položke:_x000D_
ref.Klimaoprema typ OPR-CR-L-225x425</t>
  </si>
  <si>
    <t>525111013</t>
  </si>
  <si>
    <t>Stropná výustka s perforovaným čelným panelom odvodná</t>
  </si>
  <si>
    <t>Poznámka k položke:_x000D_
ref.ANP-300-A-B-H-160</t>
  </si>
  <si>
    <t>525111014</t>
  </si>
  <si>
    <t>Odsávacia výustka hliníková s reguláciou</t>
  </si>
  <si>
    <t>Poznámka k položke:_x000D_
ref.Klimaoprema typ OAH 1-425x225-R</t>
  </si>
  <si>
    <t>525111015</t>
  </si>
  <si>
    <t>Tanierový ventil odvodný, kovový, RAL 9010</t>
  </si>
  <si>
    <t>Poznámka k položke:_x000D_
ref.Klimaoprema, typ ZOV-160</t>
  </si>
  <si>
    <t>525111016</t>
  </si>
  <si>
    <t>Protidažďová žalúzia so sitom PDZS 500x500(al. 40.60)</t>
  </si>
  <si>
    <t>525111017</t>
  </si>
  <si>
    <t>Čistiace otvory</t>
  </si>
  <si>
    <t>525111018</t>
  </si>
  <si>
    <t>Pružná manžeta 800x200/100</t>
  </si>
  <si>
    <t>525111019</t>
  </si>
  <si>
    <t>Ohybná Al laminátová hadica d 160, izolovaná</t>
  </si>
  <si>
    <t>525111020</t>
  </si>
  <si>
    <t>Kruhové potrubie SPIRO, pozinkovaný plech,  do priemeru f 160 RR</t>
  </si>
  <si>
    <t>525111021</t>
  </si>
  <si>
    <t>Kruhové potrubie SPIRO, pozinkovaný plech,  do priemeru f 160 TV</t>
  </si>
  <si>
    <t>525111022</t>
  </si>
  <si>
    <t>Štvorhranné potrubie sk.I, pozinkovaný plech, do obvodu: 3500 mm TV</t>
  </si>
  <si>
    <t>525111023</t>
  </si>
  <si>
    <t>Štvorhranné potrubie sk.I, pozinkovaný plech, do obvodu: 2630 mm  RR</t>
  </si>
  <si>
    <t>525111024</t>
  </si>
  <si>
    <t>Štvorhranné potrubie sk.I, pozinkovaný plech, do obvodu: 2630 mm  TV</t>
  </si>
  <si>
    <t>525111025</t>
  </si>
  <si>
    <t>Štvorhranné potrubie sk.I, pozinkovaný plech, do obvodu: 1890 mm RR</t>
  </si>
  <si>
    <t>525111026</t>
  </si>
  <si>
    <t>Štvorhranné potrubie sk.I, pozinkovaný plech, do obvodu: 1890 mm TV</t>
  </si>
  <si>
    <t>525111027</t>
  </si>
  <si>
    <t>Štvorhranné potrubie sk.I, pozinkovaný plech, do obvodu: 650 mm RR</t>
  </si>
  <si>
    <t>525111028</t>
  </si>
  <si>
    <t>Štvorhranné potrubie sk.I, pozinkovaný plech, do obvodu: 650 mm TV</t>
  </si>
  <si>
    <t>5251110280</t>
  </si>
  <si>
    <t>Montáž vzduchotechniky</t>
  </si>
  <si>
    <t>1786328381</t>
  </si>
  <si>
    <t>Z2</t>
  </si>
  <si>
    <t>Zariadenie č.2 – Chladenie ovládača - Klimatizačné zariadenie FUJITSU, split, tepelné čerpadlo,inver</t>
  </si>
  <si>
    <t>525111029</t>
  </si>
  <si>
    <t>Vonkajšia vzduchom chladená kondenzačná jednotka</t>
  </si>
  <si>
    <t>Poznámka k položke:_x000D_
ref.ASIG 12 KMCC_x000D_
chladiaci/vykurovací výkon - Qch/Qo = 3,4/4,0 kW_x000D_
el.parametre: P=0,96 kW; U=1f/230 V;_x000D_
náplň chladiva R-32; m=0,7 kg _x000D_
rozmery - š*v*h - 799*542*290 mm; hmotnosť 31 kg_x000D_
Garantovaný chod chladenie: do -10°C</t>
  </si>
  <si>
    <t>525111030</t>
  </si>
  <si>
    <t>Vnútorná nástenná jednotka</t>
  </si>
  <si>
    <t>Poznámka k položke:_x000D_
ref.AOYG 12 KMCC_x000D_
nom. chladiaci/vykurovací výkon - 3,4/4,0 kW; V=700 m3/h_x000D_
rozmery jednotky - š*v*h - 834*270*222 mm; hmotnosť 10 kg_x000D_
pripojenie - kvapalina/plyn - f 6,35/f 9,52 mm_x000D_
odvod kondenzátu - f 12/f 16 mm_x000D_
Príslušenstvo:_x000D_
Infra ovládač 1ks</t>
  </si>
  <si>
    <t>525111032</t>
  </si>
  <si>
    <t>Izolované Cu potrubie, vrátane komunikačných káblov, žľabov, montážneho materiálu,f 6,35/9,52 mm</t>
  </si>
  <si>
    <t>525111033</t>
  </si>
  <si>
    <t>-1426696951</t>
  </si>
  <si>
    <t>525111034</t>
  </si>
  <si>
    <t>Montáž chladenia</t>
  </si>
  <si>
    <t>Demontáž</t>
  </si>
  <si>
    <t>525111035</t>
  </si>
  <si>
    <t>Demontáž štvorhranného potrubia sk.I, pozinkovaný plech, do obvodu 1890/50% TV, vrátane závesov, izolácie, výustiek a likvidácie na príslušnej skládke</t>
  </si>
  <si>
    <t>525111036</t>
  </si>
  <si>
    <t>Zaslepenie ostávajúceho potrubia po demontáži</t>
  </si>
  <si>
    <t>TI4</t>
  </si>
  <si>
    <t>Tepelné izolácie</t>
  </si>
  <si>
    <t>525111037</t>
  </si>
  <si>
    <t>Tepelná izolácia hr. 20 mm, povrch Al fólia, izolácia pre prívodný vzduch</t>
  </si>
  <si>
    <t>525111038</t>
  </si>
  <si>
    <t>Tepelná izolácia hr. 25 mm, povrch Al fólia, izolácia pre potrubie čerstvého a odpadného vzduchu</t>
  </si>
  <si>
    <t>525111039</t>
  </si>
  <si>
    <t>Montáž tepelnej izolácie</t>
  </si>
  <si>
    <t>OS5</t>
  </si>
  <si>
    <t>OSTATNÉ</t>
  </si>
  <si>
    <t>525000100</t>
  </si>
  <si>
    <t>Pomocné práce a výkony</t>
  </si>
  <si>
    <t>525000200</t>
  </si>
  <si>
    <t>Podružný materiál</t>
  </si>
  <si>
    <t>525000300</t>
  </si>
  <si>
    <t>Validácia, revízia</t>
  </si>
  <si>
    <t>525000400</t>
  </si>
  <si>
    <t>Nastavenie, zareguľovanie, odskúšanie a uvedenie do prevádzky</t>
  </si>
  <si>
    <t>525000500</t>
  </si>
  <si>
    <t>Presun hmôt v objektoch výšky do 24m</t>
  </si>
  <si>
    <t>MaR - Meranie a regulácia</t>
  </si>
  <si>
    <t>PP - Prvky poľa</t>
  </si>
  <si>
    <t xml:space="preserve">    DDT.001 - DTVZT</t>
  </si>
  <si>
    <t>RS - Riadiaci systém</t>
  </si>
  <si>
    <t xml:space="preserve">    DDT.002 - Riadiaci systém pre DTVZT</t>
  </si>
  <si>
    <t>RV - Rozvádzače</t>
  </si>
  <si>
    <t xml:space="preserve">    DDT.003 - ROZVÁDZAČ  DT1</t>
  </si>
  <si>
    <t>MM - Montážny materiál</t>
  </si>
  <si>
    <t xml:space="preserve">RK - Rekapitulácia </t>
  </si>
  <si>
    <t>PP</t>
  </si>
  <si>
    <t>Prvky poľa</t>
  </si>
  <si>
    <t>DDT.001</t>
  </si>
  <si>
    <t>DTVZT</t>
  </si>
  <si>
    <t>222999001m</t>
  </si>
  <si>
    <t>Odporový snímač teploty s čidlom Pt 1000 v prevedení do potrubia s jímkou, -30÷150°C, IP43 - montáž</t>
  </si>
  <si>
    <t>222999001</t>
  </si>
  <si>
    <t>Odporový snímač teploty s čidlom Pt 1000 v prevedení do potrubia s jímkou, -30÷150°C, IP43</t>
  </si>
  <si>
    <t>Poznámka k položke:_x000D_
ref.MWTF Pt1000,</t>
  </si>
  <si>
    <t>222999002m</t>
  </si>
  <si>
    <t>Kanálové aktivní čidlo teploty a vlhkosti, 0..10 V, -20..80°C - montáž</t>
  </si>
  <si>
    <t>222999002</t>
  </si>
  <si>
    <t>Kanálové aktivní čidlo teploty a vlhkosti, 0..10 V, -20..80°C</t>
  </si>
  <si>
    <t>Poznámka k položke:_x000D_
ref.KFTF-U, Pt1000</t>
  </si>
  <si>
    <t>222999003m</t>
  </si>
  <si>
    <t>Diferenčný snímač talku 24VAC, 0-10V, 0-5000pa,  - montáž</t>
  </si>
  <si>
    <t>222999003</t>
  </si>
  <si>
    <t>Diferenčný snímač talku 24VAC, 0-10V, 0-5000pa,</t>
  </si>
  <si>
    <t>Poznámka k položke:_x000D_
ref.DF050-U</t>
  </si>
  <si>
    <t>222999004m</t>
  </si>
  <si>
    <t>Diferenčný snímač talku 230VAC, 50-500Pa - montáž</t>
  </si>
  <si>
    <t>222999004</t>
  </si>
  <si>
    <t>Diferenčný snímač talku 230VAC, 50-500Pa</t>
  </si>
  <si>
    <t>Poznámka k položke:_x000D_
ref.DS-205B</t>
  </si>
  <si>
    <t>222999005m</t>
  </si>
  <si>
    <t>Servopohon s bezp. Funkiou 24VAC - montáž</t>
  </si>
  <si>
    <t>222999005</t>
  </si>
  <si>
    <t>Servopohon s bezp. Funkiou 24VAC</t>
  </si>
  <si>
    <t>Poznámka k položke:_x000D_
ref.LF24A</t>
  </si>
  <si>
    <t>222999006m</t>
  </si>
  <si>
    <t>Servopohon, napájanie 24VAC, 50Hz, ovládanie 0-10V - montáž</t>
  </si>
  <si>
    <t>222999006</t>
  </si>
  <si>
    <t>Servopohon, napájanie 24VAC, 50Hz, ovládanie 0-10V</t>
  </si>
  <si>
    <t>Poznámka k položke:_x000D_
ref.NM24A-SR</t>
  </si>
  <si>
    <t>RS</t>
  </si>
  <si>
    <t>Riadiaci systém</t>
  </si>
  <si>
    <t>DDT.002</t>
  </si>
  <si>
    <t>Riadiaci systém pre DTVZT</t>
  </si>
  <si>
    <t>222999007m</t>
  </si>
  <si>
    <t>Kombinovaný modul s IPLC - 8AI, 6AO, 8DI, 8DO, ARM, bez displeje, protokol Modbus, Ethernet, RS485, NVRAM, RAM, Merbon IDE - montáž</t>
  </si>
  <si>
    <t>222999007</t>
  </si>
  <si>
    <t>Kombinovaný modul s IPLC - 8AI, 6AO, 8DI, 8DO, ARM, bez displeje, protokol ref.Modbus, Ethernet, RS485, NVRAM, RAM, Merbon IDE</t>
  </si>
  <si>
    <t>Poznámka k položke:_x000D_
ref.ICIO205</t>
  </si>
  <si>
    <t>2229990008m</t>
  </si>
  <si>
    <t>Ovládací panel - montáž</t>
  </si>
  <si>
    <t>222999008</t>
  </si>
  <si>
    <t>Ovládací panel</t>
  </si>
  <si>
    <t>Poznámka k položke:_x000D_
ref.HT200</t>
  </si>
  <si>
    <t>222999009m</t>
  </si>
  <si>
    <t>Patch kábel, 2xRJ-45, 2m - montáž</t>
  </si>
  <si>
    <t>222999009</t>
  </si>
  <si>
    <t>Patch kábel, 2xRJ-45, 2m</t>
  </si>
  <si>
    <t>RV</t>
  </si>
  <si>
    <t>Rozvádzače</t>
  </si>
  <si>
    <t>DDT.003</t>
  </si>
  <si>
    <t>ROZVÁDZAČ  DT1</t>
  </si>
  <si>
    <t>222999010</t>
  </si>
  <si>
    <t>Montáž a dodávka - Oceľoplechový rozvádzač,v-800 mm, š-600 mm, hĺ-210 mm,povrchová úprava RAL 7032, ochrana samočinným odpojením napájania, krytie IP54/IP20, prívod : zhora,vývody : hore</t>
  </si>
  <si>
    <t>Poznámka k položke:_x000D_
pozn.:vnútorná výplň rozvádzača podľa jednopólovej schémy rozvádzača  -  viď výkres č.02</t>
  </si>
  <si>
    <t>MM</t>
  </si>
  <si>
    <t>Montážny materiál</t>
  </si>
  <si>
    <t>222999011m</t>
  </si>
  <si>
    <t>Kábel celoplastový, tienený, bezhalogenový - montáž</t>
  </si>
  <si>
    <t>222999011</t>
  </si>
  <si>
    <t>Kábel celoplastový, tienený, bezhalogenový</t>
  </si>
  <si>
    <t>Poznámka k položke:_x000D_
ref.J-HstH 1x2x0,8 B2ca</t>
  </si>
  <si>
    <t>222999012m</t>
  </si>
  <si>
    <t>222999012</t>
  </si>
  <si>
    <t>Poznámka k položke:_x000D_
ref.J-HstH 2x2x0,8 B2ca</t>
  </si>
  <si>
    <t>222999013m</t>
  </si>
  <si>
    <t>Kábel celoplastový, bezhalogenový - montáž</t>
  </si>
  <si>
    <t>222999013</t>
  </si>
  <si>
    <t>Kábel celoplastový, bezhalogenový</t>
  </si>
  <si>
    <t>Poznámka k položke:_x000D_
ref.N2XH-O 2x1,5  B2ca</t>
  </si>
  <si>
    <t>222999014m</t>
  </si>
  <si>
    <t>222999014</t>
  </si>
  <si>
    <t>Poznámka k položke:_x000D_
ref.N2XH-J 4x1,5  B2ca</t>
  </si>
  <si>
    <t>222999015m</t>
  </si>
  <si>
    <t>222999015</t>
  </si>
  <si>
    <t>Poznámka k položke:_x000D_
ref.N2XH-J 5x1,5  B2ca</t>
  </si>
  <si>
    <t>222999016m</t>
  </si>
  <si>
    <t>Káblový žľab, ref.Merkur,komplet aj s kolenami, "T" kusmi,  spojkami so skrutkami a maticami + uchytenie žľabu - montáž</t>
  </si>
  <si>
    <t>222999016</t>
  </si>
  <si>
    <t>Káblový žľab, komplet aj s kolenami, "T" kusmi,  spojkami so skrutkami a maticami + uchytenie žľabu</t>
  </si>
  <si>
    <t>222999017m</t>
  </si>
  <si>
    <t>Káblový štítok - montáž</t>
  </si>
  <si>
    <t>222999017</t>
  </si>
  <si>
    <t>Káblový štítok</t>
  </si>
  <si>
    <t>222999018m</t>
  </si>
  <si>
    <t>Ukončenie Cu a Al drôtov a lán včítane zapojenie, jedna žila, vodič s prierezom do 16 mm2 - montáž</t>
  </si>
  <si>
    <t>222999019m</t>
  </si>
  <si>
    <t>Ukončenie tienenia - montáž</t>
  </si>
  <si>
    <t>222999020m</t>
  </si>
  <si>
    <t>Ohybná rúrka ref.HFXP 20 vlnitá  z PVC, samozhášavá pre ľahké mechanické zaťaženie, svetlo sivá, -5°C/+60°C, nie je odolná UV žiareniu - montáž</t>
  </si>
  <si>
    <t>222999020</t>
  </si>
  <si>
    <t>Ohybná rúrka vlnitá  z PVC, samozhášavá pre ľahké mechanické zaťaženie, svetlo sivá, -5°C/+60°C, nie je odolná UV žiareniu</t>
  </si>
  <si>
    <t>222999021m</t>
  </si>
  <si>
    <t>Príchytka klip z PVC, CL20 samozhášavá, nešíriaca plameň  možnosťou vzájomného bočného spojenia, svetlosivá, sivá, čierna alebo biela,         -5°C/+60°C, (sivá -25°C/+60°C) - montáž</t>
  </si>
  <si>
    <t>222999021</t>
  </si>
  <si>
    <t>Príchytka klip z PVC, samozhášavá, nešíriaca plameň  možnosťou vzájomného bočného spojenia, svetlosivá, sivá, čierna alebo biela,         -5°C/+60°C, (sivá -25°C/+60°C)</t>
  </si>
  <si>
    <t>222999022m</t>
  </si>
  <si>
    <t>Bezpečnostné tabuľky - montáž</t>
  </si>
  <si>
    <t>222999022</t>
  </si>
  <si>
    <t>Bezpečnostné tabuľky</t>
  </si>
  <si>
    <t>222999023m</t>
  </si>
  <si>
    <t>Škatuľa rozbočovacia, na povrch - montáž</t>
  </si>
  <si>
    <t>222999023</t>
  </si>
  <si>
    <t>Škatuľa rozbočovacia, na povrch</t>
  </si>
  <si>
    <t>222999024m</t>
  </si>
  <si>
    <t>Prípojnica potenciálového vyrovnania, typ 1801 VDE, ref. Obj.č.5015650  - montáž</t>
  </si>
  <si>
    <t>222999024</t>
  </si>
  <si>
    <t>Prípojnica potenciálového vyrovnania, typ 1801 VDE</t>
  </si>
  <si>
    <t>222999025m</t>
  </si>
  <si>
    <t>Vodič zelenožltý CY6 - montáž</t>
  </si>
  <si>
    <t>222999025</t>
  </si>
  <si>
    <t>Vodič zelenožltý</t>
  </si>
  <si>
    <t>222999026m</t>
  </si>
  <si>
    <t>Uholník 30x30x4, na konštrukcie - montáž</t>
  </si>
  <si>
    <t>222999026</t>
  </si>
  <si>
    <t>Uholník, na konštrukcie</t>
  </si>
  <si>
    <t>222999027</t>
  </si>
  <si>
    <t>Podružný nešpecifikovaný materiál</t>
  </si>
  <si>
    <t>RK</t>
  </si>
  <si>
    <t xml:space="preserve">Rekapitulácia </t>
  </si>
  <si>
    <t>222999028</t>
  </si>
  <si>
    <t>Ovládací panel - vizualizácia</t>
  </si>
  <si>
    <t>222999029</t>
  </si>
  <si>
    <t>Oživenie</t>
  </si>
  <si>
    <t>222999030</t>
  </si>
  <si>
    <t>Softvér podstanice</t>
  </si>
  <si>
    <t>222999031</t>
  </si>
  <si>
    <t>Zaškolenie obsluhy a skúšky</t>
  </si>
  <si>
    <t>222999032</t>
  </si>
  <si>
    <t>Revízie</t>
  </si>
  <si>
    <t>MED - Rozvody medicínskych plynov</t>
  </si>
  <si>
    <t>Jiří Štajer - MZ Liberec, a.s.</t>
  </si>
  <si>
    <t>D1 - Rozvody</t>
  </si>
  <si>
    <t>D2 - Ostatné</t>
  </si>
  <si>
    <t>Rozvody</t>
  </si>
  <si>
    <t>888111001</t>
  </si>
  <si>
    <t>Dodávka a montáž medenej rúrky 8x1</t>
  </si>
  <si>
    <t>888111002</t>
  </si>
  <si>
    <t>Dodávka a montáž medenej rúrky 12x1</t>
  </si>
  <si>
    <t>888111003</t>
  </si>
  <si>
    <t>Dodávka a montáž medenej rúrky 18x1</t>
  </si>
  <si>
    <t>888111004</t>
  </si>
  <si>
    <t>Dodávka a montáž medených tvaroviek do pr. 18x1</t>
  </si>
  <si>
    <t>888111005</t>
  </si>
  <si>
    <t>Ag spájka 45+pasta, dodávka a montáž</t>
  </si>
  <si>
    <t>g</t>
  </si>
  <si>
    <t>888111006</t>
  </si>
  <si>
    <t>Dodávka a montáž  chráničiek, oceľová rúrka, 31.8x2.6 (0,5m)</t>
  </si>
  <si>
    <t>888111007</t>
  </si>
  <si>
    <t>Dodávka a montáž  chráničiek, oceľová rúrka, 44.5x3.2 (0,5m)</t>
  </si>
  <si>
    <t>888111008</t>
  </si>
  <si>
    <t>Protipožiarna upchávka, dodávka a montáž</t>
  </si>
  <si>
    <t>888111009</t>
  </si>
  <si>
    <t>Konzola jednoduchá, dodávka a montáž</t>
  </si>
  <si>
    <t>888111010</t>
  </si>
  <si>
    <t>Konzola stredne zložitá, dodávka a montáž</t>
  </si>
  <si>
    <t>888111011</t>
  </si>
  <si>
    <t>Značenie potrubia</t>
  </si>
  <si>
    <t>888111012</t>
  </si>
  <si>
    <t>Ochranný plyn pre spájkovanie trubiek</t>
  </si>
  <si>
    <t>888111013</t>
  </si>
  <si>
    <t>Preplach rozvodu dusíkom</t>
  </si>
  <si>
    <t>888111014</t>
  </si>
  <si>
    <t>Napojenie na na existujúci rozvod</t>
  </si>
  <si>
    <t>888111015</t>
  </si>
  <si>
    <t>Odstávka časti existujúceho rozvodu</t>
  </si>
  <si>
    <t>888111016</t>
  </si>
  <si>
    <t>Úseková tlaková skúška</t>
  </si>
  <si>
    <t>888111017</t>
  </si>
  <si>
    <t>Záverečná tlaková skúška</t>
  </si>
  <si>
    <t>888111018</t>
  </si>
  <si>
    <t>Dodávka a montáž ventilovej skrine pre 3 plyny do steny (3x uzatvárací ventil, 3x pripojenie zálohy, 3x čidlo snímanie tlaku)</t>
  </si>
  <si>
    <t>888111019</t>
  </si>
  <si>
    <t>Dodávka a montáž monitorovacieho zariadenia s dotyk.LCD displejom pre 12 vstupov, do steny, užívateľsky nastaviteľné, príprava pre meranie spotreby plynu</t>
  </si>
  <si>
    <t>888111020</t>
  </si>
  <si>
    <t>Kábel signalizácie, dodávka a montáž</t>
  </si>
  <si>
    <t>888111021</t>
  </si>
  <si>
    <t>Dodávka a montáž lekárskeho nástenného panelu s terminálnou jednotkou do steny</t>
  </si>
  <si>
    <t>Poznámka k položke:_x000D_
pozn.:Otočný kyvný statív jednoramenný anesteziologický, výbava : rameno 800mm, 2x O2, 2x AIR04, 1x N2O, 1x AGSS, 6x zásuvka ZIS-LED, 4x zásuvka VDO-LED, 10x zásuvka ochranného pospojenia, 4x dátová zásuvka RJ45, 4x prázdne viečko, 1x polica s ovládaním, 1x polica štandardná, 2x medilišta na hlave statívu</t>
  </si>
  <si>
    <t>888111023</t>
  </si>
  <si>
    <t>Začatie, ukončenie a odovzdanie</t>
  </si>
  <si>
    <t>888111024</t>
  </si>
  <si>
    <t>Presun hmôt</t>
  </si>
  <si>
    <t>888111025</t>
  </si>
  <si>
    <t>Skúšky a revízie plynových častí</t>
  </si>
  <si>
    <t>888111026</t>
  </si>
  <si>
    <t>LEK 15 - skúška čistoty medic.stl.vzduchu podľa čl.3.2 odst.b</t>
  </si>
  <si>
    <t>ZTI - Zdravotechnika</t>
  </si>
  <si>
    <t xml:space="preserve">    721 - Zdravotechnika - vnútorná kanalizácia</t>
  </si>
  <si>
    <t xml:space="preserve">    722 - Zdravotechnika - vnútorný vodovod</t>
  </si>
  <si>
    <t xml:space="preserve">    725 - Zdravotechnika - zariaďovacie predmety</t>
  </si>
  <si>
    <t>-747663994</t>
  </si>
  <si>
    <t>-1943313830</t>
  </si>
  <si>
    <t>0,5*10 'Prepočítané koeficientom množstva</t>
  </si>
  <si>
    <t>-2067115996</t>
  </si>
  <si>
    <t>713482111.S</t>
  </si>
  <si>
    <t>Montáž trubíc z PE, hr.do 15 mm,vnút.priemer do 38 mm</t>
  </si>
  <si>
    <t>515913101</t>
  </si>
  <si>
    <t>283310002800</t>
  </si>
  <si>
    <t>Izolačná PE trubica 20x13 mm (d potrubia x hr. izolácie), nadrezaná</t>
  </si>
  <si>
    <t>-1113724863</t>
  </si>
  <si>
    <t>Poznámka k položke:_x000D_
Tepelná izolácia z polyetylénu (PEF) vhodná na izolovanie rozvodov teplej vody a vykurovania.  Súčiniteľ' tepelnej vodivosti  λ40°C=0.040W/m.K. Reakcia na oheň E.</t>
  </si>
  <si>
    <t>2837700005001</t>
  </si>
  <si>
    <t xml:space="preserve">Spona ref.TUBOLIT </t>
  </si>
  <si>
    <t>1043187124</t>
  </si>
  <si>
    <t>28377000050012</t>
  </si>
  <si>
    <t>Lepidlo</t>
  </si>
  <si>
    <t>1022580239</t>
  </si>
  <si>
    <t>1930651938</t>
  </si>
  <si>
    <t>721</t>
  </si>
  <si>
    <t>Zdravotechnika - vnútorná kanalizácia</t>
  </si>
  <si>
    <t>721171540.S1</t>
  </si>
  <si>
    <t>Potrubie z rúr - db 20 odpadné prípojné DN 32</t>
  </si>
  <si>
    <t>2082087646</t>
  </si>
  <si>
    <t>721171540</t>
  </si>
  <si>
    <t>Potrubie z rúr - db 20 odpadné prípojné Dxt 56x3,2 mm</t>
  </si>
  <si>
    <t>-677014207</t>
  </si>
  <si>
    <t>721171542</t>
  </si>
  <si>
    <t>Potrubie z rúr - db 20 odpadné prípojné Dxt 75x3 mm</t>
  </si>
  <si>
    <t>1150524229</t>
  </si>
  <si>
    <t>721171543</t>
  </si>
  <si>
    <t>Potrubie z rúr - db 20 odpadné prípojné Dxt 110x6 mm</t>
  </si>
  <si>
    <t>-1014987232</t>
  </si>
  <si>
    <t>721172339.S1</t>
  </si>
  <si>
    <t>Napojenie na odpadovú kanalizáciu</t>
  </si>
  <si>
    <t>1262894575</t>
  </si>
  <si>
    <t>721213000.S</t>
  </si>
  <si>
    <t>Montáž podlahového vpustu DN 50</t>
  </si>
  <si>
    <t>934928447</t>
  </si>
  <si>
    <t>286630023600.S1</t>
  </si>
  <si>
    <t>Podlahový vpust HL93 DN 50</t>
  </si>
  <si>
    <t>260616093</t>
  </si>
  <si>
    <t>721290111.S</t>
  </si>
  <si>
    <t>Ostatné - skúška tesnosti kanalizácie v objektoch vodou do DN 125</t>
  </si>
  <si>
    <t>-1401062051</t>
  </si>
  <si>
    <t>998721201.S</t>
  </si>
  <si>
    <t>Presun hmôt pre vnútornú kanalizáciu v objektoch výšky do 6 m</t>
  </si>
  <si>
    <t>-874695873</t>
  </si>
  <si>
    <t>722</t>
  </si>
  <si>
    <t>Zdravotechnika - vnútorný vodovod</t>
  </si>
  <si>
    <t>722171312</t>
  </si>
  <si>
    <t>Plasthliníkové potrubie z viacvrstvových rúr PE v tyčiach spájané lisovaním dxt 20x2,5 mm</t>
  </si>
  <si>
    <t>-652115765</t>
  </si>
  <si>
    <t>7221731181</t>
  </si>
  <si>
    <t>Napojenie na existujúce potrubie</t>
  </si>
  <si>
    <t>-939749987</t>
  </si>
  <si>
    <t>722221430.S</t>
  </si>
  <si>
    <t>Montáž pripojovacej sanitárnej flexi hadice G 1/2</t>
  </si>
  <si>
    <t>-2124245824</t>
  </si>
  <si>
    <t>552270000400.S</t>
  </si>
  <si>
    <t>Hadica flexi nerezová 1/2", dĺ. 500 mm, priemyselná pripojovacia pre vykurovanie, chladenie, sanitu</t>
  </si>
  <si>
    <t>-1168196175</t>
  </si>
  <si>
    <t>722290226.S</t>
  </si>
  <si>
    <t>Tlaková skúška vodovodného potrubia závitového do DN 50</t>
  </si>
  <si>
    <t>-1967732351</t>
  </si>
  <si>
    <t>722290234.S</t>
  </si>
  <si>
    <t>Prepláchnutie a dezinfekcia vodovodného potrubia do DN 80</t>
  </si>
  <si>
    <t>703030437</t>
  </si>
  <si>
    <t>998722201.S</t>
  </si>
  <si>
    <t>Presun hmôt pre vnútorný vodovod v objektoch výšky do 6 m</t>
  </si>
  <si>
    <t>-897530165</t>
  </si>
  <si>
    <t>725</t>
  </si>
  <si>
    <t>Zdravotechnika - zariaďovacie predmety</t>
  </si>
  <si>
    <t>725413122.S</t>
  </si>
  <si>
    <t>Montáž žľabu s batériou G 1/2 na stojanoch do 2000 mm pre 2 batérie</t>
  </si>
  <si>
    <t>1050309586</t>
  </si>
  <si>
    <t>5522400270001</t>
  </si>
  <si>
    <t>Nerezový umývací žľab ref.BLOCK B150 1500mm, 2x Senzorová batéria, plastový sifón</t>
  </si>
  <si>
    <t>2115196313</t>
  </si>
  <si>
    <t>Poznámka k položke:_x000D_
Pre použitie v zdravotníctve, závesný nerezový umývací žľab lekársky bez opláštenia, dĺžka 1500 mm, žľab je možné na zákazku vyrobiť v požadovanej dĺžke, otvor pre sifon na pravej strane (možnosť zmeny na objednávku), materiál AISI-304, povrch matný.</t>
  </si>
  <si>
    <t>725819402.S</t>
  </si>
  <si>
    <t>Montáž ventilu bez pripojovacej rúrky G 1/2</t>
  </si>
  <si>
    <t>-1725692900</t>
  </si>
  <si>
    <t>551110020500.S1</t>
  </si>
  <si>
    <t>Ventil rohový 1/2" ref.schell</t>
  </si>
  <si>
    <t>-361065470</t>
  </si>
  <si>
    <t>725829201.S</t>
  </si>
  <si>
    <t>Montáž batérie umývadlovej a drezovej nástennej pákovej alebo klasickej s mechanickým ovládaním</t>
  </si>
  <si>
    <t>666654407</t>
  </si>
  <si>
    <t>551450000200.S1</t>
  </si>
  <si>
    <t>Batéria drezová nástenná ref.Jika Lyra</t>
  </si>
  <si>
    <t>-1960600716</t>
  </si>
  <si>
    <t>725829601.S</t>
  </si>
  <si>
    <t>Montáž batérie umývadlovej a drezovej stojankovej, pákovej alebo klasickej s mechanickým ovládaním</t>
  </si>
  <si>
    <t>-1374769211</t>
  </si>
  <si>
    <t>551450003800.S3</t>
  </si>
  <si>
    <t>Drezová batéria ref.Jika Lyra plus s vyťahovacou sprškou chróm H3512710043001</t>
  </si>
  <si>
    <t>467304995</t>
  </si>
  <si>
    <t>725869311.S</t>
  </si>
  <si>
    <t>Montáž zápachovej uzávierky pre zariaďovacie predmety, drezovej do D 50 mm (pre jeden drez)</t>
  </si>
  <si>
    <t>1087301329</t>
  </si>
  <si>
    <t>551620006800.S1</t>
  </si>
  <si>
    <t>Drezový sifón plastový, ref. Blanco Standard</t>
  </si>
  <si>
    <t>-841372620</t>
  </si>
  <si>
    <t>725869313.S</t>
  </si>
  <si>
    <t>Montáž zápachovej uzávierky pre zariaďovacie predmety, drezovej do D 50 mm (pre dva drezy)</t>
  </si>
  <si>
    <t>931383518</t>
  </si>
  <si>
    <t>551620007700.S1</t>
  </si>
  <si>
    <t xml:space="preserve">Drezový sifón plastový pre dvojdrez, ref. Blanco </t>
  </si>
  <si>
    <t>-949289276</t>
  </si>
  <si>
    <t>725210821.S</t>
  </si>
  <si>
    <t>Demontáž umývadiel alebo umývadielok bez výtokovej armatúry,  -0,01946t</t>
  </si>
  <si>
    <t>súb.</t>
  </si>
  <si>
    <t>1734967039</t>
  </si>
  <si>
    <t>725820810.S</t>
  </si>
  <si>
    <t>Demontáž batérie drezovej, umývadlovej nástennej,  -0,0026t</t>
  </si>
  <si>
    <t>845617823</t>
  </si>
  <si>
    <t>725860820.S</t>
  </si>
  <si>
    <t>Demontáž jednoduchej zápachovej uzávierky pre zariaďovacie predmety, umývadlá, drezy, práčky  -0,00085t</t>
  </si>
  <si>
    <t>-1930873872</t>
  </si>
  <si>
    <t>725590811.S</t>
  </si>
  <si>
    <t>Vnútrostaveniskové premiestnenie vybúraných hmôt zariaďovacích predmetov vodorovne do 100 m z budov s výš. do 6 m</t>
  </si>
  <si>
    <t>1885973949</t>
  </si>
  <si>
    <t>998725201.S</t>
  </si>
  <si>
    <t>Presun hmôt pre zariaďovacie predmety v objektoch výšky do 6 m</t>
  </si>
  <si>
    <t>-799452519</t>
  </si>
  <si>
    <t>UK - Vykurovanie</t>
  </si>
  <si>
    <t xml:space="preserve">    733 - Ústredné kúrenie - rozvodné potrubie</t>
  </si>
  <si>
    <t xml:space="preserve">    734 - Ústredné kúrenie - armatúry</t>
  </si>
  <si>
    <t xml:space="preserve">    735 - Ústredné kúrenie - vykurovacie telesá</t>
  </si>
  <si>
    <t>-1974845492</t>
  </si>
  <si>
    <t>-932126316</t>
  </si>
  <si>
    <t>1*10 'Prepočítané koeficientom množstva</t>
  </si>
  <si>
    <t>979082111.S</t>
  </si>
  <si>
    <t>Vnútrostavenisková doprava sutiny a vybúraných hmôt do 10 m</t>
  </si>
  <si>
    <t>-527901843</t>
  </si>
  <si>
    <t>-1751015359</t>
  </si>
  <si>
    <t>1651306479</t>
  </si>
  <si>
    <t>283310002700</t>
  </si>
  <si>
    <t>Izolačná PE trubica 18x13 mm (d potrubia x hr. izolácie), nadrezaná</t>
  </si>
  <si>
    <t>2023431800</t>
  </si>
  <si>
    <t xml:space="preserve">Spona </t>
  </si>
  <si>
    <t>945319109</t>
  </si>
  <si>
    <t>-437803974</t>
  </si>
  <si>
    <t>1759192943</t>
  </si>
  <si>
    <t>733</t>
  </si>
  <si>
    <t>Ústredné kúrenie - rozvodné potrubie</t>
  </si>
  <si>
    <t>7221311111</t>
  </si>
  <si>
    <t>Potrubie z ušlachtilej ocele ref.Geberit Mapress CrNi 1.4301/304 15x1,0 mm</t>
  </si>
  <si>
    <t>161468699</t>
  </si>
  <si>
    <t>733126115.S1</t>
  </si>
  <si>
    <t>Pripojenie na existujúce potrubia</t>
  </si>
  <si>
    <t>723765847</t>
  </si>
  <si>
    <t>733126285.S1</t>
  </si>
  <si>
    <t>Zaslepenie na existujúce potrubia</t>
  </si>
  <si>
    <t>-621421623</t>
  </si>
  <si>
    <t>733190107.S</t>
  </si>
  <si>
    <t>Tlaková skúška potrubia z oceľových rúrok závitových</t>
  </si>
  <si>
    <t>-32161481</t>
  </si>
  <si>
    <t>998733201.S</t>
  </si>
  <si>
    <t>Presun hmôt pre rozvody potrubia v objektoch výšky do 6 m</t>
  </si>
  <si>
    <t>-705153122</t>
  </si>
  <si>
    <t>734</t>
  </si>
  <si>
    <t>Ústredné kúrenie - armatúry</t>
  </si>
  <si>
    <t>734223208.S</t>
  </si>
  <si>
    <t>Montáž termostatickej hlavice</t>
  </si>
  <si>
    <t>-336120553</t>
  </si>
  <si>
    <t>551280002000.S1</t>
  </si>
  <si>
    <t>Termostatická hlavica ref.Herz Mini H</t>
  </si>
  <si>
    <t>333933469</t>
  </si>
  <si>
    <t>734252120.S</t>
  </si>
  <si>
    <t>Montáž ventilu rohového G 3/4</t>
  </si>
  <si>
    <t>-1409156951</t>
  </si>
  <si>
    <t>551210023500.S1</t>
  </si>
  <si>
    <t>Radiatorový ventil ref.Herz 3000 rohový Rp1/2 x G3/4</t>
  </si>
  <si>
    <t>-660308417</t>
  </si>
  <si>
    <t>998734201.S</t>
  </si>
  <si>
    <t>Presun hmôt pre armatúry v objektoch výšky do 6 m</t>
  </si>
  <si>
    <t>1180375573</t>
  </si>
  <si>
    <t>735</t>
  </si>
  <si>
    <t>Ústredné kúrenie - vykurovacie telesá</t>
  </si>
  <si>
    <t>735000911.S</t>
  </si>
  <si>
    <t>Nastavenie radiatorového ventilu</t>
  </si>
  <si>
    <t>-1288178461</t>
  </si>
  <si>
    <t>735153300.S</t>
  </si>
  <si>
    <t>Príplatok k cene za odvzdušňovací ventil telies panelových oceľových s príplatkom 8 %</t>
  </si>
  <si>
    <t>-1865732759</t>
  </si>
  <si>
    <t>735154150.S</t>
  </si>
  <si>
    <t>Montáž vykurovacieho telesa panelového dvojradového výšky 900 mm/ dĺžky 400-600 mm</t>
  </si>
  <si>
    <t>-1050753219</t>
  </si>
  <si>
    <t>4845300227001</t>
  </si>
  <si>
    <t>Doskové vykurovacie teleso ref.RADIK HYGIENE VK 20 SH 703x 504</t>
  </si>
  <si>
    <t>-1631034989</t>
  </si>
  <si>
    <t>735154241.S</t>
  </si>
  <si>
    <t>Montáž vykurovacieho telesa panelového trojradového výšky 600 mm/ dĺžky 700-900 mm</t>
  </si>
  <si>
    <t>115265514</t>
  </si>
  <si>
    <t>4845300384001</t>
  </si>
  <si>
    <t>Doskové vykurovacie teleso ref.RADIK HYGIENE VK 30 H 603x  804</t>
  </si>
  <si>
    <t>1693476055</t>
  </si>
  <si>
    <t>735154242.S</t>
  </si>
  <si>
    <t>Montáž vykurovacieho telesa panelového trojradového výšky 600 mm/ dĺžky 1000-1200 mm</t>
  </si>
  <si>
    <t>1657591254</t>
  </si>
  <si>
    <t>4845300387002</t>
  </si>
  <si>
    <t>Doskové vykurovacie teleso ref.RADIK HYGIENE VK 30 H 603x  1004</t>
  </si>
  <si>
    <t>-269412899</t>
  </si>
  <si>
    <t>735154243.S</t>
  </si>
  <si>
    <t>Montáž vykurovacieho telesa panelového trojradového výšky 600 mm/ dĺžky 1400-1800 mm</t>
  </si>
  <si>
    <t>-1657662997</t>
  </si>
  <si>
    <t>4845300390002</t>
  </si>
  <si>
    <t>Doskové vykurovacie teleso ref.RADIK HYGIENE VK 30 H 603x 1604</t>
  </si>
  <si>
    <t>429877817</t>
  </si>
  <si>
    <t>733110803.S</t>
  </si>
  <si>
    <t>Demontáž potrubia z oceľových rúrok závitových do DN 15,  -0,00100t</t>
  </si>
  <si>
    <t>1510481443</t>
  </si>
  <si>
    <t>734200822.S</t>
  </si>
  <si>
    <t>Demontáž armatúry závitovej s dvomi závitmi nad 1/2 do G 1,  -0,00110t</t>
  </si>
  <si>
    <t>504851791</t>
  </si>
  <si>
    <t>735151831.S</t>
  </si>
  <si>
    <t>Demontáž vykurovacieho telesa oceľového doskového</t>
  </si>
  <si>
    <t>397537068</t>
  </si>
  <si>
    <t>998735201.S</t>
  </si>
  <si>
    <t>Presun hmôt pre vykurovacie telesá v objektoch výšky do 6 m</t>
  </si>
  <si>
    <t>1774419642</t>
  </si>
  <si>
    <t>EL - Silnoprúdové rozvody</t>
  </si>
  <si>
    <t>Ing. Igor Chmel</t>
  </si>
  <si>
    <t>D1 - Práce a dodávky M</t>
  </si>
  <si>
    <t xml:space="preserve">    D2 - Elektromontáže </t>
  </si>
  <si>
    <t xml:space="preserve">Elektromontáže </t>
  </si>
  <si>
    <t>210111001m</t>
  </si>
  <si>
    <t>RURKA OHYBNA P.O.TYP 23..     23  MM - montáž</t>
  </si>
  <si>
    <t>210111001p</t>
  </si>
  <si>
    <t>RURKA OHYBNA P.O.TYP 23..     23  MM</t>
  </si>
  <si>
    <t>210111002m</t>
  </si>
  <si>
    <t>KRABICA KP   68 - montáž</t>
  </si>
  <si>
    <t>KS</t>
  </si>
  <si>
    <t>210111002p</t>
  </si>
  <si>
    <t>KRABICA KP   68</t>
  </si>
  <si>
    <t>210111003m</t>
  </si>
  <si>
    <t>KRABICA KR 125 ŠTVORCOVÁ - montáž</t>
  </si>
  <si>
    <t>210111003p</t>
  </si>
  <si>
    <t>KRABICA KR 125 ŠTVORCOVÁ</t>
  </si>
  <si>
    <t>210111004m</t>
  </si>
  <si>
    <t>ZLAB KABEL ref.OBO - MKMS 610 FS - montáž</t>
  </si>
  <si>
    <t>210111004p</t>
  </si>
  <si>
    <t>ZLAB KABEL ref.OBO - MKMS 610 FS</t>
  </si>
  <si>
    <t>210111005m</t>
  </si>
  <si>
    <t>ZLAB KABEL ref.OBO - MKMS 640 FS - montáž</t>
  </si>
  <si>
    <t>210111005p</t>
  </si>
  <si>
    <t>ZLAB KABEL ref.OBO - MKMS 640 FS</t>
  </si>
  <si>
    <t>210111006m</t>
  </si>
  <si>
    <t>ROST STÚPACÍ ref.OBO PS 90 - LG 630 VS 3 FS - montáž</t>
  </si>
  <si>
    <t>210111006p</t>
  </si>
  <si>
    <t>ROST STÚPACÍ ref.OBO PS 90 - LG 630 VS 3 FS</t>
  </si>
  <si>
    <t>210111007m</t>
  </si>
  <si>
    <t>UKONC KAB CELOPLAST     5X16 - montáž</t>
  </si>
  <si>
    <t>210111007p</t>
  </si>
  <si>
    <t>UKONC KAB CELOPLAST     5X16</t>
  </si>
  <si>
    <t>210111008m</t>
  </si>
  <si>
    <t>UKONC KAB CELOPLAST     5X25 - montáž</t>
  </si>
  <si>
    <t>210111008p</t>
  </si>
  <si>
    <t>UKONC KAB CELOPLAST     5X25</t>
  </si>
  <si>
    <t>210111009m</t>
  </si>
  <si>
    <t>UKONC KAB CELOPLAST     5X50 - montáž</t>
  </si>
  <si>
    <t>210111009p</t>
  </si>
  <si>
    <t>UKONC KAB CELOPLAST     5X50</t>
  </si>
  <si>
    <t>210111010m</t>
  </si>
  <si>
    <t>ref.NIKO HYDRO IP55 VYPÍNAČ V1 - 16A - montáž</t>
  </si>
  <si>
    <t>210111010p</t>
  </si>
  <si>
    <t>ref.NIKO HYDRO IP55 VYPÍNAČ V1 - 16A</t>
  </si>
  <si>
    <t>210111011m</t>
  </si>
  <si>
    <t>ref.LEGRAND MOSAIC 1-PÓLOVÝ SPÍNAČ BIELY, RADENIE 1 - montáž</t>
  </si>
  <si>
    <t>210111011p</t>
  </si>
  <si>
    <t>ref.LEGRAND MOSAIC 1-PÓLOVÝ SPÍNAČ BIELY, RADENIE 1</t>
  </si>
  <si>
    <t>210111012m</t>
  </si>
  <si>
    <t>ref.LEGRAND MOSAIC SÉRIOVÝ PREPÍNAČ BIELY, RADENIE 5 - montáž</t>
  </si>
  <si>
    <t>210111012p</t>
  </si>
  <si>
    <t>ref.LEGRAND MOSAIC SÉRIOVÝ PREPÍNAČ BIELY, RADENIE 5</t>
  </si>
  <si>
    <t>210111013m</t>
  </si>
  <si>
    <t>ref.LEGRAND MOSAIC STRIEDAVÝ PREPÍNAČ BIELY, RADENIE 6 - montáž</t>
  </si>
  <si>
    <t>210111013p</t>
  </si>
  <si>
    <t>ref.LEGRAND MOSAIC STRIEDAVÝ PREPÍNAČ BIELY, RADENIE 6</t>
  </si>
  <si>
    <t>210111014m</t>
  </si>
  <si>
    <t>ref.LEGRAND MOSAIC STRIEDAVÝ PREPÍNAČ DVOJITÝ BIELY, RADENIE 6+6 (5B) - montáž</t>
  </si>
  <si>
    <t>210111014p</t>
  </si>
  <si>
    <t>ref.LEGRAND MOSAIC STRIEDAVÝ PREPÍNAČ DVOJITÝ BIELY, RADENIE 6+6 (5B)</t>
  </si>
  <si>
    <t>210111015m</t>
  </si>
  <si>
    <t>ref.LEGRAND MOSAIC TLAČÍDLO BIELE, RADENIE 1/0 - montáž</t>
  </si>
  <si>
    <t>210111015p</t>
  </si>
  <si>
    <t>ref.LEGRAND MOSAIC TLAČÍDLO BIELE, RADENIE 1/0</t>
  </si>
  <si>
    <t>210111016m</t>
  </si>
  <si>
    <t>ref.LEGRAND VALENA ŽALUZIOVÝ OVLÁDAČ TLAČIDLOVÝ BIELY - montáž</t>
  </si>
  <si>
    <t>210111016p</t>
  </si>
  <si>
    <t>ref.LEGRAND VALENA ŽALUZIOVÝ OVLÁDAČ TLAČIDLOVÝ BIELY</t>
  </si>
  <si>
    <t>210111017m</t>
  </si>
  <si>
    <t>ref.LEGRAND MOSAIC ZÁSUVKA 2P+PE BIELA S CLONKAMI - montáž</t>
  </si>
  <si>
    <t>210111017p</t>
  </si>
  <si>
    <t>ref.LEGRAND MOSAIC ZÁSUVKA 2P+PE BIELA S CLONKAMI</t>
  </si>
  <si>
    <t>210111018m</t>
  </si>
  <si>
    <t>ref.LEGRAND MOSAIC ZÁSUVKA 2P+PE BIELA S CLONKAMI A PREPATOVOU OCHRANOU - montáž</t>
  </si>
  <si>
    <t>210111018p</t>
  </si>
  <si>
    <t>ref.LEGRAND MOSAIC ZÁSUVKA 2P+PE BIELA S CLONKAMI A PREPATOVOU OCHRANOU</t>
  </si>
  <si>
    <t>210111019m</t>
  </si>
  <si>
    <t>ref.LEGRAND MOSAIC ZÁSUVKA DVOJITÁ 2P+PE BIELA S CLONKAMI - montáž</t>
  </si>
  <si>
    <t>210111019p</t>
  </si>
  <si>
    <t>ref.LEGRAND MOSAIC ZÁSUVKA DVOJITÁ 2P+PE BIELA S CLONKAMI</t>
  </si>
  <si>
    <t>210111020m</t>
  </si>
  <si>
    <t>ref.LEGRAND MOSAIC ZÁSUVKA S INDIKÁTOROM NAPÁJANIA 2P+PE ORANŽOVÁ UPS VDO - ZIS - montáž</t>
  </si>
  <si>
    <t>210111020p</t>
  </si>
  <si>
    <t>ref.LEGRAND MOSAIC ZÁSUVKA S INDIKÁTOROM NAPÁJANIA 2P+PE ORANŽOVÁ UPS VDO - ZIS</t>
  </si>
  <si>
    <t>210111021m</t>
  </si>
  <si>
    <t>ref.LEGRAND MOSAIC ZÁSUVKA S INDIKÁTOROM NAPÁJANIA A PREPAŤOVOU OCHRANOU 2P+PE ORANŽOVÁ UPS VDO - ZIS - montáž</t>
  </si>
  <si>
    <t>210111021p</t>
  </si>
  <si>
    <t>ref.LEGRAND MOSAIC ZÁSUVKA S INDIKÁTOROM NAPÁJANIA A PREPAŤOVOU OCHRANOU 2P+PE ORANŽOVÁ UPS VDO - ZIS</t>
  </si>
  <si>
    <t>210111022m</t>
  </si>
  <si>
    <t>ref.LEGRAND MOSAIC ZÁSUVKA 2P+PE ZELENÁ - DIESEL - DO - montáž</t>
  </si>
  <si>
    <t>210111022p</t>
  </si>
  <si>
    <t>ref.LEGRAND MOSAIC ZÁSUVKA 2P+PE ZELENÁ - DIESEL - DO</t>
  </si>
  <si>
    <t>210111023m</t>
  </si>
  <si>
    <t>ref.LEGRAND MOSAIC ZÁSUVKA 2P+PE ZELENÁ S PREPATOVOU OCHRANOU - DIESEL - DO - montáž</t>
  </si>
  <si>
    <t>210111023p</t>
  </si>
  <si>
    <t>ref.LEGRAND MOSAIC ZÁSUVKA 2P+PE ZELENÁ S PREPATOVOU OCHRANOU - DIESEL - DO</t>
  </si>
  <si>
    <t>210111024m</t>
  </si>
  <si>
    <t>ref.LEGRAND MOSAIC ZÁSUVKA 2P+PE ZELENÁ S INDIKÁTOROM NAPÁJANIA - DIESEL - DO - ZIS - montáž</t>
  </si>
  <si>
    <t>210111024p</t>
  </si>
  <si>
    <t>ref.LEGRAND MOSAIC ZÁSUVKA 2P+PE ZELENÁ S INDIKÁTOROM NAPÁJANIA - DIESEL - DO - ZIS</t>
  </si>
  <si>
    <t>210111025m</t>
  </si>
  <si>
    <t>ref.LEGRAND MOSAIC ZÁSUVKA 2P+PE ZELENÁ S INDIKÁTOROM NAPÁJANIA A PREPATOVOU OCHRANOU - DIESEL - DO - ZIS - montáž</t>
  </si>
  <si>
    <t>210111025p</t>
  </si>
  <si>
    <t>ref.LEGRAND MOSAIC ZÁSUVKA 2P+PE ZELENÁ S INDIKÁTOROM NAPÁJANIA A PREPATOVOU OCHRANOU - DIESEL - DO - ZIS</t>
  </si>
  <si>
    <t>210111026m</t>
  </si>
  <si>
    <t>ref.LEGRAND MOSAIC UZEMNOVACIA ZÁSUVKA, BIELA  - montáž</t>
  </si>
  <si>
    <t>210111026p</t>
  </si>
  <si>
    <t>ref.LEGRAND MOSAIC UZEMNOVACIA ZÁSUVKA, BIELA</t>
  </si>
  <si>
    <t>210111027m</t>
  </si>
  <si>
    <t>ref.LEGRAND MOSAIC 1-RÁMIK WHITE - montáž</t>
  </si>
  <si>
    <t>210111027p</t>
  </si>
  <si>
    <t>ref.LEGRAND MOSAIC 1-RÁMIK WHITE</t>
  </si>
  <si>
    <t>210111028m</t>
  </si>
  <si>
    <t>ref.LEGRAND MOSAIC 2-RÁMIK WHITE - montáž</t>
  </si>
  <si>
    <t>210111028p</t>
  </si>
  <si>
    <t>ref.LEGRAND MOSAIC 2-RÁMIK WHITE</t>
  </si>
  <si>
    <t>210111029m</t>
  </si>
  <si>
    <t>ref.LEGRAND MOSAIC 3-RÁMIK WHITE - montáž</t>
  </si>
  <si>
    <t>210111029p</t>
  </si>
  <si>
    <t>ref.LEGRAND MOSAIC 3-RÁMIK WHITE</t>
  </si>
  <si>
    <t>210111030m</t>
  </si>
  <si>
    <t>ref.LEGRAND MOSAIC 4-RÁMIK WHITE - montáž</t>
  </si>
  <si>
    <t>210111030p</t>
  </si>
  <si>
    <t>ref.LEGRAND MOSAIC 4-RÁMIK WHITE</t>
  </si>
  <si>
    <t>210111031m</t>
  </si>
  <si>
    <t>ref.LEGRAND MOSAIC RÁMIK PRE JEDEN PRÍSTROJ BIELA - POČTY SA UPRESNIA PRI REALIZÁCII - RAMIKY PRE SLABOPRÚD SPECIFIKUJE PROJEKT SLP, SLP + SNP VZDY ZLUČOVAŤ DO VIACRÁMIKOV - montáž</t>
  </si>
  <si>
    <t>210111031p</t>
  </si>
  <si>
    <t>ref.LEGRAND MOSAIC RÁMIK PRE JEDEN PRÍSTROJ BIELA - POČTY SA UPRESNIA PRI REALIZÁCII - RAMIKY PRE SLABOPRÚD SPECIFIKUJE PROJEKT SLP, SLP + SNP VZDY ZLUČOVAŤ DO VIACRÁMIKOV</t>
  </si>
  <si>
    <t>210111032m</t>
  </si>
  <si>
    <t>ref.Legrand Parapetný žlab DLP Mosaic 2komorový 150x50mm + kryt - montáž</t>
  </si>
  <si>
    <t>210111032p</t>
  </si>
  <si>
    <t>ref.Legrand Parapetný žlab DLP Mosaic 2komorový 150x50mm + kryt</t>
  </si>
  <si>
    <t>210111033m</t>
  </si>
  <si>
    <t>ref.LEGRAND DLP RÁMČEK PRE 1 PRÍSTROJ DO PARAPETNÉHO ŽLABU - PRESNÉ VEĽKOSTI RÁMIKOV SA UPRESNIA PO REALIZÁCIÍ - montáž</t>
  </si>
  <si>
    <t>210111033p</t>
  </si>
  <si>
    <t>ref.LEGRAND DLP RÁMČEK PRE 1 PRÍSTROJ DO PARAPETNÉHO ŽLABU - PRESNÉ VEĽKOSTI RÁMIKOV SA UPRESNIA PO REALIZÁCIÍ</t>
  </si>
  <si>
    <t>210111034m</t>
  </si>
  <si>
    <t>Prepäťová ochrana 3. stupňa do inštalačnej krabice 1f - montáž</t>
  </si>
  <si>
    <t>210111034p</t>
  </si>
  <si>
    <t>Prepäťová ochrana 3. stupňa do inštalačnej krabice 1f</t>
  </si>
  <si>
    <t>210111035m</t>
  </si>
  <si>
    <t>Prepäťová ochrana 3. stupňa do inštalačnej krabice 3f - montáž</t>
  </si>
  <si>
    <t>210111035p</t>
  </si>
  <si>
    <t>Prepäťová ochrana 3. stupňa do inštalačnej krabice 3f</t>
  </si>
  <si>
    <t>210111036m</t>
  </si>
  <si>
    <t>ZASUVKA IZ  1653, 400V/3f - montáž</t>
  </si>
  <si>
    <t>210111036p</t>
  </si>
  <si>
    <t>ZASUVKA IZ  1653, 400V/3f</t>
  </si>
  <si>
    <t>210111037m</t>
  </si>
  <si>
    <t>AT - TLAČÍTKO HRÍBOVÉ S ARETÁCIOU - montáž</t>
  </si>
  <si>
    <t>210111037p</t>
  </si>
  <si>
    <t>AT - TLAČÍTKO HRÍBOVÉ S ARETÁCIOU</t>
  </si>
  <si>
    <t>210111038m</t>
  </si>
  <si>
    <t>Svietidlo S01 - viď. legendu svietidiel - montáž</t>
  </si>
  <si>
    <t>210111038p</t>
  </si>
  <si>
    <t>Svietidlo S01 - viď. legendu svietidiel</t>
  </si>
  <si>
    <t>210111039m</t>
  </si>
  <si>
    <t>Svietidlo S02 - viď. legendu svietidiel - montáž</t>
  </si>
  <si>
    <t>210111039p</t>
  </si>
  <si>
    <t>Svietidlo S02 - viď. legendu svietidiel</t>
  </si>
  <si>
    <t>210111040m</t>
  </si>
  <si>
    <t>Svietidlo S03 - viď. legendu svietidiel - montáž</t>
  </si>
  <si>
    <t>210111040p</t>
  </si>
  <si>
    <t>Svietidlo S03 - viď. legendu svietidiel</t>
  </si>
  <si>
    <t>210111041m</t>
  </si>
  <si>
    <t>Svietidlo S04 - viď. legendu svietidiel - montáž</t>
  </si>
  <si>
    <t>210111041p</t>
  </si>
  <si>
    <t>Svietidlo S04 - viď. legendu svietidiel</t>
  </si>
  <si>
    <t>210111042m</t>
  </si>
  <si>
    <t>Svietidlo S05 - viď. legendu svietidiel - montáž</t>
  </si>
  <si>
    <t>210111042p</t>
  </si>
  <si>
    <t>Svietidlo S05 - viď. legendu svietidiel</t>
  </si>
  <si>
    <t>210111043m</t>
  </si>
  <si>
    <t>Svietidlo S06 - viď. legendu svietidiel - montáž</t>
  </si>
  <si>
    <t>210111043p</t>
  </si>
  <si>
    <t>Svietidlo S06 - viď. legendu svietidiel</t>
  </si>
  <si>
    <t>210111044m</t>
  </si>
  <si>
    <t>Svietidlo S07 - viď. legendu svietidiel - montáž</t>
  </si>
  <si>
    <t>210111044p</t>
  </si>
  <si>
    <t>Svietidlo S07 - viď. legendu svietidiel</t>
  </si>
  <si>
    <t>210111045m</t>
  </si>
  <si>
    <t>Svietidlo S08 - viď. legendu svietidiel - montáž</t>
  </si>
  <si>
    <t>210111045p</t>
  </si>
  <si>
    <t>Svietidlo S08 - viď. legendu svietidiel</t>
  </si>
  <si>
    <t>210111046m</t>
  </si>
  <si>
    <t>Svietidlo S15 - viď. legendu svietidiel - montáž</t>
  </si>
  <si>
    <t>210111046p</t>
  </si>
  <si>
    <t>Svietidlo S15 - viď. legendu svietidiel</t>
  </si>
  <si>
    <t>210111047m</t>
  </si>
  <si>
    <t>Svietidlo S16 - viď. legendu svietidiel - montáž</t>
  </si>
  <si>
    <t>210111047p</t>
  </si>
  <si>
    <t>Svietidlo S16 - viď. legendu svietidiel</t>
  </si>
  <si>
    <t>210111048m</t>
  </si>
  <si>
    <t>Svietidlo S17 - viď. legendu svietidiel - montáž</t>
  </si>
  <si>
    <t>210111048p</t>
  </si>
  <si>
    <t>Svietidlo S17 - viď. legendu svietidiel</t>
  </si>
  <si>
    <t>210111049m</t>
  </si>
  <si>
    <t>Svietidlo S18 - viď. legendu svietidiel - montáž</t>
  </si>
  <si>
    <t>210111049p</t>
  </si>
  <si>
    <t>Svietidlo S18 - viď. legendu svietidiel</t>
  </si>
  <si>
    <t>210111050m</t>
  </si>
  <si>
    <t>Svietidlo S19 - viď. legendu svietidiel - montáž</t>
  </si>
  <si>
    <t>210111050p</t>
  </si>
  <si>
    <t>Svietidlo S19 - viď. legendu svietidiel</t>
  </si>
  <si>
    <t>210111051m</t>
  </si>
  <si>
    <t>Svietidlo VÝSTRAŽNÉ BIELE S NÁPISOM "RTG V PREVÁDZKE" - montáž</t>
  </si>
  <si>
    <t>210111051p</t>
  </si>
  <si>
    <t>Svietidlo VÝSTRAŽNÉ BIELE S NÁPISOM "RTG V PREVÁDZKE"</t>
  </si>
  <si>
    <t>210111052m</t>
  </si>
  <si>
    <t>Svietidlo VÝSTRAŽNÉ ČERVENÉ S NÁPISOM "POZOR ŽIARENIE" - montáž</t>
  </si>
  <si>
    <t>210111052p</t>
  </si>
  <si>
    <t>Svietidlo VÝSTRAŽNÉ ČERVENÉ S NÁPISOM "POZOR ŽIARENIE"</t>
  </si>
  <si>
    <t>210111053m</t>
  </si>
  <si>
    <t>Svietidlo VÝSTRAŽNÉ BIELE S NÁPISOM "LASER V PREVÁDZKE" - montáž</t>
  </si>
  <si>
    <t>210111053p</t>
  </si>
  <si>
    <t>Svietidlo VÝSTRAŽNÉ BIELE S NÁPISOM "LASER V PREVÁDZKE"</t>
  </si>
  <si>
    <t>210111054m</t>
  </si>
  <si>
    <t>STMIEVAČ ref.DALI DO PODHĽADU + INŠTALAČNÁ KRABICA - montáž</t>
  </si>
  <si>
    <t>210111054p</t>
  </si>
  <si>
    <t>STMIEVAČ ref.DALI DO PODHĽADU + INŠTALAČNÁ KRABICA</t>
  </si>
  <si>
    <t>210111055m</t>
  </si>
  <si>
    <t>ref.UPS A2B SDU A5 10000, 10000VA/10000W ONLINE UPS 230VAC - montáž</t>
  </si>
  <si>
    <t>210111055p</t>
  </si>
  <si>
    <t>ref.UPS A2B SDU A5 10000, 10000VA/10000W ONLINE UPS 230VAC</t>
  </si>
  <si>
    <t>210111056m</t>
  </si>
  <si>
    <t>EXTERNY BATERIOVY BOX BB SDU 240V A3 - montáž</t>
  </si>
  <si>
    <t>210111056p</t>
  </si>
  <si>
    <t>EXTERNY BATERIOVY BOX BB SDU 240V A3</t>
  </si>
  <si>
    <t>210111057m</t>
  </si>
  <si>
    <t>KABEL SIL.N2XH-O  3x1,5  (CXKE-R) - montáž</t>
  </si>
  <si>
    <t>210111057p</t>
  </si>
  <si>
    <t>KABEL SIL.N2XH-O  3x1,5  (CXKE-R)</t>
  </si>
  <si>
    <t>210111058m</t>
  </si>
  <si>
    <t>KABEL SIL.CXKE-R-J  3x1,5 (N2XH) - montáž</t>
  </si>
  <si>
    <t>210111058p</t>
  </si>
  <si>
    <t>KABEL SIL.CXKE-R-J  3x1,5 (N2XH)</t>
  </si>
  <si>
    <t>210111059m</t>
  </si>
  <si>
    <t>KABEL SIL.CXKE-V-J  3x1,5  - montáž</t>
  </si>
  <si>
    <t>210111059p</t>
  </si>
  <si>
    <t>KABEL SIL.CXKE-V-J  3x1,5</t>
  </si>
  <si>
    <t>210111060m</t>
  </si>
  <si>
    <t>KABEL SIL.CXKE-R-J  3x2,5 (N2XH) - montáž</t>
  </si>
  <si>
    <t>210111060p</t>
  </si>
  <si>
    <t>KABEL SIL.CXKE-R-J  3x2,5 (N2XH)</t>
  </si>
  <si>
    <t>210111061m</t>
  </si>
  <si>
    <t>KABEL SIL.CXKE-R-J  3x4 (N2XH) - montáž</t>
  </si>
  <si>
    <t>210111061p</t>
  </si>
  <si>
    <t>KABEL SIL.CXKE-R-J  3x4 (N2XH)</t>
  </si>
  <si>
    <t>244</t>
  </si>
  <si>
    <t>210111062m</t>
  </si>
  <si>
    <t>KABEL SIL.CXKE-R-J  5x1,5 (N2XH) - montáž</t>
  </si>
  <si>
    <t>246</t>
  </si>
  <si>
    <t>210111062p</t>
  </si>
  <si>
    <t>KABEL SIL.CXKE-R-J  5x1,5 (N2XH)</t>
  </si>
  <si>
    <t>248</t>
  </si>
  <si>
    <t>210111063m</t>
  </si>
  <si>
    <t>KABEL SIL.CXKE-R-J  5x2,5  (N2XH) - montáž</t>
  </si>
  <si>
    <t>250</t>
  </si>
  <si>
    <t>210111063p</t>
  </si>
  <si>
    <t>KABEL SIL.CXKE-R-J  5x2,5  (N2XH)</t>
  </si>
  <si>
    <t>252</t>
  </si>
  <si>
    <t>210111064m</t>
  </si>
  <si>
    <t>KABEL SIL.CXKE-R-J  5x10 (N2XN) - montáž</t>
  </si>
  <si>
    <t>254</t>
  </si>
  <si>
    <t>210111064p</t>
  </si>
  <si>
    <t>KABEL SIL.CXKE-R-J  5x10 (N2XN)</t>
  </si>
  <si>
    <t>256</t>
  </si>
  <si>
    <t>210111065m</t>
  </si>
  <si>
    <t>KABEL SIL.CXKE-R-J  5x16 (N2XN) - montáž</t>
  </si>
  <si>
    <t>258</t>
  </si>
  <si>
    <t>210111065p</t>
  </si>
  <si>
    <t>KABEL SIL.CXKE-R-J  5x16 (N2XN)</t>
  </si>
  <si>
    <t>210111066m</t>
  </si>
  <si>
    <t>KABEL SIL.CXKE-R-J  5Cx25 (N2XN) - montáž</t>
  </si>
  <si>
    <t>262</t>
  </si>
  <si>
    <t>210111066p</t>
  </si>
  <si>
    <t>KABEL SIL.CXKE-R-J  5Cx25 (N2XN)</t>
  </si>
  <si>
    <t>210111067m</t>
  </si>
  <si>
    <t>KABEL SIL.CXKE-R-J  5x50 (N2XN) - montáž</t>
  </si>
  <si>
    <t>210111067p</t>
  </si>
  <si>
    <t>KABEL SIL.CXKE-R-J  5x50 (N2XN)</t>
  </si>
  <si>
    <t>210111068m</t>
  </si>
  <si>
    <t>ZBERNICA HLAVNÉHO POSPÁJANIA CU 40/5 - montáž</t>
  </si>
  <si>
    <t>210111068p</t>
  </si>
  <si>
    <t>ZBERNICA HLAVNÉHO POSPÁJANIA CU 40/5</t>
  </si>
  <si>
    <t>210111069m</t>
  </si>
  <si>
    <t>ZBERNICA EKVIPOTENCIÁLNA EPS3 (1x16,6x6) - montáž</t>
  </si>
  <si>
    <t>210111069p</t>
  </si>
  <si>
    <t>ZBERNICA EKVIPOTENCIÁLNA EPS3 (1x16,6x6)</t>
  </si>
  <si>
    <t>210111070m</t>
  </si>
  <si>
    <t>VODIC H07Z-U CY 6   ZELENOZLT - montáž</t>
  </si>
  <si>
    <t>210111070p</t>
  </si>
  <si>
    <t>VODIC H07Z-U CY 6   ZELENOZLT</t>
  </si>
  <si>
    <t>210111071m</t>
  </si>
  <si>
    <t>VODIC H07Z-R CYA 16   ZELENOZLT - montáž</t>
  </si>
  <si>
    <t>210111071p</t>
  </si>
  <si>
    <t>VODIC H07Z-R CYA 16   ZELENOZLT</t>
  </si>
  <si>
    <t>210111072m</t>
  </si>
  <si>
    <t>VODIC H07Z-U CY 25   ZELENOZLT - montáž</t>
  </si>
  <si>
    <t>210111072p</t>
  </si>
  <si>
    <t>VODIC H07Z-U CY 25   ZELENOZLT</t>
  </si>
  <si>
    <t>210111073m</t>
  </si>
  <si>
    <t>VODIC H07Z-U CY 50   ZELENOZLT - montáž</t>
  </si>
  <si>
    <t>210111073p</t>
  </si>
  <si>
    <t>VODIC H07Z-U CY 50   ZELENOZLT</t>
  </si>
  <si>
    <t>210111074m</t>
  </si>
  <si>
    <t>ROZVÁDZAČ Rp2-LITO - PODĽA VÝKRESU - montáž</t>
  </si>
  <si>
    <t>210111074p</t>
  </si>
  <si>
    <t>ROZVÁDZAČ Rp2-LITO - PODĽA VÝKRESU</t>
  </si>
  <si>
    <t>210111075m</t>
  </si>
  <si>
    <t>ROZVÁDZAČ HRT - PODĽA VÝKRESU - montáž</t>
  </si>
  <si>
    <t>210111075p</t>
  </si>
  <si>
    <t>ROZVÁDZAČ HRT - PODĽA VÝKRESU</t>
  </si>
  <si>
    <t>210111076m</t>
  </si>
  <si>
    <t>ISTIC C60N 3P/1N 32A D ref.MERLIN GERIN - montáž</t>
  </si>
  <si>
    <t>210111076p</t>
  </si>
  <si>
    <t>ISTIC C60N 3P/1N 32A D ref.MERLIN GERIN</t>
  </si>
  <si>
    <t>153</t>
  </si>
  <si>
    <t>210111077m</t>
  </si>
  <si>
    <t>ISTIC C60N 3P/1N 50A B ref.MERLIN GERIN - montáž</t>
  </si>
  <si>
    <t>210111077p</t>
  </si>
  <si>
    <t>ISTIC C60N 3P/1N 50A B ref.MERLIN GERIN</t>
  </si>
  <si>
    <t>155</t>
  </si>
  <si>
    <t>210111078m</t>
  </si>
  <si>
    <t>ISTIC NC100H 3P 80A C ref.MERLIN GERIN - montáž</t>
  </si>
  <si>
    <t>210111078p</t>
  </si>
  <si>
    <t>ISTIC NC100H 3P 80A C ref.MERLIN GERIN</t>
  </si>
  <si>
    <t>157</t>
  </si>
  <si>
    <t>210111079m</t>
  </si>
  <si>
    <t>VODIČ JXKE-R 5x2x0,8mm, BEZHALOGÉNOVÝ - montáž</t>
  </si>
  <si>
    <t>210111079p</t>
  </si>
  <si>
    <t>VODIČ JXKE-R 5x2x0,8mm, BEZHALOGÉNOVÝ</t>
  </si>
  <si>
    <t>159</t>
  </si>
  <si>
    <t>210111080m</t>
  </si>
  <si>
    <t>DROBNÝ NEŠPECIFIKOVANÝ MATERIÁL ELEKTRO (URČÍ DODÁVATEĽ ELEKTRO PRED REALIZÁCIOU)</t>
  </si>
  <si>
    <t>210111081m</t>
  </si>
  <si>
    <t>SKÚŠKY</t>
  </si>
  <si>
    <t>HOD</t>
  </si>
  <si>
    <t>322</t>
  </si>
  <si>
    <t>161</t>
  </si>
  <si>
    <t>210111082m</t>
  </si>
  <si>
    <t xml:space="preserve">VYCHODZIA REVIZNA SPRAVA </t>
  </si>
  <si>
    <t>326</t>
  </si>
  <si>
    <t>210111083m</t>
  </si>
  <si>
    <t>G72W/SPH02 - germicídny žiarič nepriamo vyžarujúci, 72W, uchytenie na stenu, so spínacími hodinami - montáž</t>
  </si>
  <si>
    <t>328</t>
  </si>
  <si>
    <t>163</t>
  </si>
  <si>
    <t>210111083p</t>
  </si>
  <si>
    <t>G72W/SPH02 - germicídny žiarič nepriamo vyžarujúci, 72W, uchytenie na stenu, so spínacími hodinami</t>
  </si>
  <si>
    <t>330</t>
  </si>
  <si>
    <t>210111084m</t>
  </si>
  <si>
    <t>GK36/SP - germicídny žiarič priamo vyžarujúci, 36W, uchytenie na stenu, s integrovaným senzorom pohybu - montáž</t>
  </si>
  <si>
    <t>332</t>
  </si>
  <si>
    <t>165</t>
  </si>
  <si>
    <t>210111084p</t>
  </si>
  <si>
    <t>GK36/SP - germicídny žiarič priamo vyžarujúci, 36W, uchytenie na stenu, s integrovaným senzorom pohybu</t>
  </si>
  <si>
    <t>334</t>
  </si>
  <si>
    <t>210111085m</t>
  </si>
  <si>
    <t>GK55W/SP - germicídny žiarič priamo vyžarujúci, 55W, uchytenie na stenu, s integrovaným senzorom pohybu - montáž</t>
  </si>
  <si>
    <t>336</t>
  </si>
  <si>
    <t>167</t>
  </si>
  <si>
    <t>210111085p</t>
  </si>
  <si>
    <t>GK55W/SP - germicídny žiarič priamo vyžarujúci, 55W, uchytenie na stenu, s integrovaným senzorom pohybu</t>
  </si>
  <si>
    <t>338</t>
  </si>
  <si>
    <t>210111086m</t>
  </si>
  <si>
    <t>SPH02 - spínacie hodiny germicídnych žiaričov - montáž</t>
  </si>
  <si>
    <t>340</t>
  </si>
  <si>
    <t>169</t>
  </si>
  <si>
    <t>210111086p</t>
  </si>
  <si>
    <t>SPH02 - spínacie hodiny germicídnych žiaričov</t>
  </si>
  <si>
    <t>342</t>
  </si>
  <si>
    <t>ČP - Čisté priestory</t>
  </si>
  <si>
    <t xml:space="preserve">D1 - 1.  Modulárny panelový systém </t>
  </si>
  <si>
    <t xml:space="preserve">D2 - 2.  Dvere do čistých priestorov </t>
  </si>
  <si>
    <t xml:space="preserve">1.  Modulárny panelový systém </t>
  </si>
  <si>
    <t>555.01.1m</t>
  </si>
  <si>
    <t>Stenový modulárny panel do čistých priestorov - montáž</t>
  </si>
  <si>
    <t>555.01.1</t>
  </si>
  <si>
    <t>Stenový modulárny panel do čistých priestorov</t>
  </si>
  <si>
    <t>Poznámka k položke:_x000D_
pozn.: prevedenie Pozinkovaný plech, antibakteriálna povrchová úprava plášta vo farebnej škále RAL 7047 (bledošedá, matné prevedenie), vrátane nosnej konštrukcie a utesnenia spojov, veľkosť panelu 1200x2900 mm</t>
  </si>
  <si>
    <t>555.01.2m</t>
  </si>
  <si>
    <t>Grafická potlač na panel - montáž</t>
  </si>
  <si>
    <t>555.01.2</t>
  </si>
  <si>
    <t>Grafická potlač na panel</t>
  </si>
  <si>
    <t>Poznámka k položke:_x000D_
pozn.:cena za tlač grafiky na m2, potlač na 2 ks panelov</t>
  </si>
  <si>
    <t>555.01.3</t>
  </si>
  <si>
    <t>Grafická potlač na panel  - licenčný poplatok za motív z knižnice ALVO</t>
  </si>
  <si>
    <t>555.01.4m</t>
  </si>
  <si>
    <t>Panelový odťahový kanál pre VZT pozinkovaný plech, antibakteriálna povrchová úprava vo farebnej škále RAL 7047 (bledošedá, matné prevedenie), vrátane odvodných mriežok 2 ks - montáž</t>
  </si>
  <si>
    <t>555.01.4</t>
  </si>
  <si>
    <t>Panelový odťahový kanál pre VZT pozinkovaný plech, antibakteriálna povrchová úprava vo farebnej škále RAL 7047 (bledošedá, matné prevedenie), vrátane odvodných mriežok 2 ks</t>
  </si>
  <si>
    <t>555.01.5m</t>
  </si>
  <si>
    <t>RTG Tienenie - zabudované do modulárneho systému priečok  - olovená vrstva 1,7 mm Pb - montáž</t>
  </si>
  <si>
    <t>555.01.5</t>
  </si>
  <si>
    <t>RTG Tienenie - zabudované do modulárneho systému priečok  - olovená vrstva 1,7 mm Pb</t>
  </si>
  <si>
    <t>555.01.6m</t>
  </si>
  <si>
    <t>Okno zabudované do panelového systému s RTG Tienením 1200x 900 mm - montáž</t>
  </si>
  <si>
    <t>555.01.6</t>
  </si>
  <si>
    <t>Okno zabudované do panelového systému s RTG Tienením 1200x 900 mm</t>
  </si>
  <si>
    <t>Poznámka k položke:_x000D_
pozn.:okno medzi medzi miestnosťou č. 222 a 223</t>
  </si>
  <si>
    <t>555.01.7m</t>
  </si>
  <si>
    <t>Krycí rám pre existujúce okno - montáž</t>
  </si>
  <si>
    <t>555.01.7</t>
  </si>
  <si>
    <t>Krycí rám pre existujúce okno</t>
  </si>
  <si>
    <t>Poznámka k položke:_x000D_
pozn.:prevedenie Pozinkovaný plech, antibakteriálna povrchová úprava plášta vo farebnej škále RAL 7047 (bledošedá, matné prevedenie), vrátane nosnej konštrukcie a utesnenia spojov</t>
  </si>
  <si>
    <t>555.01.8m</t>
  </si>
  <si>
    <t>Krycí rám pre dvere (zárubne) - montáž</t>
  </si>
  <si>
    <t>555.01.8</t>
  </si>
  <si>
    <t>Krycí rám pre dvere (zárubne)</t>
  </si>
  <si>
    <t xml:space="preserve">2.  Dvere do čistých priestorov </t>
  </si>
  <si>
    <t>555.02.1m</t>
  </si>
  <si>
    <t>DVERE KOVOVÉ AUTOMATICKÉ POSUVNÉ S ELEKTROPOHONOM, JEDNOKRÍDLOVÉ, TELESKOPICKÉ ROZM.800x2100 mm - montáž</t>
  </si>
  <si>
    <t>555.02.1</t>
  </si>
  <si>
    <t>DVERE KOVOVÉ AUTOMATICKÉ POSUVNÉ S ELEKTROPOHONOM, JEDNOKRÍDLOVÉ, TELESKOPICKÉ ROZM.800x2100 mm.</t>
  </si>
  <si>
    <t>Poznámka k položke:_x000D_
pozn.:Ozn. D1, Dvere automatické posuvné dvojkrídlové teleskopické do čistých priestorov, rozmer mm: 800/2100, hladké, ovládanie elektronické, hliníkový rám hr.1mm, výplň oceľ.plech hr.0,8mm + minerálna vlna hr.60 mm, vrátane záložného zdroja EE, povrchová úprava vo farbe RAL 7035 (bledosivá), zo strany OS matné prevedenie, pravé. Kovanie: madlo zapustené, farba brúsená nerez. Ovládanie dverí lakťovým spínačom 2x a zámku 1x.</t>
  </si>
  <si>
    <t>555.02.1bm</t>
  </si>
  <si>
    <t>Obloženie vnútorného priestoru dverí - nadpražie - montáž</t>
  </si>
  <si>
    <t>Obloženie vnútorného priestoru dverí - nadpražie</t>
  </si>
  <si>
    <t>555.02.2m</t>
  </si>
  <si>
    <t>555.02.2</t>
  </si>
  <si>
    <t>Poznámka k položke:_x000D_
pozn.: Ozn. D2, Dvere automatické posuvné dvojkrídlové teleskopické do čistých priestorov, rozmer mm: 800/2100, hladké, ovládanie elektronické, hliníkový rám hr.1mm, výplň oceľ.plech hr.0,8mm + minerálna vlna hr.60 mm, vrátane záložného zdroja EE, povrchová úprava vo farbe RAL 7035 (bledosivá), zo strany OS matné prevedenie, ľavé. Kovanie: madlo zapustené, farba brúsená nerez. Ovládanie dverí lakťovým spínačom 2x a zámku 1x.</t>
  </si>
  <si>
    <t>555.02.2bm</t>
  </si>
  <si>
    <t>555.02.2b</t>
  </si>
  <si>
    <t>555.02.3m</t>
  </si>
  <si>
    <t>DVERE KOVOVÉ AUTOMATICKÉ POSUVNÉ S ELEKTROPOHONOM, JEDNOKRÍDLOVÉ, ROZM.800x2100 mm - montáž</t>
  </si>
  <si>
    <t>555.02.3</t>
  </si>
  <si>
    <t>DVERE KOVOVÉ AUTOMATICKÉ POSUVNÉ S ELEKTROPOHONOM, JEDNOKRÍDLOVÉ, ROZM.800x2100 mm.</t>
  </si>
  <si>
    <t>Poznámka k položke:_x000D_
pozn.: Ozn. D3, Dvere automatické posuvné jednokrídlové do čistých priestorov, rozmer mm: 800/2100, z časti presklenené, (jednoduché zasklenie, sklo bezpečnostné lepené), hladké, ovládanie elektronické, hliníkový rám hr.1mm, výplň oceľ.plech hr.0,8mm + minerálna vlna hr.60 mm, vrátane záložného zdroja EE, povrchová úprava vo farbe RAL 7035 (bledosivá), pravé. Kovanie: madlo zapustené, farba brúsená nerez. Ovládanie dverí lakťovým spínačom 2x a zámku 1x.</t>
  </si>
  <si>
    <t>555.02.3bm</t>
  </si>
  <si>
    <t>555.02.3b</t>
  </si>
  <si>
    <t>555.02.4m</t>
  </si>
  <si>
    <t>DVERE KOVOVÉ AUTOMATICKÉ POSUVNÉ S ELEKTROPOHONOM, DVOJKRÍDLOVÉ, TELESKOPICKÉ ROZM.1400x2100 mm - montáž</t>
  </si>
  <si>
    <t>555.02.4</t>
  </si>
  <si>
    <t>DVERE KOVOVÉ AUTOMATICKÉ POSUVNÉ S ELEKTROPOHONOM, DVOJKRÍDLOVÉ, TELESKOPICKÉ ROZM.1400x2100 mm.</t>
  </si>
  <si>
    <t>Poznámka k položke:_x000D_
pozn.: Ozn. D4, Dvere automatické posuvné dvojkrídlové teleskopické do čistých priestorov, rozmer mm: 1400/2100, z časti presklenené, (jednoduché zasklenie, sklo bezpečnostné lepené) hladké, ovládanie elektronické, hliníkový rám hr.1mm, výplň oceľ.plech hr.0,8mm + minerálna vlna hr.60 mm, vrátane záložného zdroja EE,povrchová úprava vo farbe RAL 7035 (bledosivá), ľavé. Kovanie: madlo zapustené, farba brúsená nerez. Ovládanie dverí lakťovým spínačom 2x a zámku 1x.</t>
  </si>
  <si>
    <t>555.02.4bm</t>
  </si>
  <si>
    <t>555.02.4b</t>
  </si>
  <si>
    <t>555.02.5m</t>
  </si>
  <si>
    <t>DVERE KOVOVÉ AUTOMATICKÉ POSUVNÉ S ELEKTROPOHONOM - ATYP, DVOJKRÍDLOVÉ, TELESKOPICKÉ ROZM.900x2100 mm - montáž</t>
  </si>
  <si>
    <t>555.02.5</t>
  </si>
  <si>
    <t>DVERE KOVOVÉ AUTOMATICKÉ POSUVNÉ S ELEKTROPOHONOM - ATYP, DVOJKRÍDLOVÉ, TELESKOPICKÉ ROZM.900x2100 mm.</t>
  </si>
  <si>
    <t xml:space="preserve">Poznámka k položke:_x000D_
pozn.: v, Dvere automatické posuvné dvojkrídlové teleskopické do čistých priestorov, rozmer mm: 900/2100, hladké, ovládanie elektronické, hliníkový rám hr.1mm, výplň oceľ.plech hr.0,8mm + minerálna vlna hr.60 mm, vrátane záložného zdroja EE, integrovaná RTG ochrana min. 1,7 mm, povrchová úprava vo farbe RAL 7035 (bledosivá), zo strany OS matné prevedenie, pravé. Kovanie: madlo zapustené, farba brúsená nerez. Ovládanie dverí lakťovým spínačom 2x a zámku 1x._x000D_
_x000D_
</t>
  </si>
  <si>
    <t>555.02.6m</t>
  </si>
  <si>
    <t>DVERE KOVOVÉ AUTOMATICKÉ POSUVNÉ S ELEKTROPOHONOM, DVOJKRÍDLOVÉ, TELESKOPICKÉ ROZM.900x2100 mm - montáž</t>
  </si>
  <si>
    <t>555.02.6</t>
  </si>
  <si>
    <t>DVERE KOVOVÉ AUTOMATICKÉ POSUVNÉ S ELEKTROPOHONOM, DVOJKRÍDLOVÉ, TELESKOPICKÉ ROZM.900x2100 mm.</t>
  </si>
  <si>
    <t>Poznámka k položke:_x000D_
pozb.: Ozn. D6, Dvere automatické posuvné dvojkrídlové teleskopické do čistých priestorov, rozmer mm: 900/2100, hladké, ovládanie elektronické, hliníkový rám hr.1mm, výplň oceľ.plech hr.0,8mm + minerálna vlna hr.60 mm, vrátane záložného zdroja EE,  integrovaná RTG ochrana min. 1,6 mm, povrchová úprava vo farbe RAL 7035 (bledosivá), zo strany OS matné prevedenie, pravé. Kovanie: madlo zapustené, farba brúsená nerez. Ovládanie dverí lakťovým spínačom 2x a zámku 1x.</t>
  </si>
  <si>
    <t>555.02.7m</t>
  </si>
  <si>
    <t>555.02.7</t>
  </si>
  <si>
    <t>Poznámka k položke:_x000D_
pozn.: Ozn. D7, Dvere automatické posuvné dvojkrídlové teleskopické do čistých priestorov, rozmer mm: 1400/2100, z časti presklenené, (jednoduché zasklenie, sklo lepené) hladké, ovládanie elektronické, hliníkový rám hr.1mm, výplň oceľ.plech hr.0,8mm + minerálna vlna hr.60 mm, vrátane záložného zdroja EE, integrovaná RTG ochrana min. 1,6 mm, povrchová úprava vo farbe RAL 7035 (bledosivá), zo strany OS matné prevedenie, ľavé. Kovanie: madlo zapustené, farba brúsená nerez. Ovládanie dverí lakťovým spínačom 2x a zámku 1x.</t>
  </si>
  <si>
    <t>DS - Dokumentácia skutkového vyhotovenia</t>
  </si>
  <si>
    <t>paré</t>
  </si>
  <si>
    <t>-964055236</t>
  </si>
  <si>
    <t>K správnemu naceneniu výkazu výmer je potrebné naštudovanie PD. Naceniť je potrebné jestvujúci výkaz výmer podľa pokynov tendrového zadávateľa, resp. navrhu zmluvy o dielo.Výkaz výmer je neoddeliteľnou súčasťou celej PD. Materiál výrobkov je definovaný vo VV a zároveň sú položky jednoznačne určené a spárovateľné k výkresovej alebo textovej časti projektovej dokumentácie, ktorá dané materiály, v potrebných prípadoch ešte presnejšie podrobnejšie špecifikuje, upresňuje ci konkretizuje technicky, parametricky alebo referenčným výrobkom.  Informácie o materiáloch výrobkov vo výkresovej časti alebo technických správach môžu byť aj výrazne rozsiahlejšie ako je možné uviesť technicky v texte názvu položky vo výkaze výmer, preto je potrebné naštudovanie projektovej dokumentácie a oceňovať výkaz výmer ako celok a neoddeliteňú súčasť projektovej dokumentácie.Výmery položiek presunov hmot PSV vyjadrených mernými jednotkami v percentách % si uchádzač výpĺna sám podla metodiky rozpočtárskych programov napr. Cenkros, ODIS. Dodávateľ si zahrnie do jednotkových cien všetky náklady podla ZoD, vrátane VRN-ov: napr. označenie staveniska, čistenie, opatrenia pre stav. v zimnom období, poistenie, geodet. merania a dokumentáciu, skúšky, vzorky, dielenskú dokumentáciu, vyčistenie všetkých dotknutých plôch od stavebného odpadu, projekt organizácie výstavby je taktiež zahrnutý v jednotkových cenách.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</si>
</sst>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sz val="10"/>
      <color rgb="FF46464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3" fillId="0" borderId="0" applyNumberFormat="0" applyFill="0" applyBorder="0" applyAlignment="0" applyProtection="0"/>
  </cellStyleXfs>
  <cellXfs count="30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18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9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20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3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6" fillId="5" borderId="0" xfId="0" applyFont="1" applyFill="1" applyAlignment="1">
      <alignment horizontal="center" vertical="center"/>
    </xf>
    <xf numFmtId="0" fontId="27" fillId="0" borderId="16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4" fontId="28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4" fillId="0" borderId="14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166" fontId="24" fillId="0" borderId="0" xfId="0" applyNumberFormat="1" applyFont="1" applyBorder="1" applyAlignment="1">
      <alignment vertical="center"/>
    </xf>
    <xf numFmtId="4" fontId="24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2" fillId="0" borderId="14" xfId="0" applyNumberFormat="1" applyFont="1" applyBorder="1" applyAlignment="1">
      <alignment vertical="center"/>
    </xf>
    <xf numFmtId="4" fontId="32" fillId="0" borderId="0" xfId="0" applyNumberFormat="1" applyFont="1" applyBorder="1" applyAlignment="1">
      <alignment vertical="center"/>
    </xf>
    <xf numFmtId="166" fontId="32" fillId="0" borderId="0" xfId="0" applyNumberFormat="1" applyFont="1" applyBorder="1" applyAlignment="1">
      <alignment vertical="center"/>
    </xf>
    <xf numFmtId="4" fontId="32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3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32" fillId="0" borderId="19" xfId="0" applyNumberFormat="1" applyFont="1" applyBorder="1" applyAlignment="1">
      <alignment vertical="center"/>
    </xf>
    <xf numFmtId="4" fontId="32" fillId="0" borderId="20" xfId="0" applyNumberFormat="1" applyFont="1" applyBorder="1" applyAlignment="1">
      <alignment vertical="center"/>
    </xf>
    <xf numFmtId="166" fontId="32" fillId="0" borderId="20" xfId="0" applyNumberFormat="1" applyFont="1" applyBorder="1" applyAlignment="1">
      <alignment vertical="center"/>
    </xf>
    <xf numFmtId="4" fontId="32" fillId="0" borderId="21" xfId="0" applyNumberFormat="1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4" fontId="7" fillId="3" borderId="0" xfId="0" applyNumberFormat="1" applyFont="1" applyFill="1" applyAlignment="1" applyProtection="1">
      <alignment vertical="center"/>
      <protection locked="0"/>
    </xf>
    <xf numFmtId="164" fontId="1" fillId="3" borderId="14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4" fontId="0" fillId="0" borderId="0" xfId="0" applyNumberFormat="1" applyFont="1" applyAlignment="1">
      <alignment vertical="center"/>
    </xf>
    <xf numFmtId="164" fontId="1" fillId="3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20" xfId="0" applyFont="1" applyFill="1" applyBorder="1" applyAlignment="1" applyProtection="1">
      <alignment horizontal="center" vertical="center"/>
      <protection locked="0"/>
    </xf>
    <xf numFmtId="4" fontId="1" fillId="0" borderId="21" xfId="0" applyNumberFormat="1" applyFont="1" applyBorder="1" applyAlignment="1">
      <alignment vertical="center"/>
    </xf>
    <xf numFmtId="0" fontId="28" fillId="5" borderId="0" xfId="0" applyFont="1" applyFill="1" applyAlignment="1">
      <alignment horizontal="left" vertical="center"/>
    </xf>
    <xf numFmtId="0" fontId="0" fillId="5" borderId="0" xfId="0" applyFont="1" applyFill="1" applyAlignment="1">
      <alignment vertical="center"/>
    </xf>
    <xf numFmtId="4" fontId="28" fillId="5" borderId="0" xfId="0" applyNumberFormat="1" applyFont="1" applyFill="1" applyAlignment="1">
      <alignment vertical="center"/>
    </xf>
    <xf numFmtId="0" fontId="35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9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4" fontId="20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20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6" fillId="5" borderId="0" xfId="0" applyFont="1" applyFill="1" applyAlignment="1">
      <alignment horizontal="left" vertical="center"/>
    </xf>
    <xf numFmtId="0" fontId="26" fillId="5" borderId="0" xfId="0" applyFont="1" applyFill="1" applyAlignment="1">
      <alignment horizontal="right" vertical="center"/>
    </xf>
    <xf numFmtId="0" fontId="36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36" fillId="0" borderId="0" xfId="0" applyNumberFormat="1" applyFont="1" applyAlignment="1">
      <alignment vertical="center"/>
    </xf>
    <xf numFmtId="0" fontId="27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6" fillId="5" borderId="16" xfId="0" applyFont="1" applyFill="1" applyBorder="1" applyAlignment="1">
      <alignment horizontal="center" vertical="center" wrapText="1"/>
    </xf>
    <xf numFmtId="0" fontId="26" fillId="5" borderId="17" xfId="0" applyFont="1" applyFill="1" applyBorder="1" applyAlignment="1">
      <alignment horizontal="center" vertical="center" wrapText="1"/>
    </xf>
    <xf numFmtId="0" fontId="26" fillId="5" borderId="18" xfId="0" applyFont="1" applyFill="1" applyBorder="1" applyAlignment="1">
      <alignment horizontal="center" vertical="center" wrapText="1"/>
    </xf>
    <xf numFmtId="0" fontId="26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8" fillId="0" borderId="0" xfId="0" applyNumberFormat="1" applyFont="1" applyAlignment="1"/>
    <xf numFmtId="166" fontId="37" fillId="0" borderId="12" xfId="0" applyNumberFormat="1" applyFont="1" applyBorder="1" applyAlignment="1"/>
    <xf numFmtId="166" fontId="37" fillId="0" borderId="13" xfId="0" applyNumberFormat="1" applyFont="1" applyBorder="1" applyAlignment="1"/>
    <xf numFmtId="4" fontId="38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26" fillId="0" borderId="23" xfId="0" applyFont="1" applyBorder="1" applyAlignment="1" applyProtection="1">
      <alignment horizontal="center" vertical="center"/>
      <protection locked="0"/>
    </xf>
    <xf numFmtId="49" fontId="26" fillId="0" borderId="23" xfId="0" applyNumberFormat="1" applyFont="1" applyBorder="1" applyAlignment="1" applyProtection="1">
      <alignment horizontal="left" vertical="center" wrapText="1"/>
      <protection locked="0"/>
    </xf>
    <xf numFmtId="0" fontId="26" fillId="0" borderId="23" xfId="0" applyFont="1" applyBorder="1" applyAlignment="1" applyProtection="1">
      <alignment horizontal="left" vertical="center" wrapText="1"/>
      <protection locked="0"/>
    </xf>
    <xf numFmtId="0" fontId="26" fillId="0" borderId="23" xfId="0" applyFont="1" applyBorder="1" applyAlignment="1" applyProtection="1">
      <alignment horizontal="center" vertical="center" wrapText="1"/>
      <protection locked="0"/>
    </xf>
    <xf numFmtId="167" fontId="26" fillId="0" borderId="23" xfId="0" applyNumberFormat="1" applyFont="1" applyBorder="1" applyAlignment="1" applyProtection="1">
      <alignment vertical="center"/>
      <protection locked="0"/>
    </xf>
    <xf numFmtId="4" fontId="26" fillId="3" borderId="23" xfId="0" applyNumberFormat="1" applyFont="1" applyFill="1" applyBorder="1" applyAlignment="1" applyProtection="1">
      <alignment vertical="center"/>
      <protection locked="0"/>
    </xf>
    <xf numFmtId="4" fontId="26" fillId="0" borderId="23" xfId="0" applyNumberFormat="1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vertical="center"/>
      <protection locked="0"/>
    </xf>
    <xf numFmtId="0" fontId="27" fillId="3" borderId="14" xfId="0" applyFont="1" applyFill="1" applyBorder="1" applyAlignment="1" applyProtection="1">
      <alignment horizontal="left" vertical="center"/>
      <protection locked="0"/>
    </xf>
    <xf numFmtId="0" fontId="27" fillId="0" borderId="0" xfId="0" applyFont="1" applyBorder="1" applyAlignment="1">
      <alignment horizontal="center" vertical="center"/>
    </xf>
    <xf numFmtId="166" fontId="27" fillId="0" borderId="0" xfId="0" applyNumberFormat="1" applyFont="1" applyBorder="1" applyAlignment="1">
      <alignment vertical="center"/>
    </xf>
    <xf numFmtId="166" fontId="27" fillId="0" borderId="15" xfId="0" applyNumberFormat="1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3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27" fillId="3" borderId="19" xfId="0" applyFont="1" applyFill="1" applyBorder="1" applyAlignment="1" applyProtection="1">
      <alignment horizontal="left" vertical="center"/>
      <protection locked="0"/>
    </xf>
    <xf numFmtId="0" fontId="27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166" fontId="27" fillId="0" borderId="21" xfId="0" applyNumberFormat="1" applyFont="1" applyBorder="1" applyAlignment="1">
      <alignment vertical="center"/>
    </xf>
    <xf numFmtId="0" fontId="40" fillId="0" borderId="0" xfId="0" applyFont="1" applyAlignment="1">
      <alignment vertical="center" wrapText="1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1" fillId="0" borderId="23" xfId="0" applyFont="1" applyBorder="1" applyAlignment="1" applyProtection="1">
      <alignment horizontal="center" vertical="center"/>
      <protection locked="0"/>
    </xf>
    <xf numFmtId="49" fontId="41" fillId="0" borderId="23" xfId="0" applyNumberFormat="1" applyFont="1" applyBorder="1" applyAlignment="1" applyProtection="1">
      <alignment horizontal="left" vertical="center" wrapText="1"/>
      <protection locked="0"/>
    </xf>
    <xf numFmtId="0" fontId="41" fillId="0" borderId="23" xfId="0" applyFont="1" applyBorder="1" applyAlignment="1" applyProtection="1">
      <alignment horizontal="left" vertical="center" wrapText="1"/>
      <protection locked="0"/>
    </xf>
    <xf numFmtId="0" fontId="41" fillId="0" borderId="23" xfId="0" applyFont="1" applyBorder="1" applyAlignment="1" applyProtection="1">
      <alignment horizontal="center" vertical="center" wrapText="1"/>
      <protection locked="0"/>
    </xf>
    <xf numFmtId="167" fontId="41" fillId="0" borderId="23" xfId="0" applyNumberFormat="1" applyFont="1" applyBorder="1" applyAlignment="1" applyProtection="1">
      <alignment vertical="center"/>
      <protection locked="0"/>
    </xf>
    <xf numFmtId="4" fontId="41" fillId="3" borderId="23" xfId="0" applyNumberFormat="1" applyFont="1" applyFill="1" applyBorder="1" applyAlignment="1" applyProtection="1">
      <alignment vertical="center"/>
      <protection locked="0"/>
    </xf>
    <xf numFmtId="4" fontId="41" fillId="0" borderId="23" xfId="0" applyNumberFormat="1" applyFont="1" applyBorder="1" applyAlignment="1" applyProtection="1">
      <alignment vertical="center"/>
      <protection locked="0"/>
    </xf>
    <xf numFmtId="0" fontId="42" fillId="0" borderId="23" xfId="0" applyFont="1" applyBorder="1" applyAlignment="1" applyProtection="1">
      <alignment vertical="center"/>
      <protection locked="0"/>
    </xf>
    <xf numFmtId="0" fontId="42" fillId="0" borderId="3" xfId="0" applyFont="1" applyBorder="1" applyAlignment="1">
      <alignment vertical="center"/>
    </xf>
    <xf numFmtId="0" fontId="41" fillId="3" borderId="14" xfId="0" applyFont="1" applyFill="1" applyBorder="1" applyAlignment="1" applyProtection="1">
      <alignment horizontal="left" vertical="center"/>
      <protection locked="0"/>
    </xf>
    <xf numFmtId="0" fontId="41" fillId="0" borderId="0" xfId="0" applyFont="1" applyBorder="1" applyAlignment="1">
      <alignment horizontal="center" vertical="center"/>
    </xf>
    <xf numFmtId="167" fontId="26" fillId="3" borderId="23" xfId="0" applyNumberFormat="1" applyFont="1" applyFill="1" applyBorder="1" applyAlignment="1" applyProtection="1">
      <alignment vertical="center"/>
      <protection locked="0"/>
    </xf>
    <xf numFmtId="0" fontId="0" fillId="0" borderId="19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Font="1" applyBorder="1" applyAlignment="1">
      <alignment vertical="center"/>
    </xf>
    <xf numFmtId="0" fontId="41" fillId="3" borderId="19" xfId="0" applyFont="1" applyFill="1" applyBorder="1" applyAlignment="1" applyProtection="1">
      <alignment horizontal="left" vertical="center"/>
      <protection locked="0"/>
    </xf>
    <xf numFmtId="0" fontId="41" fillId="0" borderId="2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4" fontId="31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164" fontId="20" fillId="0" borderId="0" xfId="0" applyNumberFormat="1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0" fillId="0" borderId="0" xfId="0"/>
    <xf numFmtId="0" fontId="26" fillId="5" borderId="7" xfId="0" applyFont="1" applyFill="1" applyBorder="1" applyAlignment="1">
      <alignment horizontal="right" vertical="center"/>
    </xf>
    <xf numFmtId="0" fontId="26" fillId="5" borderId="7" xfId="0" applyFont="1" applyFill="1" applyBorder="1" applyAlignment="1">
      <alignment horizontal="left" vertical="center"/>
    </xf>
    <xf numFmtId="4" fontId="31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4" fontId="28" fillId="5" borderId="0" xfId="0" applyNumberFormat="1" applyFont="1" applyFill="1" applyAlignment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4" fontId="2" fillId="0" borderId="0" xfId="0" applyNumberFormat="1" applyFont="1" applyAlignment="1">
      <alignment vertical="center"/>
    </xf>
    <xf numFmtId="4" fontId="19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7" fillId="3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>
      <alignment horizontal="left" vertical="center"/>
    </xf>
    <xf numFmtId="4" fontId="7" fillId="3" borderId="0" xfId="0" applyNumberFormat="1" applyFont="1" applyFill="1" applyAlignment="1" applyProtection="1">
      <alignment vertical="center"/>
      <protection locked="0"/>
    </xf>
    <xf numFmtId="4" fontId="28" fillId="0" borderId="0" xfId="0" applyNumberFormat="1" applyFont="1" applyAlignment="1">
      <alignment horizontal="right" vertical="center"/>
    </xf>
    <xf numFmtId="4" fontId="28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30" fillId="0" borderId="0" xfId="0" applyFont="1" applyAlignment="1">
      <alignment horizontal="left" vertical="center" wrapText="1"/>
    </xf>
    <xf numFmtId="0" fontId="26" fillId="5" borderId="7" xfId="0" applyFont="1" applyFill="1" applyBorder="1" applyAlignment="1">
      <alignment horizontal="center" vertical="center"/>
    </xf>
    <xf numFmtId="0" fontId="26" fillId="5" borderId="8" xfId="0" applyFont="1" applyFill="1" applyBorder="1" applyAlignment="1">
      <alignment horizontal="left" vertical="center"/>
    </xf>
    <xf numFmtId="0" fontId="26" fillId="5" borderId="6" xfId="0" applyFont="1" applyFill="1" applyBorder="1" applyAlignment="1">
      <alignment horizontal="center" vertical="center"/>
    </xf>
    <xf numFmtId="0" fontId="34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7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15"/>
  <sheetViews>
    <sheetView showGridLines="0" topLeftCell="A16" workbookViewId="0">
      <selection activeCell="E23" sqref="E23:AN23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7" t="s">
        <v>0</v>
      </c>
      <c r="AZ1" s="17" t="s">
        <v>1</v>
      </c>
      <c r="BA1" s="17" t="s">
        <v>2</v>
      </c>
      <c r="BB1" s="17" t="s">
        <v>1</v>
      </c>
      <c r="BT1" s="17" t="s">
        <v>3</v>
      </c>
      <c r="BU1" s="17" t="s">
        <v>3</v>
      </c>
      <c r="BV1" s="17" t="s">
        <v>4</v>
      </c>
    </row>
    <row r="2" spans="1:74" s="1" customFormat="1" ht="36.950000000000003" customHeight="1">
      <c r="AR2" s="263" t="s">
        <v>5</v>
      </c>
      <c r="AS2" s="264"/>
      <c r="AT2" s="264"/>
      <c r="AU2" s="264"/>
      <c r="AV2" s="264"/>
      <c r="AW2" s="264"/>
      <c r="AX2" s="264"/>
      <c r="AY2" s="264"/>
      <c r="AZ2" s="264"/>
      <c r="BA2" s="264"/>
      <c r="BB2" s="264"/>
      <c r="BC2" s="264"/>
      <c r="BD2" s="264"/>
      <c r="BE2" s="264"/>
      <c r="BS2" s="18" t="s">
        <v>6</v>
      </c>
      <c r="BT2" s="18" t="s">
        <v>7</v>
      </c>
    </row>
    <row r="3" spans="1:74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7</v>
      </c>
    </row>
    <row r="4" spans="1:74" s="1" customFormat="1" ht="24.95" customHeight="1">
      <c r="B4" s="21"/>
      <c r="D4" s="22" t="s">
        <v>8</v>
      </c>
      <c r="AR4" s="21"/>
      <c r="AS4" s="23" t="s">
        <v>9</v>
      </c>
      <c r="BE4" s="24" t="s">
        <v>10</v>
      </c>
      <c r="BS4" s="18" t="s">
        <v>11</v>
      </c>
    </row>
    <row r="5" spans="1:74" s="1" customFormat="1" ht="12" customHeight="1">
      <c r="B5" s="21"/>
      <c r="D5" s="25" t="s">
        <v>12</v>
      </c>
      <c r="K5" s="277" t="s">
        <v>13</v>
      </c>
      <c r="L5" s="264"/>
      <c r="M5" s="264"/>
      <c r="N5" s="264"/>
      <c r="O5" s="264"/>
      <c r="P5" s="264"/>
      <c r="Q5" s="264"/>
      <c r="R5" s="264"/>
      <c r="S5" s="264"/>
      <c r="T5" s="264"/>
      <c r="U5" s="264"/>
      <c r="V5" s="264"/>
      <c r="W5" s="264"/>
      <c r="X5" s="264"/>
      <c r="Y5" s="264"/>
      <c r="Z5" s="264"/>
      <c r="AA5" s="264"/>
      <c r="AB5" s="264"/>
      <c r="AC5" s="264"/>
      <c r="AD5" s="264"/>
      <c r="AE5" s="264"/>
      <c r="AF5" s="264"/>
      <c r="AG5" s="264"/>
      <c r="AH5" s="264"/>
      <c r="AI5" s="264"/>
      <c r="AJ5" s="264"/>
      <c r="AK5" s="264"/>
      <c r="AL5" s="264"/>
      <c r="AM5" s="264"/>
      <c r="AN5" s="264"/>
      <c r="AO5" s="264"/>
      <c r="AR5" s="21"/>
      <c r="BE5" s="274" t="s">
        <v>14</v>
      </c>
      <c r="BS5" s="18" t="s">
        <v>6</v>
      </c>
    </row>
    <row r="6" spans="1:74" s="1" customFormat="1" ht="36.950000000000003" customHeight="1">
      <c r="B6" s="21"/>
      <c r="D6" s="27" t="s">
        <v>15</v>
      </c>
      <c r="K6" s="278" t="s">
        <v>16</v>
      </c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264"/>
      <c r="AA6" s="264"/>
      <c r="AB6" s="264"/>
      <c r="AC6" s="264"/>
      <c r="AD6" s="264"/>
      <c r="AE6" s="264"/>
      <c r="AF6" s="264"/>
      <c r="AG6" s="264"/>
      <c r="AH6" s="264"/>
      <c r="AI6" s="264"/>
      <c r="AJ6" s="264"/>
      <c r="AK6" s="264"/>
      <c r="AL6" s="264"/>
      <c r="AM6" s="264"/>
      <c r="AN6" s="264"/>
      <c r="AO6" s="264"/>
      <c r="AR6" s="21"/>
      <c r="BE6" s="275"/>
      <c r="BS6" s="18" t="s">
        <v>6</v>
      </c>
    </row>
    <row r="7" spans="1:74" s="1" customFormat="1" ht="12" customHeight="1">
      <c r="B7" s="21"/>
      <c r="D7" s="28" t="s">
        <v>17</v>
      </c>
      <c r="K7" s="26" t="s">
        <v>1</v>
      </c>
      <c r="AK7" s="28" t="s">
        <v>18</v>
      </c>
      <c r="AN7" s="26" t="s">
        <v>1</v>
      </c>
      <c r="AR7" s="21"/>
      <c r="BE7" s="275"/>
      <c r="BS7" s="18" t="s">
        <v>6</v>
      </c>
    </row>
    <row r="8" spans="1:74" s="1" customFormat="1" ht="12" customHeight="1">
      <c r="B8" s="21"/>
      <c r="D8" s="28" t="s">
        <v>19</v>
      </c>
      <c r="K8" s="26" t="s">
        <v>20</v>
      </c>
      <c r="AK8" s="28" t="s">
        <v>21</v>
      </c>
      <c r="AN8" s="29" t="s">
        <v>22</v>
      </c>
      <c r="AR8" s="21"/>
      <c r="BE8" s="275"/>
      <c r="BS8" s="18" t="s">
        <v>6</v>
      </c>
    </row>
    <row r="9" spans="1:74" s="1" customFormat="1" ht="14.45" customHeight="1">
      <c r="B9" s="21"/>
      <c r="AR9" s="21"/>
      <c r="BE9" s="275"/>
      <c r="BS9" s="18" t="s">
        <v>6</v>
      </c>
    </row>
    <row r="10" spans="1:74" s="1" customFormat="1" ht="12" customHeight="1">
      <c r="B10" s="21"/>
      <c r="D10" s="28" t="s">
        <v>23</v>
      </c>
      <c r="AK10" s="28" t="s">
        <v>24</v>
      </c>
      <c r="AN10" s="26" t="s">
        <v>1</v>
      </c>
      <c r="AR10" s="21"/>
      <c r="BE10" s="275"/>
      <c r="BS10" s="18" t="s">
        <v>6</v>
      </c>
    </row>
    <row r="11" spans="1:74" s="1" customFormat="1" ht="18.399999999999999" customHeight="1">
      <c r="B11" s="21"/>
      <c r="E11" s="26" t="s">
        <v>25</v>
      </c>
      <c r="AK11" s="28" t="s">
        <v>26</v>
      </c>
      <c r="AN11" s="26" t="s">
        <v>1</v>
      </c>
      <c r="AR11" s="21"/>
      <c r="BE11" s="275"/>
      <c r="BS11" s="18" t="s">
        <v>6</v>
      </c>
    </row>
    <row r="12" spans="1:74" s="1" customFormat="1" ht="6.95" customHeight="1">
      <c r="B12" s="21"/>
      <c r="AR12" s="21"/>
      <c r="BE12" s="275"/>
      <c r="BS12" s="18" t="s">
        <v>6</v>
      </c>
    </row>
    <row r="13" spans="1:74" s="1" customFormat="1" ht="12" customHeight="1">
      <c r="B13" s="21"/>
      <c r="D13" s="28" t="s">
        <v>27</v>
      </c>
      <c r="AK13" s="28" t="s">
        <v>24</v>
      </c>
      <c r="AN13" s="30"/>
      <c r="AR13" s="21"/>
      <c r="BE13" s="275"/>
      <c r="BS13" s="18" t="s">
        <v>6</v>
      </c>
    </row>
    <row r="14" spans="1:74" ht="12.75">
      <c r="B14" s="21"/>
      <c r="E14" s="279"/>
      <c r="F14" s="280"/>
      <c r="G14" s="280"/>
      <c r="H14" s="280"/>
      <c r="I14" s="280"/>
      <c r="J14" s="280"/>
      <c r="K14" s="280"/>
      <c r="L14" s="280"/>
      <c r="M14" s="280"/>
      <c r="N14" s="280"/>
      <c r="O14" s="280"/>
      <c r="P14" s="280"/>
      <c r="Q14" s="280"/>
      <c r="R14" s="280"/>
      <c r="S14" s="280"/>
      <c r="T14" s="280"/>
      <c r="U14" s="280"/>
      <c r="V14" s="280"/>
      <c r="W14" s="280"/>
      <c r="X14" s="280"/>
      <c r="Y14" s="280"/>
      <c r="Z14" s="280"/>
      <c r="AA14" s="280"/>
      <c r="AB14" s="280"/>
      <c r="AC14" s="280"/>
      <c r="AD14" s="280"/>
      <c r="AE14" s="280"/>
      <c r="AF14" s="280"/>
      <c r="AG14" s="280"/>
      <c r="AH14" s="280"/>
      <c r="AI14" s="280"/>
      <c r="AJ14" s="280"/>
      <c r="AK14" s="28" t="s">
        <v>26</v>
      </c>
      <c r="AN14" s="30"/>
      <c r="AR14" s="21"/>
      <c r="BE14" s="275"/>
      <c r="BS14" s="18" t="s">
        <v>6</v>
      </c>
    </row>
    <row r="15" spans="1:74" s="1" customFormat="1" ht="6.95" customHeight="1">
      <c r="B15" s="21"/>
      <c r="AR15" s="21"/>
      <c r="BE15" s="275"/>
      <c r="BS15" s="18" t="s">
        <v>3</v>
      </c>
    </row>
    <row r="16" spans="1:74" s="1" customFormat="1" ht="12" customHeight="1">
      <c r="B16" s="21"/>
      <c r="D16" s="28" t="s">
        <v>28</v>
      </c>
      <c r="AK16" s="28" t="s">
        <v>24</v>
      </c>
      <c r="AN16" s="26" t="s">
        <v>1</v>
      </c>
      <c r="AR16" s="21"/>
      <c r="BE16" s="275"/>
      <c r="BS16" s="18" t="s">
        <v>3</v>
      </c>
    </row>
    <row r="17" spans="1:71" s="1" customFormat="1" ht="18.399999999999999" customHeight="1">
      <c r="B17" s="21"/>
      <c r="E17" s="26" t="s">
        <v>25</v>
      </c>
      <c r="AK17" s="28" t="s">
        <v>26</v>
      </c>
      <c r="AN17" s="26" t="s">
        <v>1</v>
      </c>
      <c r="AR17" s="21"/>
      <c r="BE17" s="275"/>
      <c r="BS17" s="18" t="s">
        <v>29</v>
      </c>
    </row>
    <row r="18" spans="1:71" s="1" customFormat="1" ht="6.95" customHeight="1">
      <c r="B18" s="21"/>
      <c r="AR18" s="21"/>
      <c r="BE18" s="275"/>
      <c r="BS18" s="18" t="s">
        <v>6</v>
      </c>
    </row>
    <row r="19" spans="1:71" s="1" customFormat="1" ht="12" customHeight="1">
      <c r="B19" s="21"/>
      <c r="D19" s="28" t="s">
        <v>30</v>
      </c>
      <c r="AK19" s="28" t="s">
        <v>24</v>
      </c>
      <c r="AN19" s="26" t="s">
        <v>1</v>
      </c>
      <c r="AR19" s="21"/>
      <c r="BE19" s="275"/>
      <c r="BS19" s="18" t="s">
        <v>6</v>
      </c>
    </row>
    <row r="20" spans="1:71" s="1" customFormat="1" ht="18.399999999999999" customHeight="1">
      <c r="B20" s="21"/>
      <c r="E20" s="26" t="s">
        <v>25</v>
      </c>
      <c r="AK20" s="28" t="s">
        <v>26</v>
      </c>
      <c r="AN20" s="26" t="s">
        <v>1</v>
      </c>
      <c r="AR20" s="21"/>
      <c r="BE20" s="275"/>
      <c r="BS20" s="18" t="s">
        <v>29</v>
      </c>
    </row>
    <row r="21" spans="1:71" s="1" customFormat="1" ht="6.95" customHeight="1">
      <c r="B21" s="21"/>
      <c r="AR21" s="21"/>
      <c r="BE21" s="275"/>
    </row>
    <row r="22" spans="1:71" s="1" customFormat="1" ht="12" customHeight="1">
      <c r="B22" s="21"/>
      <c r="D22" s="28" t="s">
        <v>31</v>
      </c>
      <c r="AR22" s="21"/>
      <c r="BE22" s="275"/>
    </row>
    <row r="23" spans="1:71" s="1" customFormat="1" ht="153.75" customHeight="1">
      <c r="B23" s="21"/>
      <c r="E23" s="281" t="s">
        <v>2446</v>
      </c>
      <c r="F23" s="281"/>
      <c r="G23" s="281"/>
      <c r="H23" s="281"/>
      <c r="I23" s="281"/>
      <c r="J23" s="281"/>
      <c r="K23" s="281"/>
      <c r="L23" s="281"/>
      <c r="M23" s="281"/>
      <c r="N23" s="281"/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81"/>
      <c r="AA23" s="281"/>
      <c r="AB23" s="281"/>
      <c r="AC23" s="281"/>
      <c r="AD23" s="281"/>
      <c r="AE23" s="281"/>
      <c r="AF23" s="281"/>
      <c r="AG23" s="281"/>
      <c r="AH23" s="281"/>
      <c r="AI23" s="281"/>
      <c r="AJ23" s="281"/>
      <c r="AK23" s="281"/>
      <c r="AL23" s="281"/>
      <c r="AM23" s="281"/>
      <c r="AN23" s="281"/>
      <c r="AR23" s="21"/>
      <c r="BE23" s="275"/>
    </row>
    <row r="24" spans="1:71" s="1" customFormat="1" ht="6.95" customHeight="1">
      <c r="B24" s="21"/>
      <c r="AR24" s="21"/>
      <c r="BE24" s="275"/>
    </row>
    <row r="25" spans="1:71" s="1" customFormat="1" ht="6.95" customHeight="1">
      <c r="B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R25" s="21"/>
      <c r="BE25" s="275"/>
    </row>
    <row r="26" spans="1:71" s="1" customFormat="1" ht="14.45" customHeight="1">
      <c r="B26" s="21"/>
      <c r="D26" s="33" t="s">
        <v>32</v>
      </c>
      <c r="AK26" s="282">
        <f>ROUND(AG94,2)</f>
        <v>0</v>
      </c>
      <c r="AL26" s="264"/>
      <c r="AM26" s="264"/>
      <c r="AN26" s="264"/>
      <c r="AO26" s="264"/>
      <c r="AR26" s="21"/>
      <c r="BE26" s="275"/>
    </row>
    <row r="27" spans="1:71" s="1" customFormat="1" ht="14.45" customHeight="1">
      <c r="B27" s="21"/>
      <c r="D27" s="33" t="s">
        <v>33</v>
      </c>
      <c r="AK27" s="282">
        <f>ROUND(AG108, 2)</f>
        <v>0</v>
      </c>
      <c r="AL27" s="282"/>
      <c r="AM27" s="282"/>
      <c r="AN27" s="282"/>
      <c r="AO27" s="282"/>
      <c r="AR27" s="21"/>
      <c r="BE27" s="275"/>
    </row>
    <row r="28" spans="1:71" s="2" customFormat="1" ht="6.95" customHeight="1">
      <c r="A28" s="35"/>
      <c r="B28" s="36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6"/>
      <c r="BE28" s="275"/>
    </row>
    <row r="29" spans="1:71" s="2" customFormat="1" ht="25.9" customHeight="1">
      <c r="A29" s="35"/>
      <c r="B29" s="36"/>
      <c r="C29" s="35"/>
      <c r="D29" s="37" t="s">
        <v>34</v>
      </c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283">
        <f>ROUND(AK26 + AK27, 2)</f>
        <v>0</v>
      </c>
      <c r="AL29" s="284"/>
      <c r="AM29" s="284"/>
      <c r="AN29" s="284"/>
      <c r="AO29" s="284"/>
      <c r="AP29" s="35"/>
      <c r="AQ29" s="35"/>
      <c r="AR29" s="36"/>
      <c r="BE29" s="275"/>
    </row>
    <row r="30" spans="1:71" s="2" customFormat="1" ht="6.95" customHeight="1">
      <c r="A30" s="35"/>
      <c r="B30" s="36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6"/>
      <c r="BE30" s="275"/>
    </row>
    <row r="31" spans="1:71" s="2" customFormat="1" ht="12.75">
      <c r="A31" s="35"/>
      <c r="B31" s="36"/>
      <c r="C31" s="35"/>
      <c r="D31" s="35"/>
      <c r="E31" s="35"/>
      <c r="F31" s="35"/>
      <c r="G31" s="35"/>
      <c r="H31" s="35"/>
      <c r="I31" s="35"/>
      <c r="J31" s="35"/>
      <c r="K31" s="35"/>
      <c r="L31" s="285" t="s">
        <v>35</v>
      </c>
      <c r="M31" s="285"/>
      <c r="N31" s="285"/>
      <c r="O31" s="285"/>
      <c r="P31" s="285"/>
      <c r="Q31" s="35"/>
      <c r="R31" s="35"/>
      <c r="S31" s="35"/>
      <c r="T31" s="35"/>
      <c r="U31" s="35"/>
      <c r="V31" s="35"/>
      <c r="W31" s="285" t="s">
        <v>36</v>
      </c>
      <c r="X31" s="285"/>
      <c r="Y31" s="285"/>
      <c r="Z31" s="285"/>
      <c r="AA31" s="285"/>
      <c r="AB31" s="285"/>
      <c r="AC31" s="285"/>
      <c r="AD31" s="285"/>
      <c r="AE31" s="285"/>
      <c r="AF31" s="35"/>
      <c r="AG31" s="35"/>
      <c r="AH31" s="35"/>
      <c r="AI31" s="35"/>
      <c r="AJ31" s="35"/>
      <c r="AK31" s="285" t="s">
        <v>37</v>
      </c>
      <c r="AL31" s="285"/>
      <c r="AM31" s="285"/>
      <c r="AN31" s="285"/>
      <c r="AO31" s="285"/>
      <c r="AP31" s="35"/>
      <c r="AQ31" s="35"/>
      <c r="AR31" s="36"/>
      <c r="BE31" s="275"/>
    </row>
    <row r="32" spans="1:71" s="3" customFormat="1" ht="14.45" customHeight="1">
      <c r="B32" s="40"/>
      <c r="D32" s="28" t="s">
        <v>38</v>
      </c>
      <c r="F32" s="41" t="s">
        <v>39</v>
      </c>
      <c r="L32" s="258">
        <v>0.2</v>
      </c>
      <c r="M32" s="257"/>
      <c r="N32" s="257"/>
      <c r="O32" s="257"/>
      <c r="P32" s="257"/>
      <c r="Q32" s="42"/>
      <c r="R32" s="42"/>
      <c r="S32" s="42"/>
      <c r="T32" s="42"/>
      <c r="U32" s="42"/>
      <c r="V32" s="42"/>
      <c r="W32" s="256">
        <f>ROUND(AZ94 + SUM(CD108:CD112), 2)</f>
        <v>0</v>
      </c>
      <c r="X32" s="257"/>
      <c r="Y32" s="257"/>
      <c r="Z32" s="257"/>
      <c r="AA32" s="257"/>
      <c r="AB32" s="257"/>
      <c r="AC32" s="257"/>
      <c r="AD32" s="257"/>
      <c r="AE32" s="257"/>
      <c r="AF32" s="42"/>
      <c r="AG32" s="42"/>
      <c r="AH32" s="42"/>
      <c r="AI32" s="42"/>
      <c r="AJ32" s="42"/>
      <c r="AK32" s="256">
        <f>ROUND(AV94 + SUM(BY108:BY112), 2)</f>
        <v>0</v>
      </c>
      <c r="AL32" s="257"/>
      <c r="AM32" s="257"/>
      <c r="AN32" s="257"/>
      <c r="AO32" s="257"/>
      <c r="AP32" s="42"/>
      <c r="AQ32" s="42"/>
      <c r="AR32" s="43"/>
      <c r="AS32" s="42"/>
      <c r="AT32" s="42"/>
      <c r="AU32" s="42"/>
      <c r="AV32" s="42"/>
      <c r="AW32" s="42"/>
      <c r="AX32" s="42"/>
      <c r="AY32" s="42"/>
      <c r="AZ32" s="42"/>
      <c r="BE32" s="276"/>
    </row>
    <row r="33" spans="1:57" s="3" customFormat="1" ht="14.45" customHeight="1">
      <c r="B33" s="40"/>
      <c r="F33" s="41" t="s">
        <v>40</v>
      </c>
      <c r="L33" s="258">
        <v>0.2</v>
      </c>
      <c r="M33" s="257"/>
      <c r="N33" s="257"/>
      <c r="O33" s="257"/>
      <c r="P33" s="257"/>
      <c r="Q33" s="42"/>
      <c r="R33" s="42"/>
      <c r="S33" s="42"/>
      <c r="T33" s="42"/>
      <c r="U33" s="42"/>
      <c r="V33" s="42"/>
      <c r="W33" s="256">
        <f>ROUND(BA94 + SUM(CE108:CE112), 2)</f>
        <v>0</v>
      </c>
      <c r="X33" s="257"/>
      <c r="Y33" s="257"/>
      <c r="Z33" s="257"/>
      <c r="AA33" s="257"/>
      <c r="AB33" s="257"/>
      <c r="AC33" s="257"/>
      <c r="AD33" s="257"/>
      <c r="AE33" s="257"/>
      <c r="AF33" s="42"/>
      <c r="AG33" s="42"/>
      <c r="AH33" s="42"/>
      <c r="AI33" s="42"/>
      <c r="AJ33" s="42"/>
      <c r="AK33" s="256">
        <f>ROUND(AW94 + SUM(BZ108:BZ112), 2)</f>
        <v>0</v>
      </c>
      <c r="AL33" s="257"/>
      <c r="AM33" s="257"/>
      <c r="AN33" s="257"/>
      <c r="AO33" s="257"/>
      <c r="AP33" s="42"/>
      <c r="AQ33" s="42"/>
      <c r="AR33" s="43"/>
      <c r="AS33" s="42"/>
      <c r="AT33" s="42"/>
      <c r="AU33" s="42"/>
      <c r="AV33" s="42"/>
      <c r="AW33" s="42"/>
      <c r="AX33" s="42"/>
      <c r="AY33" s="42"/>
      <c r="AZ33" s="42"/>
      <c r="BE33" s="276"/>
    </row>
    <row r="34" spans="1:57" s="3" customFormat="1" ht="14.45" hidden="1" customHeight="1">
      <c r="B34" s="40"/>
      <c r="F34" s="28" t="s">
        <v>41</v>
      </c>
      <c r="L34" s="286">
        <v>0.2</v>
      </c>
      <c r="M34" s="255"/>
      <c r="N34" s="255"/>
      <c r="O34" s="255"/>
      <c r="P34" s="255"/>
      <c r="W34" s="254">
        <f>ROUND(BB94 + SUM(CF108:CF112), 2)</f>
        <v>0</v>
      </c>
      <c r="X34" s="255"/>
      <c r="Y34" s="255"/>
      <c r="Z34" s="255"/>
      <c r="AA34" s="255"/>
      <c r="AB34" s="255"/>
      <c r="AC34" s="255"/>
      <c r="AD34" s="255"/>
      <c r="AE34" s="255"/>
      <c r="AK34" s="254">
        <v>0</v>
      </c>
      <c r="AL34" s="255"/>
      <c r="AM34" s="255"/>
      <c r="AN34" s="255"/>
      <c r="AO34" s="255"/>
      <c r="AR34" s="40"/>
      <c r="BE34" s="276"/>
    </row>
    <row r="35" spans="1:57" s="3" customFormat="1" ht="14.45" hidden="1" customHeight="1">
      <c r="B35" s="40"/>
      <c r="F35" s="28" t="s">
        <v>42</v>
      </c>
      <c r="L35" s="286">
        <v>0.2</v>
      </c>
      <c r="M35" s="255"/>
      <c r="N35" s="255"/>
      <c r="O35" s="255"/>
      <c r="P35" s="255"/>
      <c r="W35" s="254">
        <f>ROUND(BC94 + SUM(CG108:CG112), 2)</f>
        <v>0</v>
      </c>
      <c r="X35" s="255"/>
      <c r="Y35" s="255"/>
      <c r="Z35" s="255"/>
      <c r="AA35" s="255"/>
      <c r="AB35" s="255"/>
      <c r="AC35" s="255"/>
      <c r="AD35" s="255"/>
      <c r="AE35" s="255"/>
      <c r="AK35" s="254">
        <v>0</v>
      </c>
      <c r="AL35" s="255"/>
      <c r="AM35" s="255"/>
      <c r="AN35" s="255"/>
      <c r="AO35" s="255"/>
      <c r="AR35" s="40"/>
    </row>
    <row r="36" spans="1:57" s="3" customFormat="1" ht="14.45" hidden="1" customHeight="1">
      <c r="B36" s="40"/>
      <c r="F36" s="41" t="s">
        <v>43</v>
      </c>
      <c r="L36" s="258">
        <v>0</v>
      </c>
      <c r="M36" s="257"/>
      <c r="N36" s="257"/>
      <c r="O36" s="257"/>
      <c r="P36" s="257"/>
      <c r="Q36" s="42"/>
      <c r="R36" s="42"/>
      <c r="S36" s="42"/>
      <c r="T36" s="42"/>
      <c r="U36" s="42"/>
      <c r="V36" s="42"/>
      <c r="W36" s="256">
        <f>ROUND(BD94 + SUM(CH108:CH112), 2)</f>
        <v>0</v>
      </c>
      <c r="X36" s="257"/>
      <c r="Y36" s="257"/>
      <c r="Z36" s="257"/>
      <c r="AA36" s="257"/>
      <c r="AB36" s="257"/>
      <c r="AC36" s="257"/>
      <c r="AD36" s="257"/>
      <c r="AE36" s="257"/>
      <c r="AF36" s="42"/>
      <c r="AG36" s="42"/>
      <c r="AH36" s="42"/>
      <c r="AI36" s="42"/>
      <c r="AJ36" s="42"/>
      <c r="AK36" s="256">
        <v>0</v>
      </c>
      <c r="AL36" s="257"/>
      <c r="AM36" s="257"/>
      <c r="AN36" s="257"/>
      <c r="AO36" s="257"/>
      <c r="AP36" s="42"/>
      <c r="AQ36" s="42"/>
      <c r="AR36" s="43"/>
      <c r="AS36" s="42"/>
      <c r="AT36" s="42"/>
      <c r="AU36" s="42"/>
      <c r="AV36" s="42"/>
      <c r="AW36" s="42"/>
      <c r="AX36" s="42"/>
      <c r="AY36" s="42"/>
      <c r="AZ36" s="42"/>
    </row>
    <row r="37" spans="1:57" s="2" customFormat="1" ht="6.95" customHeight="1">
      <c r="A37" s="35"/>
      <c r="B37" s="36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6"/>
      <c r="BE37" s="35"/>
    </row>
    <row r="38" spans="1:57" s="2" customFormat="1" ht="25.9" customHeight="1">
      <c r="A38" s="35"/>
      <c r="B38" s="36"/>
      <c r="C38" s="44"/>
      <c r="D38" s="45" t="s">
        <v>44</v>
      </c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7" t="s">
        <v>45</v>
      </c>
      <c r="U38" s="46"/>
      <c r="V38" s="46"/>
      <c r="W38" s="46"/>
      <c r="X38" s="262" t="s">
        <v>46</v>
      </c>
      <c r="Y38" s="260"/>
      <c r="Z38" s="260"/>
      <c r="AA38" s="260"/>
      <c r="AB38" s="260"/>
      <c r="AC38" s="46"/>
      <c r="AD38" s="46"/>
      <c r="AE38" s="46"/>
      <c r="AF38" s="46"/>
      <c r="AG38" s="46"/>
      <c r="AH38" s="46"/>
      <c r="AI38" s="46"/>
      <c r="AJ38" s="46"/>
      <c r="AK38" s="259">
        <f>SUM(AK29:AK36)</f>
        <v>0</v>
      </c>
      <c r="AL38" s="260"/>
      <c r="AM38" s="260"/>
      <c r="AN38" s="260"/>
      <c r="AO38" s="261"/>
      <c r="AP38" s="44"/>
      <c r="AQ38" s="44"/>
      <c r="AR38" s="36"/>
      <c r="BE38" s="35"/>
    </row>
    <row r="39" spans="1:57" s="2" customFormat="1" ht="6.95" customHeight="1">
      <c r="A39" s="35"/>
      <c r="B39" s="36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6"/>
      <c r="BE39" s="35"/>
    </row>
    <row r="40" spans="1:57" s="2" customFormat="1" ht="0.95" customHeight="1">
      <c r="A40" s="35"/>
      <c r="B40" s="36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6"/>
      <c r="BE40" s="35"/>
    </row>
    <row r="41" spans="1:57" s="1" customFormat="1" ht="0.95" customHeight="1">
      <c r="B41" s="21"/>
      <c r="AR41" s="21"/>
    </row>
    <row r="42" spans="1:57" s="1" customFormat="1" ht="0.95" customHeight="1">
      <c r="B42" s="21"/>
      <c r="AR42" s="21"/>
    </row>
    <row r="43" spans="1:57" s="1" customFormat="1" ht="0.95" customHeight="1">
      <c r="B43" s="21"/>
      <c r="AR43" s="21"/>
    </row>
    <row r="44" spans="1:57" s="1" customFormat="1" ht="0.95" customHeight="1">
      <c r="B44" s="21"/>
      <c r="AR44" s="21"/>
    </row>
    <row r="45" spans="1:57" s="1" customFormat="1" ht="0.95" customHeight="1">
      <c r="B45" s="21"/>
      <c r="AR45" s="21"/>
    </row>
    <row r="46" spans="1:57" s="1" customFormat="1" ht="0.95" customHeight="1">
      <c r="B46" s="21"/>
      <c r="AR46" s="21"/>
    </row>
    <row r="47" spans="1:57" s="1" customFormat="1" ht="0.95" customHeight="1">
      <c r="B47" s="21"/>
      <c r="AR47" s="21"/>
    </row>
    <row r="48" spans="1:57" s="1" customFormat="1" ht="14.45" customHeight="1">
      <c r="B48" s="21"/>
      <c r="AR48" s="21"/>
    </row>
    <row r="49" spans="1:57" s="2" customFormat="1" ht="14.45" customHeight="1">
      <c r="B49" s="48"/>
      <c r="D49" s="49" t="s">
        <v>47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49" t="s">
        <v>48</v>
      </c>
      <c r="AI49" s="50"/>
      <c r="AJ49" s="50"/>
      <c r="AK49" s="50"/>
      <c r="AL49" s="50"/>
      <c r="AM49" s="50"/>
      <c r="AN49" s="50"/>
      <c r="AO49" s="50"/>
      <c r="AR49" s="48"/>
    </row>
    <row r="50" spans="1:57">
      <c r="B50" s="21"/>
      <c r="AR50" s="21"/>
    </row>
    <row r="51" spans="1:57">
      <c r="B51" s="21"/>
      <c r="AR51" s="21"/>
    </row>
    <row r="52" spans="1:57">
      <c r="B52" s="21"/>
      <c r="AR52" s="21"/>
    </row>
    <row r="53" spans="1:57">
      <c r="B53" s="21"/>
      <c r="AR53" s="21"/>
    </row>
    <row r="54" spans="1:57">
      <c r="B54" s="21"/>
      <c r="AR54" s="21"/>
    </row>
    <row r="55" spans="1:57">
      <c r="B55" s="21"/>
      <c r="AR55" s="21"/>
    </row>
    <row r="56" spans="1:57">
      <c r="B56" s="21"/>
      <c r="AR56" s="21"/>
    </row>
    <row r="57" spans="1:57">
      <c r="B57" s="21"/>
      <c r="AR57" s="21"/>
    </row>
    <row r="58" spans="1:57">
      <c r="B58" s="21"/>
      <c r="AR58" s="21"/>
    </row>
    <row r="59" spans="1:57">
      <c r="B59" s="21"/>
      <c r="AR59" s="21"/>
    </row>
    <row r="60" spans="1:57" s="2" customFormat="1" ht="12.75">
      <c r="A60" s="35"/>
      <c r="B60" s="36"/>
      <c r="C60" s="35"/>
      <c r="D60" s="51" t="s">
        <v>49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51" t="s">
        <v>50</v>
      </c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51" t="s">
        <v>49</v>
      </c>
      <c r="AI60" s="38"/>
      <c r="AJ60" s="38"/>
      <c r="AK60" s="38"/>
      <c r="AL60" s="38"/>
      <c r="AM60" s="51" t="s">
        <v>50</v>
      </c>
      <c r="AN60" s="38"/>
      <c r="AO60" s="38"/>
      <c r="AP60" s="35"/>
      <c r="AQ60" s="35"/>
      <c r="AR60" s="36"/>
      <c r="BE60" s="35"/>
    </row>
    <row r="61" spans="1:57">
      <c r="B61" s="21"/>
      <c r="AR61" s="21"/>
    </row>
    <row r="62" spans="1:57">
      <c r="B62" s="21"/>
      <c r="AR62" s="21"/>
    </row>
    <row r="63" spans="1:57">
      <c r="B63" s="21"/>
      <c r="AR63" s="21"/>
    </row>
    <row r="64" spans="1:57" s="2" customFormat="1" ht="12.75">
      <c r="A64" s="35"/>
      <c r="B64" s="36"/>
      <c r="C64" s="35"/>
      <c r="D64" s="49" t="s">
        <v>51</v>
      </c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49" t="s">
        <v>52</v>
      </c>
      <c r="AI64" s="52"/>
      <c r="AJ64" s="52"/>
      <c r="AK64" s="52"/>
      <c r="AL64" s="52"/>
      <c r="AM64" s="52"/>
      <c r="AN64" s="52"/>
      <c r="AO64" s="52"/>
      <c r="AP64" s="35"/>
      <c r="AQ64" s="35"/>
      <c r="AR64" s="36"/>
      <c r="BE64" s="35"/>
    </row>
    <row r="65" spans="1:57">
      <c r="B65" s="21"/>
      <c r="AR65" s="21"/>
    </row>
    <row r="66" spans="1:57">
      <c r="B66" s="21"/>
      <c r="AR66" s="21"/>
    </row>
    <row r="67" spans="1:57">
      <c r="B67" s="21"/>
      <c r="AR67" s="21"/>
    </row>
    <row r="68" spans="1:57">
      <c r="B68" s="21"/>
      <c r="AR68" s="21"/>
    </row>
    <row r="69" spans="1:57">
      <c r="B69" s="21"/>
      <c r="AR69" s="21"/>
    </row>
    <row r="70" spans="1:57">
      <c r="B70" s="21"/>
      <c r="AR70" s="21"/>
    </row>
    <row r="71" spans="1:57">
      <c r="B71" s="21"/>
      <c r="AR71" s="21"/>
    </row>
    <row r="72" spans="1:57">
      <c r="B72" s="21"/>
      <c r="AR72" s="21"/>
    </row>
    <row r="73" spans="1:57">
      <c r="B73" s="21"/>
      <c r="AR73" s="21"/>
    </row>
    <row r="74" spans="1:57">
      <c r="B74" s="21"/>
      <c r="AR74" s="21"/>
    </row>
    <row r="75" spans="1:57" s="2" customFormat="1" ht="12.75">
      <c r="A75" s="35"/>
      <c r="B75" s="36"/>
      <c r="C75" s="35"/>
      <c r="D75" s="51" t="s">
        <v>49</v>
      </c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51" t="s">
        <v>50</v>
      </c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51" t="s">
        <v>49</v>
      </c>
      <c r="AI75" s="38"/>
      <c r="AJ75" s="38"/>
      <c r="AK75" s="38"/>
      <c r="AL75" s="38"/>
      <c r="AM75" s="51" t="s">
        <v>50</v>
      </c>
      <c r="AN75" s="38"/>
      <c r="AO75" s="38"/>
      <c r="AP75" s="35"/>
      <c r="AQ75" s="35"/>
      <c r="AR75" s="36"/>
      <c r="BE75" s="35"/>
    </row>
    <row r="76" spans="1:57" s="2" customFormat="1">
      <c r="A76" s="35"/>
      <c r="B76" s="36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6"/>
      <c r="BE76" s="35"/>
    </row>
    <row r="77" spans="1:57" s="2" customFormat="1" ht="6.95" customHeight="1">
      <c r="A77" s="35"/>
      <c r="B77" s="53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36"/>
      <c r="BE77" s="35"/>
    </row>
    <row r="81" spans="1:91" s="2" customFormat="1" ht="6.95" customHeight="1">
      <c r="A81" s="35"/>
      <c r="B81" s="55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36"/>
      <c r="BE81" s="35"/>
    </row>
    <row r="82" spans="1:91" s="2" customFormat="1" ht="24.95" customHeight="1">
      <c r="A82" s="35"/>
      <c r="B82" s="36"/>
      <c r="C82" s="22" t="s">
        <v>53</v>
      </c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6"/>
      <c r="BE82" s="35"/>
    </row>
    <row r="83" spans="1:91" s="2" customFormat="1" ht="6.95" customHeight="1">
      <c r="A83" s="35"/>
      <c r="B83" s="36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6"/>
      <c r="BE83" s="35"/>
    </row>
    <row r="84" spans="1:91" s="4" customFormat="1" ht="12" customHeight="1">
      <c r="B84" s="57"/>
      <c r="C84" s="28" t="s">
        <v>12</v>
      </c>
      <c r="L84" s="4" t="str">
        <f>K5</f>
        <v>20221803</v>
      </c>
      <c r="AR84" s="57"/>
    </row>
    <row r="85" spans="1:91" s="5" customFormat="1" ht="36.950000000000003" customHeight="1">
      <c r="B85" s="58"/>
      <c r="C85" s="59" t="s">
        <v>15</v>
      </c>
      <c r="L85" s="292" t="str">
        <f>K6</f>
        <v>Vybudovanie operačnej sály na osadenie prístroja pre urológiu</v>
      </c>
      <c r="M85" s="293"/>
      <c r="N85" s="293"/>
      <c r="O85" s="293"/>
      <c r="P85" s="293"/>
      <c r="Q85" s="293"/>
      <c r="R85" s="293"/>
      <c r="S85" s="293"/>
      <c r="T85" s="293"/>
      <c r="U85" s="293"/>
      <c r="V85" s="293"/>
      <c r="W85" s="293"/>
      <c r="X85" s="293"/>
      <c r="Y85" s="293"/>
      <c r="Z85" s="293"/>
      <c r="AA85" s="293"/>
      <c r="AB85" s="293"/>
      <c r="AC85" s="293"/>
      <c r="AD85" s="293"/>
      <c r="AE85" s="293"/>
      <c r="AF85" s="293"/>
      <c r="AG85" s="293"/>
      <c r="AH85" s="293"/>
      <c r="AI85" s="293"/>
      <c r="AJ85" s="293"/>
      <c r="AK85" s="293"/>
      <c r="AL85" s="293"/>
      <c r="AM85" s="293"/>
      <c r="AN85" s="293"/>
      <c r="AO85" s="293"/>
      <c r="AR85" s="58"/>
    </row>
    <row r="86" spans="1:91" s="2" customFormat="1" ht="6.95" customHeight="1">
      <c r="A86" s="35"/>
      <c r="B86" s="36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6"/>
      <c r="BE86" s="35"/>
    </row>
    <row r="87" spans="1:91" s="2" customFormat="1" ht="12" customHeight="1">
      <c r="A87" s="35"/>
      <c r="B87" s="36"/>
      <c r="C87" s="28" t="s">
        <v>19</v>
      </c>
      <c r="D87" s="35"/>
      <c r="E87" s="35"/>
      <c r="F87" s="35"/>
      <c r="G87" s="35"/>
      <c r="H87" s="35"/>
      <c r="I87" s="35"/>
      <c r="J87" s="35"/>
      <c r="K87" s="35"/>
      <c r="L87" s="60" t="str">
        <f>IF(K8="","",K8)</f>
        <v>Bratislava</v>
      </c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28" t="s">
        <v>21</v>
      </c>
      <c r="AJ87" s="35"/>
      <c r="AK87" s="35"/>
      <c r="AL87" s="35"/>
      <c r="AM87" s="272" t="str">
        <f>IF(AN8= "","",AN8)</f>
        <v>14. 3. 2022</v>
      </c>
      <c r="AN87" s="272"/>
      <c r="AO87" s="35"/>
      <c r="AP87" s="35"/>
      <c r="AQ87" s="35"/>
      <c r="AR87" s="36"/>
      <c r="BE87" s="35"/>
    </row>
    <row r="88" spans="1:91" s="2" customFormat="1" ht="6.95" customHeight="1">
      <c r="A88" s="35"/>
      <c r="B88" s="36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6"/>
      <c r="BE88" s="35"/>
    </row>
    <row r="89" spans="1:91" s="2" customFormat="1" ht="15.2" customHeight="1">
      <c r="A89" s="35"/>
      <c r="B89" s="36"/>
      <c r="C89" s="28" t="s">
        <v>23</v>
      </c>
      <c r="D89" s="35"/>
      <c r="E89" s="35"/>
      <c r="F89" s="35"/>
      <c r="G89" s="35"/>
      <c r="H89" s="35"/>
      <c r="I89" s="35"/>
      <c r="J89" s="35"/>
      <c r="K89" s="35"/>
      <c r="L89" s="4" t="str">
        <f>IF(E11= "","",E11)</f>
        <v xml:space="preserve"> </v>
      </c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28" t="s">
        <v>28</v>
      </c>
      <c r="AJ89" s="35"/>
      <c r="AK89" s="35"/>
      <c r="AL89" s="35"/>
      <c r="AM89" s="270" t="str">
        <f>IF(E17="","",E17)</f>
        <v xml:space="preserve"> </v>
      </c>
      <c r="AN89" s="271"/>
      <c r="AO89" s="271"/>
      <c r="AP89" s="271"/>
      <c r="AQ89" s="35"/>
      <c r="AR89" s="36"/>
      <c r="AS89" s="248" t="s">
        <v>54</v>
      </c>
      <c r="AT89" s="249"/>
      <c r="AU89" s="62"/>
      <c r="AV89" s="62"/>
      <c r="AW89" s="62"/>
      <c r="AX89" s="62"/>
      <c r="AY89" s="62"/>
      <c r="AZ89" s="62"/>
      <c r="BA89" s="62"/>
      <c r="BB89" s="62"/>
      <c r="BC89" s="62"/>
      <c r="BD89" s="63"/>
      <c r="BE89" s="35"/>
    </row>
    <row r="90" spans="1:91" s="2" customFormat="1" ht="15.2" customHeight="1">
      <c r="A90" s="35"/>
      <c r="B90" s="36"/>
      <c r="C90" s="28" t="s">
        <v>27</v>
      </c>
      <c r="D90" s="35"/>
      <c r="E90" s="35"/>
      <c r="F90" s="35"/>
      <c r="G90" s="35"/>
      <c r="H90" s="35"/>
      <c r="I90" s="35"/>
      <c r="J90" s="35"/>
      <c r="K90" s="35"/>
      <c r="L90" s="4">
        <f>IF(E14= "Vyplň údaj","",E14)</f>
        <v>0</v>
      </c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28" t="s">
        <v>30</v>
      </c>
      <c r="AJ90" s="35"/>
      <c r="AK90" s="35"/>
      <c r="AL90" s="35"/>
      <c r="AM90" s="270" t="str">
        <f>IF(E20="","",E20)</f>
        <v xml:space="preserve"> </v>
      </c>
      <c r="AN90" s="271"/>
      <c r="AO90" s="271"/>
      <c r="AP90" s="271"/>
      <c r="AQ90" s="35"/>
      <c r="AR90" s="36"/>
      <c r="AS90" s="250"/>
      <c r="AT90" s="251"/>
      <c r="AU90" s="64"/>
      <c r="AV90" s="64"/>
      <c r="AW90" s="64"/>
      <c r="AX90" s="64"/>
      <c r="AY90" s="64"/>
      <c r="AZ90" s="64"/>
      <c r="BA90" s="64"/>
      <c r="BB90" s="64"/>
      <c r="BC90" s="64"/>
      <c r="BD90" s="65"/>
      <c r="BE90" s="35"/>
    </row>
    <row r="91" spans="1:91" s="2" customFormat="1" ht="10.9" customHeight="1">
      <c r="A91" s="35"/>
      <c r="B91" s="36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6"/>
      <c r="AS91" s="250"/>
      <c r="AT91" s="251"/>
      <c r="AU91" s="64"/>
      <c r="AV91" s="64"/>
      <c r="AW91" s="64"/>
      <c r="AX91" s="64"/>
      <c r="AY91" s="64"/>
      <c r="AZ91" s="64"/>
      <c r="BA91" s="64"/>
      <c r="BB91" s="64"/>
      <c r="BC91" s="64"/>
      <c r="BD91" s="65"/>
      <c r="BE91" s="35"/>
    </row>
    <row r="92" spans="1:91" s="2" customFormat="1" ht="29.25" customHeight="1">
      <c r="A92" s="35"/>
      <c r="B92" s="36"/>
      <c r="C92" s="297" t="s">
        <v>55</v>
      </c>
      <c r="D92" s="266"/>
      <c r="E92" s="266"/>
      <c r="F92" s="266"/>
      <c r="G92" s="266"/>
      <c r="H92" s="66"/>
      <c r="I92" s="295" t="s">
        <v>56</v>
      </c>
      <c r="J92" s="266"/>
      <c r="K92" s="266"/>
      <c r="L92" s="266"/>
      <c r="M92" s="266"/>
      <c r="N92" s="266"/>
      <c r="O92" s="266"/>
      <c r="P92" s="266"/>
      <c r="Q92" s="266"/>
      <c r="R92" s="266"/>
      <c r="S92" s="266"/>
      <c r="T92" s="266"/>
      <c r="U92" s="266"/>
      <c r="V92" s="266"/>
      <c r="W92" s="266"/>
      <c r="X92" s="266"/>
      <c r="Y92" s="266"/>
      <c r="Z92" s="266"/>
      <c r="AA92" s="266"/>
      <c r="AB92" s="266"/>
      <c r="AC92" s="266"/>
      <c r="AD92" s="266"/>
      <c r="AE92" s="266"/>
      <c r="AF92" s="266"/>
      <c r="AG92" s="265" t="s">
        <v>57</v>
      </c>
      <c r="AH92" s="266"/>
      <c r="AI92" s="266"/>
      <c r="AJ92" s="266"/>
      <c r="AK92" s="266"/>
      <c r="AL92" s="266"/>
      <c r="AM92" s="266"/>
      <c r="AN92" s="295" t="s">
        <v>58</v>
      </c>
      <c r="AO92" s="266"/>
      <c r="AP92" s="296"/>
      <c r="AQ92" s="67" t="s">
        <v>59</v>
      </c>
      <c r="AR92" s="36"/>
      <c r="AS92" s="68" t="s">
        <v>60</v>
      </c>
      <c r="AT92" s="69" t="s">
        <v>61</v>
      </c>
      <c r="AU92" s="69" t="s">
        <v>62</v>
      </c>
      <c r="AV92" s="69" t="s">
        <v>63</v>
      </c>
      <c r="AW92" s="69" t="s">
        <v>64</v>
      </c>
      <c r="AX92" s="69" t="s">
        <v>65</v>
      </c>
      <c r="AY92" s="69" t="s">
        <v>66</v>
      </c>
      <c r="AZ92" s="69" t="s">
        <v>67</v>
      </c>
      <c r="BA92" s="69" t="s">
        <v>68</v>
      </c>
      <c r="BB92" s="69" t="s">
        <v>69</v>
      </c>
      <c r="BC92" s="69" t="s">
        <v>70</v>
      </c>
      <c r="BD92" s="70" t="s">
        <v>71</v>
      </c>
      <c r="BE92" s="35"/>
    </row>
    <row r="93" spans="1:91" s="2" customFormat="1" ht="10.9" customHeight="1">
      <c r="A93" s="35"/>
      <c r="B93" s="36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6"/>
      <c r="AS93" s="71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3"/>
      <c r="BE93" s="35"/>
    </row>
    <row r="94" spans="1:91" s="6" customFormat="1" ht="32.450000000000003" customHeight="1">
      <c r="B94" s="74"/>
      <c r="C94" s="75" t="s">
        <v>72</v>
      </c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290">
        <f>ROUND(AG95+SUM(AG98:AG106),2)</f>
        <v>0</v>
      </c>
      <c r="AH94" s="290"/>
      <c r="AI94" s="290"/>
      <c r="AJ94" s="290"/>
      <c r="AK94" s="290"/>
      <c r="AL94" s="290"/>
      <c r="AM94" s="290"/>
      <c r="AN94" s="291">
        <f t="shared" ref="AN94:AN106" si="0">SUM(AG94,AT94)</f>
        <v>0</v>
      </c>
      <c r="AO94" s="291"/>
      <c r="AP94" s="291"/>
      <c r="AQ94" s="78" t="s">
        <v>1</v>
      </c>
      <c r="AR94" s="74"/>
      <c r="AS94" s="79">
        <f>ROUND(AS95+SUM(AS98:AS106),2)</f>
        <v>0</v>
      </c>
      <c r="AT94" s="80">
        <f t="shared" ref="AT94:AT106" si="1">ROUND(SUM(AV94:AW94),2)</f>
        <v>0</v>
      </c>
      <c r="AU94" s="81">
        <f>ROUND(AU95+SUM(AU98:AU106),5)</f>
        <v>0</v>
      </c>
      <c r="AV94" s="80">
        <f>ROUND(AZ94*L32,2)</f>
        <v>0</v>
      </c>
      <c r="AW94" s="80">
        <f>ROUND(BA94*L33,2)</f>
        <v>0</v>
      </c>
      <c r="AX94" s="80">
        <f>ROUND(BB94*L32,2)</f>
        <v>0</v>
      </c>
      <c r="AY94" s="80">
        <f>ROUND(BC94*L33,2)</f>
        <v>0</v>
      </c>
      <c r="AZ94" s="80">
        <f>ROUND(AZ95+SUM(AZ98:AZ106),2)</f>
        <v>0</v>
      </c>
      <c r="BA94" s="80">
        <f>ROUND(BA95+SUM(BA98:BA106),2)</f>
        <v>0</v>
      </c>
      <c r="BB94" s="80">
        <f>ROUND(BB95+SUM(BB98:BB106),2)</f>
        <v>0</v>
      </c>
      <c r="BC94" s="80">
        <f>ROUND(BC95+SUM(BC98:BC106),2)</f>
        <v>0</v>
      </c>
      <c r="BD94" s="82">
        <f>ROUND(BD95+SUM(BD98:BD106),2)</f>
        <v>0</v>
      </c>
      <c r="BS94" s="83" t="s">
        <v>73</v>
      </c>
      <c r="BT94" s="83" t="s">
        <v>74</v>
      </c>
      <c r="BU94" s="84" t="s">
        <v>75</v>
      </c>
      <c r="BV94" s="83" t="s">
        <v>76</v>
      </c>
      <c r="BW94" s="83" t="s">
        <v>4</v>
      </c>
      <c r="BX94" s="83" t="s">
        <v>77</v>
      </c>
      <c r="CL94" s="83" t="s">
        <v>1</v>
      </c>
    </row>
    <row r="95" spans="1:91" s="7" customFormat="1" ht="16.5" customHeight="1">
      <c r="B95" s="85"/>
      <c r="C95" s="86"/>
      <c r="D95" s="294" t="s">
        <v>78</v>
      </c>
      <c r="E95" s="294"/>
      <c r="F95" s="294"/>
      <c r="G95" s="294"/>
      <c r="H95" s="294"/>
      <c r="I95" s="87"/>
      <c r="J95" s="294" t="s">
        <v>79</v>
      </c>
      <c r="K95" s="294"/>
      <c r="L95" s="294"/>
      <c r="M95" s="294"/>
      <c r="N95" s="294"/>
      <c r="O95" s="294"/>
      <c r="P95" s="294"/>
      <c r="Q95" s="294"/>
      <c r="R95" s="294"/>
      <c r="S95" s="294"/>
      <c r="T95" s="294"/>
      <c r="U95" s="294"/>
      <c r="V95" s="294"/>
      <c r="W95" s="294"/>
      <c r="X95" s="294"/>
      <c r="Y95" s="294"/>
      <c r="Z95" s="294"/>
      <c r="AA95" s="294"/>
      <c r="AB95" s="294"/>
      <c r="AC95" s="294"/>
      <c r="AD95" s="294"/>
      <c r="AE95" s="294"/>
      <c r="AF95" s="294"/>
      <c r="AG95" s="267">
        <f>ROUND(SUM(AG96:AG97),2)</f>
        <v>0</v>
      </c>
      <c r="AH95" s="253"/>
      <c r="AI95" s="253"/>
      <c r="AJ95" s="253"/>
      <c r="AK95" s="253"/>
      <c r="AL95" s="253"/>
      <c r="AM95" s="253"/>
      <c r="AN95" s="252">
        <f t="shared" si="0"/>
        <v>0</v>
      </c>
      <c r="AO95" s="253"/>
      <c r="AP95" s="253"/>
      <c r="AQ95" s="88" t="s">
        <v>80</v>
      </c>
      <c r="AR95" s="85"/>
      <c r="AS95" s="89">
        <f>ROUND(SUM(AS96:AS97),2)</f>
        <v>0</v>
      </c>
      <c r="AT95" s="90">
        <f t="shared" si="1"/>
        <v>0</v>
      </c>
      <c r="AU95" s="91">
        <f>ROUND(SUM(AU96:AU97),5)</f>
        <v>0</v>
      </c>
      <c r="AV95" s="90">
        <f>ROUND(AZ95*L32,2)</f>
        <v>0</v>
      </c>
      <c r="AW95" s="90">
        <f>ROUND(BA95*L33,2)</f>
        <v>0</v>
      </c>
      <c r="AX95" s="90">
        <f>ROUND(BB95*L32,2)</f>
        <v>0</v>
      </c>
      <c r="AY95" s="90">
        <f>ROUND(BC95*L33,2)</f>
        <v>0</v>
      </c>
      <c r="AZ95" s="90">
        <f>ROUND(SUM(AZ96:AZ97),2)</f>
        <v>0</v>
      </c>
      <c r="BA95" s="90">
        <f>ROUND(SUM(BA96:BA97),2)</f>
        <v>0</v>
      </c>
      <c r="BB95" s="90">
        <f>ROUND(SUM(BB96:BB97),2)</f>
        <v>0</v>
      </c>
      <c r="BC95" s="90">
        <f>ROUND(SUM(BC96:BC97),2)</f>
        <v>0</v>
      </c>
      <c r="BD95" s="92">
        <f>ROUND(SUM(BD96:BD97),2)</f>
        <v>0</v>
      </c>
      <c r="BS95" s="93" t="s">
        <v>73</v>
      </c>
      <c r="BT95" s="93" t="s">
        <v>81</v>
      </c>
      <c r="BU95" s="93" t="s">
        <v>75</v>
      </c>
      <c r="BV95" s="93" t="s">
        <v>76</v>
      </c>
      <c r="BW95" s="93" t="s">
        <v>82</v>
      </c>
      <c r="BX95" s="93" t="s">
        <v>4</v>
      </c>
      <c r="CL95" s="93" t="s">
        <v>1</v>
      </c>
      <c r="CM95" s="93" t="s">
        <v>74</v>
      </c>
    </row>
    <row r="96" spans="1:91" s="4" customFormat="1" ht="16.5" customHeight="1">
      <c r="A96" s="94" t="s">
        <v>83</v>
      </c>
      <c r="B96" s="57"/>
      <c r="C96" s="10"/>
      <c r="D96" s="10"/>
      <c r="E96" s="298" t="s">
        <v>84</v>
      </c>
      <c r="F96" s="298"/>
      <c r="G96" s="298"/>
      <c r="H96" s="298"/>
      <c r="I96" s="298"/>
      <c r="J96" s="10"/>
      <c r="K96" s="298" t="s">
        <v>85</v>
      </c>
      <c r="L96" s="298"/>
      <c r="M96" s="298"/>
      <c r="N96" s="298"/>
      <c r="O96" s="298"/>
      <c r="P96" s="298"/>
      <c r="Q96" s="298"/>
      <c r="R96" s="298"/>
      <c r="S96" s="298"/>
      <c r="T96" s="298"/>
      <c r="U96" s="298"/>
      <c r="V96" s="298"/>
      <c r="W96" s="298"/>
      <c r="X96" s="298"/>
      <c r="Y96" s="298"/>
      <c r="Z96" s="298"/>
      <c r="AA96" s="298"/>
      <c r="AB96" s="298"/>
      <c r="AC96" s="298"/>
      <c r="AD96" s="298"/>
      <c r="AE96" s="298"/>
      <c r="AF96" s="298"/>
      <c r="AG96" s="268">
        <f>'ARCH1 - Búracie práce'!J34</f>
        <v>0</v>
      </c>
      <c r="AH96" s="269"/>
      <c r="AI96" s="269"/>
      <c r="AJ96" s="269"/>
      <c r="AK96" s="269"/>
      <c r="AL96" s="269"/>
      <c r="AM96" s="269"/>
      <c r="AN96" s="268">
        <f t="shared" si="0"/>
        <v>0</v>
      </c>
      <c r="AO96" s="269"/>
      <c r="AP96" s="269"/>
      <c r="AQ96" s="95" t="s">
        <v>86</v>
      </c>
      <c r="AR96" s="57"/>
      <c r="AS96" s="96">
        <v>0</v>
      </c>
      <c r="AT96" s="97">
        <f t="shared" si="1"/>
        <v>0</v>
      </c>
      <c r="AU96" s="98">
        <f>'ARCH1 - Búracie práce'!P142</f>
        <v>0</v>
      </c>
      <c r="AV96" s="97">
        <f>'ARCH1 - Búracie práce'!J37</f>
        <v>0</v>
      </c>
      <c r="AW96" s="97">
        <f>'ARCH1 - Búracie práce'!J38</f>
        <v>0</v>
      </c>
      <c r="AX96" s="97">
        <f>'ARCH1 - Búracie práce'!J39</f>
        <v>0</v>
      </c>
      <c r="AY96" s="97">
        <f>'ARCH1 - Búracie práce'!J40</f>
        <v>0</v>
      </c>
      <c r="AZ96" s="97">
        <f>'ARCH1 - Búracie práce'!F37</f>
        <v>0</v>
      </c>
      <c r="BA96" s="97">
        <f>'ARCH1 - Búracie práce'!F38</f>
        <v>0</v>
      </c>
      <c r="BB96" s="97">
        <f>'ARCH1 - Búracie práce'!F39</f>
        <v>0</v>
      </c>
      <c r="BC96" s="97">
        <f>'ARCH1 - Búracie práce'!F40</f>
        <v>0</v>
      </c>
      <c r="BD96" s="99">
        <f>'ARCH1 - Búracie práce'!F41</f>
        <v>0</v>
      </c>
      <c r="BT96" s="26" t="s">
        <v>87</v>
      </c>
      <c r="BV96" s="26" t="s">
        <v>76</v>
      </c>
      <c r="BW96" s="26" t="s">
        <v>88</v>
      </c>
      <c r="BX96" s="26" t="s">
        <v>82</v>
      </c>
      <c r="CL96" s="26" t="s">
        <v>1</v>
      </c>
    </row>
    <row r="97" spans="1:91" s="4" customFormat="1" ht="16.5" customHeight="1">
      <c r="A97" s="94" t="s">
        <v>83</v>
      </c>
      <c r="B97" s="57"/>
      <c r="C97" s="10"/>
      <c r="D97" s="10"/>
      <c r="E97" s="298" t="s">
        <v>89</v>
      </c>
      <c r="F97" s="298"/>
      <c r="G97" s="298"/>
      <c r="H97" s="298"/>
      <c r="I97" s="298"/>
      <c r="J97" s="10"/>
      <c r="K97" s="298" t="s">
        <v>90</v>
      </c>
      <c r="L97" s="298"/>
      <c r="M97" s="298"/>
      <c r="N97" s="298"/>
      <c r="O97" s="298"/>
      <c r="P97" s="298"/>
      <c r="Q97" s="298"/>
      <c r="R97" s="298"/>
      <c r="S97" s="298"/>
      <c r="T97" s="298"/>
      <c r="U97" s="298"/>
      <c r="V97" s="298"/>
      <c r="W97" s="298"/>
      <c r="X97" s="298"/>
      <c r="Y97" s="298"/>
      <c r="Z97" s="298"/>
      <c r="AA97" s="298"/>
      <c r="AB97" s="298"/>
      <c r="AC97" s="298"/>
      <c r="AD97" s="298"/>
      <c r="AE97" s="298"/>
      <c r="AF97" s="298"/>
      <c r="AG97" s="268">
        <f>'ARCH2 - Nový stav'!J34</f>
        <v>0</v>
      </c>
      <c r="AH97" s="269"/>
      <c r="AI97" s="269"/>
      <c r="AJ97" s="269"/>
      <c r="AK97" s="269"/>
      <c r="AL97" s="269"/>
      <c r="AM97" s="269"/>
      <c r="AN97" s="268">
        <f t="shared" si="0"/>
        <v>0</v>
      </c>
      <c r="AO97" s="269"/>
      <c r="AP97" s="269"/>
      <c r="AQ97" s="95" t="s">
        <v>86</v>
      </c>
      <c r="AR97" s="57"/>
      <c r="AS97" s="96">
        <v>0</v>
      </c>
      <c r="AT97" s="97">
        <f t="shared" si="1"/>
        <v>0</v>
      </c>
      <c r="AU97" s="98">
        <f>'ARCH2 - Nový stav'!P151</f>
        <v>0</v>
      </c>
      <c r="AV97" s="97">
        <f>'ARCH2 - Nový stav'!J37</f>
        <v>0</v>
      </c>
      <c r="AW97" s="97">
        <f>'ARCH2 - Nový stav'!J38</f>
        <v>0</v>
      </c>
      <c r="AX97" s="97">
        <f>'ARCH2 - Nový stav'!J39</f>
        <v>0</v>
      </c>
      <c r="AY97" s="97">
        <f>'ARCH2 - Nový stav'!J40</f>
        <v>0</v>
      </c>
      <c r="AZ97" s="97">
        <f>'ARCH2 - Nový stav'!F37</f>
        <v>0</v>
      </c>
      <c r="BA97" s="97">
        <f>'ARCH2 - Nový stav'!F38</f>
        <v>0</v>
      </c>
      <c r="BB97" s="97">
        <f>'ARCH2 - Nový stav'!F39</f>
        <v>0</v>
      </c>
      <c r="BC97" s="97">
        <f>'ARCH2 - Nový stav'!F40</f>
        <v>0</v>
      </c>
      <c r="BD97" s="99">
        <f>'ARCH2 - Nový stav'!F41</f>
        <v>0</v>
      </c>
      <c r="BT97" s="26" t="s">
        <v>87</v>
      </c>
      <c r="BV97" s="26" t="s">
        <v>76</v>
      </c>
      <c r="BW97" s="26" t="s">
        <v>91</v>
      </c>
      <c r="BX97" s="26" t="s">
        <v>82</v>
      </c>
      <c r="CL97" s="26" t="s">
        <v>1</v>
      </c>
    </row>
    <row r="98" spans="1:91" s="7" customFormat="1" ht="16.5" customHeight="1">
      <c r="A98" s="94" t="s">
        <v>83</v>
      </c>
      <c r="B98" s="85"/>
      <c r="C98" s="86"/>
      <c r="D98" s="294" t="s">
        <v>92</v>
      </c>
      <c r="E98" s="294"/>
      <c r="F98" s="294"/>
      <c r="G98" s="294"/>
      <c r="H98" s="294"/>
      <c r="I98" s="87"/>
      <c r="J98" s="294" t="s">
        <v>93</v>
      </c>
      <c r="K98" s="294"/>
      <c r="L98" s="294"/>
      <c r="M98" s="294"/>
      <c r="N98" s="294"/>
      <c r="O98" s="294"/>
      <c r="P98" s="294"/>
      <c r="Q98" s="294"/>
      <c r="R98" s="294"/>
      <c r="S98" s="294"/>
      <c r="T98" s="294"/>
      <c r="U98" s="294"/>
      <c r="V98" s="294"/>
      <c r="W98" s="294"/>
      <c r="X98" s="294"/>
      <c r="Y98" s="294"/>
      <c r="Z98" s="294"/>
      <c r="AA98" s="294"/>
      <c r="AB98" s="294"/>
      <c r="AC98" s="294"/>
      <c r="AD98" s="294"/>
      <c r="AE98" s="294"/>
      <c r="AF98" s="294"/>
      <c r="AG98" s="252">
        <f>'SLB - Štruktúrovaná kabeláž'!J32</f>
        <v>0</v>
      </c>
      <c r="AH98" s="253"/>
      <c r="AI98" s="253"/>
      <c r="AJ98" s="253"/>
      <c r="AK98" s="253"/>
      <c r="AL98" s="253"/>
      <c r="AM98" s="253"/>
      <c r="AN98" s="252">
        <f t="shared" si="0"/>
        <v>0</v>
      </c>
      <c r="AO98" s="253"/>
      <c r="AP98" s="253"/>
      <c r="AQ98" s="88" t="s">
        <v>80</v>
      </c>
      <c r="AR98" s="85"/>
      <c r="AS98" s="89">
        <v>0</v>
      </c>
      <c r="AT98" s="90">
        <f t="shared" si="1"/>
        <v>0</v>
      </c>
      <c r="AU98" s="91">
        <f>'SLB - Štruktúrovaná kabeláž'!P129</f>
        <v>0</v>
      </c>
      <c r="AV98" s="90">
        <f>'SLB - Štruktúrovaná kabeláž'!J35</f>
        <v>0</v>
      </c>
      <c r="AW98" s="90">
        <f>'SLB - Štruktúrovaná kabeláž'!J36</f>
        <v>0</v>
      </c>
      <c r="AX98" s="90">
        <f>'SLB - Štruktúrovaná kabeláž'!J37</f>
        <v>0</v>
      </c>
      <c r="AY98" s="90">
        <f>'SLB - Štruktúrovaná kabeláž'!J38</f>
        <v>0</v>
      </c>
      <c r="AZ98" s="90">
        <f>'SLB - Štruktúrovaná kabeláž'!F35</f>
        <v>0</v>
      </c>
      <c r="BA98" s="90">
        <f>'SLB - Štruktúrovaná kabeláž'!F36</f>
        <v>0</v>
      </c>
      <c r="BB98" s="90">
        <f>'SLB - Štruktúrovaná kabeláž'!F37</f>
        <v>0</v>
      </c>
      <c r="BC98" s="90">
        <f>'SLB - Štruktúrovaná kabeláž'!F38</f>
        <v>0</v>
      </c>
      <c r="BD98" s="92">
        <f>'SLB - Štruktúrovaná kabeláž'!F39</f>
        <v>0</v>
      </c>
      <c r="BT98" s="93" t="s">
        <v>81</v>
      </c>
      <c r="BV98" s="93" t="s">
        <v>76</v>
      </c>
      <c r="BW98" s="93" t="s">
        <v>94</v>
      </c>
      <c r="BX98" s="93" t="s">
        <v>4</v>
      </c>
      <c r="CL98" s="93" t="s">
        <v>1</v>
      </c>
      <c r="CM98" s="93" t="s">
        <v>74</v>
      </c>
    </row>
    <row r="99" spans="1:91" s="7" customFormat="1" ht="16.5" customHeight="1">
      <c r="A99" s="94" t="s">
        <v>83</v>
      </c>
      <c r="B99" s="85"/>
      <c r="C99" s="86"/>
      <c r="D99" s="294" t="s">
        <v>95</v>
      </c>
      <c r="E99" s="294"/>
      <c r="F99" s="294"/>
      <c r="G99" s="294"/>
      <c r="H99" s="294"/>
      <c r="I99" s="87"/>
      <c r="J99" s="294" t="s">
        <v>96</v>
      </c>
      <c r="K99" s="294"/>
      <c r="L99" s="294"/>
      <c r="M99" s="294"/>
      <c r="N99" s="294"/>
      <c r="O99" s="294"/>
      <c r="P99" s="294"/>
      <c r="Q99" s="294"/>
      <c r="R99" s="294"/>
      <c r="S99" s="294"/>
      <c r="T99" s="294"/>
      <c r="U99" s="294"/>
      <c r="V99" s="294"/>
      <c r="W99" s="294"/>
      <c r="X99" s="294"/>
      <c r="Y99" s="294"/>
      <c r="Z99" s="294"/>
      <c r="AA99" s="294"/>
      <c r="AB99" s="294"/>
      <c r="AC99" s="294"/>
      <c r="AD99" s="294"/>
      <c r="AE99" s="294"/>
      <c r="AF99" s="294"/>
      <c r="AG99" s="252">
        <f>'VZT - Klimatizácia a chla...'!J32</f>
        <v>0</v>
      </c>
      <c r="AH99" s="253"/>
      <c r="AI99" s="253"/>
      <c r="AJ99" s="253"/>
      <c r="AK99" s="253"/>
      <c r="AL99" s="253"/>
      <c r="AM99" s="253"/>
      <c r="AN99" s="252">
        <f t="shared" si="0"/>
        <v>0</v>
      </c>
      <c r="AO99" s="253"/>
      <c r="AP99" s="253"/>
      <c r="AQ99" s="88" t="s">
        <v>80</v>
      </c>
      <c r="AR99" s="85"/>
      <c r="AS99" s="89">
        <v>0</v>
      </c>
      <c r="AT99" s="90">
        <f t="shared" si="1"/>
        <v>0</v>
      </c>
      <c r="AU99" s="91">
        <f>'VZT - Klimatizácia a chla...'!P131</f>
        <v>0</v>
      </c>
      <c r="AV99" s="90">
        <f>'VZT - Klimatizácia a chla...'!J35</f>
        <v>0</v>
      </c>
      <c r="AW99" s="90">
        <f>'VZT - Klimatizácia a chla...'!J36</f>
        <v>0</v>
      </c>
      <c r="AX99" s="90">
        <f>'VZT - Klimatizácia a chla...'!J37</f>
        <v>0</v>
      </c>
      <c r="AY99" s="90">
        <f>'VZT - Klimatizácia a chla...'!J38</f>
        <v>0</v>
      </c>
      <c r="AZ99" s="90">
        <f>'VZT - Klimatizácia a chla...'!F35</f>
        <v>0</v>
      </c>
      <c r="BA99" s="90">
        <f>'VZT - Klimatizácia a chla...'!F36</f>
        <v>0</v>
      </c>
      <c r="BB99" s="90">
        <f>'VZT - Klimatizácia a chla...'!F37</f>
        <v>0</v>
      </c>
      <c r="BC99" s="90">
        <f>'VZT - Klimatizácia a chla...'!F38</f>
        <v>0</v>
      </c>
      <c r="BD99" s="92">
        <f>'VZT - Klimatizácia a chla...'!F39</f>
        <v>0</v>
      </c>
      <c r="BT99" s="93" t="s">
        <v>81</v>
      </c>
      <c r="BV99" s="93" t="s">
        <v>76</v>
      </c>
      <c r="BW99" s="93" t="s">
        <v>97</v>
      </c>
      <c r="BX99" s="93" t="s">
        <v>4</v>
      </c>
      <c r="CL99" s="93" t="s">
        <v>1</v>
      </c>
      <c r="CM99" s="93" t="s">
        <v>74</v>
      </c>
    </row>
    <row r="100" spans="1:91" s="7" customFormat="1" ht="16.5" customHeight="1">
      <c r="A100" s="94" t="s">
        <v>83</v>
      </c>
      <c r="B100" s="85"/>
      <c r="C100" s="86"/>
      <c r="D100" s="294" t="s">
        <v>98</v>
      </c>
      <c r="E100" s="294"/>
      <c r="F100" s="294"/>
      <c r="G100" s="294"/>
      <c r="H100" s="294"/>
      <c r="I100" s="87"/>
      <c r="J100" s="294" t="s">
        <v>99</v>
      </c>
      <c r="K100" s="294"/>
      <c r="L100" s="294"/>
      <c r="M100" s="294"/>
      <c r="N100" s="294"/>
      <c r="O100" s="294"/>
      <c r="P100" s="294"/>
      <c r="Q100" s="294"/>
      <c r="R100" s="294"/>
      <c r="S100" s="294"/>
      <c r="T100" s="294"/>
      <c r="U100" s="294"/>
      <c r="V100" s="294"/>
      <c r="W100" s="294"/>
      <c r="X100" s="294"/>
      <c r="Y100" s="294"/>
      <c r="Z100" s="294"/>
      <c r="AA100" s="294"/>
      <c r="AB100" s="294"/>
      <c r="AC100" s="294"/>
      <c r="AD100" s="294"/>
      <c r="AE100" s="294"/>
      <c r="AF100" s="294"/>
      <c r="AG100" s="252">
        <f>'MaR - Meranie a regulácia'!J32</f>
        <v>0</v>
      </c>
      <c r="AH100" s="253"/>
      <c r="AI100" s="253"/>
      <c r="AJ100" s="253"/>
      <c r="AK100" s="253"/>
      <c r="AL100" s="253"/>
      <c r="AM100" s="253"/>
      <c r="AN100" s="252">
        <f t="shared" si="0"/>
        <v>0</v>
      </c>
      <c r="AO100" s="253"/>
      <c r="AP100" s="253"/>
      <c r="AQ100" s="88" t="s">
        <v>80</v>
      </c>
      <c r="AR100" s="85"/>
      <c r="AS100" s="89">
        <v>0</v>
      </c>
      <c r="AT100" s="90">
        <f t="shared" si="1"/>
        <v>0</v>
      </c>
      <c r="AU100" s="91">
        <f>'MaR - Meranie a regulácia'!P134</f>
        <v>0</v>
      </c>
      <c r="AV100" s="90">
        <f>'MaR - Meranie a regulácia'!J35</f>
        <v>0</v>
      </c>
      <c r="AW100" s="90">
        <f>'MaR - Meranie a regulácia'!J36</f>
        <v>0</v>
      </c>
      <c r="AX100" s="90">
        <f>'MaR - Meranie a regulácia'!J37</f>
        <v>0</v>
      </c>
      <c r="AY100" s="90">
        <f>'MaR - Meranie a regulácia'!J38</f>
        <v>0</v>
      </c>
      <c r="AZ100" s="90">
        <f>'MaR - Meranie a regulácia'!F35</f>
        <v>0</v>
      </c>
      <c r="BA100" s="90">
        <f>'MaR - Meranie a regulácia'!F36</f>
        <v>0</v>
      </c>
      <c r="BB100" s="90">
        <f>'MaR - Meranie a regulácia'!F37</f>
        <v>0</v>
      </c>
      <c r="BC100" s="90">
        <f>'MaR - Meranie a regulácia'!F38</f>
        <v>0</v>
      </c>
      <c r="BD100" s="92">
        <f>'MaR - Meranie a regulácia'!F39</f>
        <v>0</v>
      </c>
      <c r="BT100" s="93" t="s">
        <v>81</v>
      </c>
      <c r="BV100" s="93" t="s">
        <v>76</v>
      </c>
      <c r="BW100" s="93" t="s">
        <v>100</v>
      </c>
      <c r="BX100" s="93" t="s">
        <v>4</v>
      </c>
      <c r="CL100" s="93" t="s">
        <v>1</v>
      </c>
      <c r="CM100" s="93" t="s">
        <v>74</v>
      </c>
    </row>
    <row r="101" spans="1:91" s="7" customFormat="1" ht="16.5" customHeight="1">
      <c r="A101" s="94" t="s">
        <v>83</v>
      </c>
      <c r="B101" s="85"/>
      <c r="C101" s="86"/>
      <c r="D101" s="294" t="s">
        <v>101</v>
      </c>
      <c r="E101" s="294"/>
      <c r="F101" s="294"/>
      <c r="G101" s="294"/>
      <c r="H101" s="294"/>
      <c r="I101" s="87"/>
      <c r="J101" s="294" t="s">
        <v>102</v>
      </c>
      <c r="K101" s="294"/>
      <c r="L101" s="294"/>
      <c r="M101" s="294"/>
      <c r="N101" s="294"/>
      <c r="O101" s="294"/>
      <c r="P101" s="294"/>
      <c r="Q101" s="294"/>
      <c r="R101" s="294"/>
      <c r="S101" s="294"/>
      <c r="T101" s="294"/>
      <c r="U101" s="294"/>
      <c r="V101" s="294"/>
      <c r="W101" s="294"/>
      <c r="X101" s="294"/>
      <c r="Y101" s="294"/>
      <c r="Z101" s="294"/>
      <c r="AA101" s="294"/>
      <c r="AB101" s="294"/>
      <c r="AC101" s="294"/>
      <c r="AD101" s="294"/>
      <c r="AE101" s="294"/>
      <c r="AF101" s="294"/>
      <c r="AG101" s="252">
        <f>'MED - Rozvody medicínskyc...'!J32</f>
        <v>0</v>
      </c>
      <c r="AH101" s="253"/>
      <c r="AI101" s="253"/>
      <c r="AJ101" s="253"/>
      <c r="AK101" s="253"/>
      <c r="AL101" s="253"/>
      <c r="AM101" s="253"/>
      <c r="AN101" s="252">
        <f t="shared" si="0"/>
        <v>0</v>
      </c>
      <c r="AO101" s="253"/>
      <c r="AP101" s="253"/>
      <c r="AQ101" s="88" t="s">
        <v>80</v>
      </c>
      <c r="AR101" s="85"/>
      <c r="AS101" s="89">
        <v>0</v>
      </c>
      <c r="AT101" s="90">
        <f t="shared" si="1"/>
        <v>0</v>
      </c>
      <c r="AU101" s="91">
        <f>'MED - Rozvody medicínskyc...'!P128</f>
        <v>0</v>
      </c>
      <c r="AV101" s="90">
        <f>'MED - Rozvody medicínskyc...'!J35</f>
        <v>0</v>
      </c>
      <c r="AW101" s="90">
        <f>'MED - Rozvody medicínskyc...'!J36</f>
        <v>0</v>
      </c>
      <c r="AX101" s="90">
        <f>'MED - Rozvody medicínskyc...'!J37</f>
        <v>0</v>
      </c>
      <c r="AY101" s="90">
        <f>'MED - Rozvody medicínskyc...'!J38</f>
        <v>0</v>
      </c>
      <c r="AZ101" s="90">
        <f>'MED - Rozvody medicínskyc...'!F35</f>
        <v>0</v>
      </c>
      <c r="BA101" s="90">
        <f>'MED - Rozvody medicínskyc...'!F36</f>
        <v>0</v>
      </c>
      <c r="BB101" s="90">
        <f>'MED - Rozvody medicínskyc...'!F37</f>
        <v>0</v>
      </c>
      <c r="BC101" s="90">
        <f>'MED - Rozvody medicínskyc...'!F38</f>
        <v>0</v>
      </c>
      <c r="BD101" s="92">
        <f>'MED - Rozvody medicínskyc...'!F39</f>
        <v>0</v>
      </c>
      <c r="BT101" s="93" t="s">
        <v>81</v>
      </c>
      <c r="BV101" s="93" t="s">
        <v>76</v>
      </c>
      <c r="BW101" s="93" t="s">
        <v>103</v>
      </c>
      <c r="BX101" s="93" t="s">
        <v>4</v>
      </c>
      <c r="CL101" s="93" t="s">
        <v>1</v>
      </c>
      <c r="CM101" s="93" t="s">
        <v>74</v>
      </c>
    </row>
    <row r="102" spans="1:91" s="7" customFormat="1" ht="16.5" customHeight="1">
      <c r="A102" s="94" t="s">
        <v>83</v>
      </c>
      <c r="B102" s="85"/>
      <c r="C102" s="86"/>
      <c r="D102" s="294" t="s">
        <v>104</v>
      </c>
      <c r="E102" s="294"/>
      <c r="F102" s="294"/>
      <c r="G102" s="294"/>
      <c r="H102" s="294"/>
      <c r="I102" s="87"/>
      <c r="J102" s="294" t="s">
        <v>105</v>
      </c>
      <c r="K102" s="294"/>
      <c r="L102" s="294"/>
      <c r="M102" s="294"/>
      <c r="N102" s="294"/>
      <c r="O102" s="294"/>
      <c r="P102" s="294"/>
      <c r="Q102" s="294"/>
      <c r="R102" s="294"/>
      <c r="S102" s="294"/>
      <c r="T102" s="294"/>
      <c r="U102" s="294"/>
      <c r="V102" s="294"/>
      <c r="W102" s="294"/>
      <c r="X102" s="294"/>
      <c r="Y102" s="294"/>
      <c r="Z102" s="294"/>
      <c r="AA102" s="294"/>
      <c r="AB102" s="294"/>
      <c r="AC102" s="294"/>
      <c r="AD102" s="294"/>
      <c r="AE102" s="294"/>
      <c r="AF102" s="294"/>
      <c r="AG102" s="252">
        <f>'ZTI - Zdravotechnika'!J32</f>
        <v>0</v>
      </c>
      <c r="AH102" s="253"/>
      <c r="AI102" s="253"/>
      <c r="AJ102" s="253"/>
      <c r="AK102" s="253"/>
      <c r="AL102" s="253"/>
      <c r="AM102" s="253"/>
      <c r="AN102" s="252">
        <f t="shared" si="0"/>
        <v>0</v>
      </c>
      <c r="AO102" s="253"/>
      <c r="AP102" s="253"/>
      <c r="AQ102" s="88" t="s">
        <v>80</v>
      </c>
      <c r="AR102" s="85"/>
      <c r="AS102" s="89">
        <v>0</v>
      </c>
      <c r="AT102" s="90">
        <f t="shared" si="1"/>
        <v>0</v>
      </c>
      <c r="AU102" s="91">
        <f>'ZTI - Zdravotechnika'!P133</f>
        <v>0</v>
      </c>
      <c r="AV102" s="90">
        <f>'ZTI - Zdravotechnika'!J35</f>
        <v>0</v>
      </c>
      <c r="AW102" s="90">
        <f>'ZTI - Zdravotechnika'!J36</f>
        <v>0</v>
      </c>
      <c r="AX102" s="90">
        <f>'ZTI - Zdravotechnika'!J37</f>
        <v>0</v>
      </c>
      <c r="AY102" s="90">
        <f>'ZTI - Zdravotechnika'!J38</f>
        <v>0</v>
      </c>
      <c r="AZ102" s="90">
        <f>'ZTI - Zdravotechnika'!F35</f>
        <v>0</v>
      </c>
      <c r="BA102" s="90">
        <f>'ZTI - Zdravotechnika'!F36</f>
        <v>0</v>
      </c>
      <c r="BB102" s="90">
        <f>'ZTI - Zdravotechnika'!F37</f>
        <v>0</v>
      </c>
      <c r="BC102" s="90">
        <f>'ZTI - Zdravotechnika'!F38</f>
        <v>0</v>
      </c>
      <c r="BD102" s="92">
        <f>'ZTI - Zdravotechnika'!F39</f>
        <v>0</v>
      </c>
      <c r="BT102" s="93" t="s">
        <v>81</v>
      </c>
      <c r="BV102" s="93" t="s">
        <v>76</v>
      </c>
      <c r="BW102" s="93" t="s">
        <v>106</v>
      </c>
      <c r="BX102" s="93" t="s">
        <v>4</v>
      </c>
      <c r="CL102" s="93" t="s">
        <v>1</v>
      </c>
      <c r="CM102" s="93" t="s">
        <v>74</v>
      </c>
    </row>
    <row r="103" spans="1:91" s="7" customFormat="1" ht="16.5" customHeight="1">
      <c r="A103" s="94" t="s">
        <v>83</v>
      </c>
      <c r="B103" s="85"/>
      <c r="C103" s="86"/>
      <c r="D103" s="294" t="s">
        <v>107</v>
      </c>
      <c r="E103" s="294"/>
      <c r="F103" s="294"/>
      <c r="G103" s="294"/>
      <c r="H103" s="294"/>
      <c r="I103" s="87"/>
      <c r="J103" s="294" t="s">
        <v>108</v>
      </c>
      <c r="K103" s="294"/>
      <c r="L103" s="294"/>
      <c r="M103" s="294"/>
      <c r="N103" s="294"/>
      <c r="O103" s="294"/>
      <c r="P103" s="294"/>
      <c r="Q103" s="294"/>
      <c r="R103" s="294"/>
      <c r="S103" s="294"/>
      <c r="T103" s="294"/>
      <c r="U103" s="294"/>
      <c r="V103" s="294"/>
      <c r="W103" s="294"/>
      <c r="X103" s="294"/>
      <c r="Y103" s="294"/>
      <c r="Z103" s="294"/>
      <c r="AA103" s="294"/>
      <c r="AB103" s="294"/>
      <c r="AC103" s="294"/>
      <c r="AD103" s="294"/>
      <c r="AE103" s="294"/>
      <c r="AF103" s="294"/>
      <c r="AG103" s="252">
        <f>'UK - Vykurovanie'!J32</f>
        <v>0</v>
      </c>
      <c r="AH103" s="253"/>
      <c r="AI103" s="253"/>
      <c r="AJ103" s="253"/>
      <c r="AK103" s="253"/>
      <c r="AL103" s="253"/>
      <c r="AM103" s="253"/>
      <c r="AN103" s="252">
        <f t="shared" si="0"/>
        <v>0</v>
      </c>
      <c r="AO103" s="253"/>
      <c r="AP103" s="253"/>
      <c r="AQ103" s="88" t="s">
        <v>80</v>
      </c>
      <c r="AR103" s="85"/>
      <c r="AS103" s="89">
        <v>0</v>
      </c>
      <c r="AT103" s="90">
        <f t="shared" si="1"/>
        <v>0</v>
      </c>
      <c r="AU103" s="91">
        <f>'UK - Vykurovanie'!P133</f>
        <v>0</v>
      </c>
      <c r="AV103" s="90">
        <f>'UK - Vykurovanie'!J35</f>
        <v>0</v>
      </c>
      <c r="AW103" s="90">
        <f>'UK - Vykurovanie'!J36</f>
        <v>0</v>
      </c>
      <c r="AX103" s="90">
        <f>'UK - Vykurovanie'!J37</f>
        <v>0</v>
      </c>
      <c r="AY103" s="90">
        <f>'UK - Vykurovanie'!J38</f>
        <v>0</v>
      </c>
      <c r="AZ103" s="90">
        <f>'UK - Vykurovanie'!F35</f>
        <v>0</v>
      </c>
      <c r="BA103" s="90">
        <f>'UK - Vykurovanie'!F36</f>
        <v>0</v>
      </c>
      <c r="BB103" s="90">
        <f>'UK - Vykurovanie'!F37</f>
        <v>0</v>
      </c>
      <c r="BC103" s="90">
        <f>'UK - Vykurovanie'!F38</f>
        <v>0</v>
      </c>
      <c r="BD103" s="92">
        <f>'UK - Vykurovanie'!F39</f>
        <v>0</v>
      </c>
      <c r="BT103" s="93" t="s">
        <v>81</v>
      </c>
      <c r="BV103" s="93" t="s">
        <v>76</v>
      </c>
      <c r="BW103" s="93" t="s">
        <v>109</v>
      </c>
      <c r="BX103" s="93" t="s">
        <v>4</v>
      </c>
      <c r="CL103" s="93" t="s">
        <v>1</v>
      </c>
      <c r="CM103" s="93" t="s">
        <v>74</v>
      </c>
    </row>
    <row r="104" spans="1:91" s="7" customFormat="1" ht="16.5" customHeight="1">
      <c r="A104" s="94" t="s">
        <v>83</v>
      </c>
      <c r="B104" s="85"/>
      <c r="C104" s="86"/>
      <c r="D104" s="294" t="s">
        <v>110</v>
      </c>
      <c r="E104" s="294"/>
      <c r="F104" s="294"/>
      <c r="G104" s="294"/>
      <c r="H104" s="294"/>
      <c r="I104" s="87"/>
      <c r="J104" s="294" t="s">
        <v>111</v>
      </c>
      <c r="K104" s="294"/>
      <c r="L104" s="294"/>
      <c r="M104" s="294"/>
      <c r="N104" s="294"/>
      <c r="O104" s="294"/>
      <c r="P104" s="294"/>
      <c r="Q104" s="294"/>
      <c r="R104" s="294"/>
      <c r="S104" s="294"/>
      <c r="T104" s="294"/>
      <c r="U104" s="294"/>
      <c r="V104" s="294"/>
      <c r="W104" s="294"/>
      <c r="X104" s="294"/>
      <c r="Y104" s="294"/>
      <c r="Z104" s="294"/>
      <c r="AA104" s="294"/>
      <c r="AB104" s="294"/>
      <c r="AC104" s="294"/>
      <c r="AD104" s="294"/>
      <c r="AE104" s="294"/>
      <c r="AF104" s="294"/>
      <c r="AG104" s="252">
        <f>'EL - Silnoprúdové rozvody'!J32</f>
        <v>0</v>
      </c>
      <c r="AH104" s="253"/>
      <c r="AI104" s="253"/>
      <c r="AJ104" s="253"/>
      <c r="AK104" s="253"/>
      <c r="AL104" s="253"/>
      <c r="AM104" s="253"/>
      <c r="AN104" s="252">
        <f t="shared" si="0"/>
        <v>0</v>
      </c>
      <c r="AO104" s="253"/>
      <c r="AP104" s="253"/>
      <c r="AQ104" s="88" t="s">
        <v>80</v>
      </c>
      <c r="AR104" s="85"/>
      <c r="AS104" s="89">
        <v>0</v>
      </c>
      <c r="AT104" s="90">
        <f t="shared" si="1"/>
        <v>0</v>
      </c>
      <c r="AU104" s="91">
        <f>'EL - Silnoprúdové rozvody'!P128</f>
        <v>0</v>
      </c>
      <c r="AV104" s="90">
        <f>'EL - Silnoprúdové rozvody'!J35</f>
        <v>0</v>
      </c>
      <c r="AW104" s="90">
        <f>'EL - Silnoprúdové rozvody'!J36</f>
        <v>0</v>
      </c>
      <c r="AX104" s="90">
        <f>'EL - Silnoprúdové rozvody'!J37</f>
        <v>0</v>
      </c>
      <c r="AY104" s="90">
        <f>'EL - Silnoprúdové rozvody'!J38</f>
        <v>0</v>
      </c>
      <c r="AZ104" s="90">
        <f>'EL - Silnoprúdové rozvody'!F35</f>
        <v>0</v>
      </c>
      <c r="BA104" s="90">
        <f>'EL - Silnoprúdové rozvody'!F36</f>
        <v>0</v>
      </c>
      <c r="BB104" s="90">
        <f>'EL - Silnoprúdové rozvody'!F37</f>
        <v>0</v>
      </c>
      <c r="BC104" s="90">
        <f>'EL - Silnoprúdové rozvody'!F38</f>
        <v>0</v>
      </c>
      <c r="BD104" s="92">
        <f>'EL - Silnoprúdové rozvody'!F39</f>
        <v>0</v>
      </c>
      <c r="BT104" s="93" t="s">
        <v>81</v>
      </c>
      <c r="BV104" s="93" t="s">
        <v>76</v>
      </c>
      <c r="BW104" s="93" t="s">
        <v>112</v>
      </c>
      <c r="BX104" s="93" t="s">
        <v>4</v>
      </c>
      <c r="CL104" s="93" t="s">
        <v>1</v>
      </c>
      <c r="CM104" s="93" t="s">
        <v>74</v>
      </c>
    </row>
    <row r="105" spans="1:91" s="7" customFormat="1" ht="16.5" customHeight="1">
      <c r="A105" s="94" t="s">
        <v>83</v>
      </c>
      <c r="B105" s="85"/>
      <c r="C105" s="86"/>
      <c r="D105" s="294" t="s">
        <v>113</v>
      </c>
      <c r="E105" s="294"/>
      <c r="F105" s="294"/>
      <c r="G105" s="294"/>
      <c r="H105" s="294"/>
      <c r="I105" s="87"/>
      <c r="J105" s="294" t="s">
        <v>114</v>
      </c>
      <c r="K105" s="294"/>
      <c r="L105" s="294"/>
      <c r="M105" s="294"/>
      <c r="N105" s="294"/>
      <c r="O105" s="294"/>
      <c r="P105" s="294"/>
      <c r="Q105" s="294"/>
      <c r="R105" s="294"/>
      <c r="S105" s="294"/>
      <c r="T105" s="294"/>
      <c r="U105" s="294"/>
      <c r="V105" s="294"/>
      <c r="W105" s="294"/>
      <c r="X105" s="294"/>
      <c r="Y105" s="294"/>
      <c r="Z105" s="294"/>
      <c r="AA105" s="294"/>
      <c r="AB105" s="294"/>
      <c r="AC105" s="294"/>
      <c r="AD105" s="294"/>
      <c r="AE105" s="294"/>
      <c r="AF105" s="294"/>
      <c r="AG105" s="252">
        <f>'ČP - Čisté priestory'!J32</f>
        <v>0</v>
      </c>
      <c r="AH105" s="253"/>
      <c r="AI105" s="253"/>
      <c r="AJ105" s="253"/>
      <c r="AK105" s="253"/>
      <c r="AL105" s="253"/>
      <c r="AM105" s="253"/>
      <c r="AN105" s="252">
        <f t="shared" si="0"/>
        <v>0</v>
      </c>
      <c r="AO105" s="253"/>
      <c r="AP105" s="253"/>
      <c r="AQ105" s="88" t="s">
        <v>80</v>
      </c>
      <c r="AR105" s="85"/>
      <c r="AS105" s="89">
        <v>0</v>
      </c>
      <c r="AT105" s="90">
        <f t="shared" si="1"/>
        <v>0</v>
      </c>
      <c r="AU105" s="91">
        <f>'ČP - Čisté priestory'!P128</f>
        <v>0</v>
      </c>
      <c r="AV105" s="90">
        <f>'ČP - Čisté priestory'!J35</f>
        <v>0</v>
      </c>
      <c r="AW105" s="90">
        <f>'ČP - Čisté priestory'!J36</f>
        <v>0</v>
      </c>
      <c r="AX105" s="90">
        <f>'ČP - Čisté priestory'!J37</f>
        <v>0</v>
      </c>
      <c r="AY105" s="90">
        <f>'ČP - Čisté priestory'!J38</f>
        <v>0</v>
      </c>
      <c r="AZ105" s="90">
        <f>'ČP - Čisté priestory'!F35</f>
        <v>0</v>
      </c>
      <c r="BA105" s="90">
        <f>'ČP - Čisté priestory'!F36</f>
        <v>0</v>
      </c>
      <c r="BB105" s="90">
        <f>'ČP - Čisté priestory'!F37</f>
        <v>0</v>
      </c>
      <c r="BC105" s="90">
        <f>'ČP - Čisté priestory'!F38</f>
        <v>0</v>
      </c>
      <c r="BD105" s="92">
        <f>'ČP - Čisté priestory'!F39</f>
        <v>0</v>
      </c>
      <c r="BT105" s="93" t="s">
        <v>81</v>
      </c>
      <c r="BV105" s="93" t="s">
        <v>76</v>
      </c>
      <c r="BW105" s="93" t="s">
        <v>115</v>
      </c>
      <c r="BX105" s="93" t="s">
        <v>4</v>
      </c>
      <c r="CL105" s="93" t="s">
        <v>1</v>
      </c>
      <c r="CM105" s="93" t="s">
        <v>74</v>
      </c>
    </row>
    <row r="106" spans="1:91" s="7" customFormat="1" ht="16.5" customHeight="1">
      <c r="A106" s="94" t="s">
        <v>83</v>
      </c>
      <c r="B106" s="85"/>
      <c r="C106" s="86"/>
      <c r="D106" s="294" t="s">
        <v>116</v>
      </c>
      <c r="E106" s="294"/>
      <c r="F106" s="294"/>
      <c r="G106" s="294"/>
      <c r="H106" s="294"/>
      <c r="I106" s="87"/>
      <c r="J106" s="294" t="s">
        <v>117</v>
      </c>
      <c r="K106" s="294"/>
      <c r="L106" s="294"/>
      <c r="M106" s="294"/>
      <c r="N106" s="294"/>
      <c r="O106" s="294"/>
      <c r="P106" s="294"/>
      <c r="Q106" s="294"/>
      <c r="R106" s="294"/>
      <c r="S106" s="294"/>
      <c r="T106" s="294"/>
      <c r="U106" s="294"/>
      <c r="V106" s="294"/>
      <c r="W106" s="294"/>
      <c r="X106" s="294"/>
      <c r="Y106" s="294"/>
      <c r="Z106" s="294"/>
      <c r="AA106" s="294"/>
      <c r="AB106" s="294"/>
      <c r="AC106" s="294"/>
      <c r="AD106" s="294"/>
      <c r="AE106" s="294"/>
      <c r="AF106" s="294"/>
      <c r="AG106" s="252">
        <f>'DS - Dokumentácia skutkov...'!J32</f>
        <v>0</v>
      </c>
      <c r="AH106" s="253"/>
      <c r="AI106" s="253"/>
      <c r="AJ106" s="253"/>
      <c r="AK106" s="253"/>
      <c r="AL106" s="253"/>
      <c r="AM106" s="253"/>
      <c r="AN106" s="252">
        <f t="shared" si="0"/>
        <v>0</v>
      </c>
      <c r="AO106" s="253"/>
      <c r="AP106" s="253"/>
      <c r="AQ106" s="88" t="s">
        <v>80</v>
      </c>
      <c r="AR106" s="85"/>
      <c r="AS106" s="100">
        <v>0</v>
      </c>
      <c r="AT106" s="101">
        <f t="shared" si="1"/>
        <v>0</v>
      </c>
      <c r="AU106" s="102">
        <f>'DS - Dokumentácia skutkov...'!P126</f>
        <v>0</v>
      </c>
      <c r="AV106" s="101">
        <f>'DS - Dokumentácia skutkov...'!J35</f>
        <v>0</v>
      </c>
      <c r="AW106" s="101">
        <f>'DS - Dokumentácia skutkov...'!J36</f>
        <v>0</v>
      </c>
      <c r="AX106" s="101">
        <f>'DS - Dokumentácia skutkov...'!J37</f>
        <v>0</v>
      </c>
      <c r="AY106" s="101">
        <f>'DS - Dokumentácia skutkov...'!J38</f>
        <v>0</v>
      </c>
      <c r="AZ106" s="101">
        <f>'DS - Dokumentácia skutkov...'!F35</f>
        <v>0</v>
      </c>
      <c r="BA106" s="101">
        <f>'DS - Dokumentácia skutkov...'!F36</f>
        <v>0</v>
      </c>
      <c r="BB106" s="101">
        <f>'DS - Dokumentácia skutkov...'!F37</f>
        <v>0</v>
      </c>
      <c r="BC106" s="101">
        <f>'DS - Dokumentácia skutkov...'!F38</f>
        <v>0</v>
      </c>
      <c r="BD106" s="103">
        <f>'DS - Dokumentácia skutkov...'!F39</f>
        <v>0</v>
      </c>
      <c r="BT106" s="93" t="s">
        <v>81</v>
      </c>
      <c r="BV106" s="93" t="s">
        <v>76</v>
      </c>
      <c r="BW106" s="93" t="s">
        <v>118</v>
      </c>
      <c r="BX106" s="93" t="s">
        <v>4</v>
      </c>
      <c r="CL106" s="93" t="s">
        <v>1</v>
      </c>
      <c r="CM106" s="93" t="s">
        <v>74</v>
      </c>
    </row>
    <row r="107" spans="1:91">
      <c r="B107" s="21"/>
      <c r="AR107" s="21"/>
    </row>
    <row r="108" spans="1:91" s="2" customFormat="1" ht="30" customHeight="1">
      <c r="A108" s="35"/>
      <c r="B108" s="36"/>
      <c r="C108" s="75" t="s">
        <v>119</v>
      </c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291">
        <f>ROUND(SUM(AG109:AG112), 2)</f>
        <v>0</v>
      </c>
      <c r="AH108" s="291"/>
      <c r="AI108" s="291"/>
      <c r="AJ108" s="291"/>
      <c r="AK108" s="291"/>
      <c r="AL108" s="291"/>
      <c r="AM108" s="291"/>
      <c r="AN108" s="291">
        <f>ROUND(SUM(AN109:AN112), 2)</f>
        <v>0</v>
      </c>
      <c r="AO108" s="291"/>
      <c r="AP108" s="291"/>
      <c r="AQ108" s="104"/>
      <c r="AR108" s="36"/>
      <c r="AS108" s="68" t="s">
        <v>120</v>
      </c>
      <c r="AT108" s="69" t="s">
        <v>121</v>
      </c>
      <c r="AU108" s="69" t="s">
        <v>38</v>
      </c>
      <c r="AV108" s="70" t="s">
        <v>61</v>
      </c>
      <c r="AW108" s="35"/>
      <c r="AX108" s="35"/>
      <c r="AY108" s="35"/>
      <c r="AZ108" s="35"/>
      <c r="BA108" s="35"/>
      <c r="BB108" s="35"/>
      <c r="BC108" s="35"/>
      <c r="BD108" s="35"/>
      <c r="BE108" s="35"/>
    </row>
    <row r="109" spans="1:91" s="2" customFormat="1" ht="19.899999999999999" customHeight="1">
      <c r="A109" s="35"/>
      <c r="B109" s="36"/>
      <c r="C109" s="35"/>
      <c r="D109" s="288" t="s">
        <v>122</v>
      </c>
      <c r="E109" s="288"/>
      <c r="F109" s="288"/>
      <c r="G109" s="288"/>
      <c r="H109" s="288"/>
      <c r="I109" s="288"/>
      <c r="J109" s="288"/>
      <c r="K109" s="288"/>
      <c r="L109" s="288"/>
      <c r="M109" s="288"/>
      <c r="N109" s="288"/>
      <c r="O109" s="288"/>
      <c r="P109" s="288"/>
      <c r="Q109" s="288"/>
      <c r="R109" s="288"/>
      <c r="S109" s="288"/>
      <c r="T109" s="288"/>
      <c r="U109" s="288"/>
      <c r="V109" s="288"/>
      <c r="W109" s="288"/>
      <c r="X109" s="288"/>
      <c r="Y109" s="288"/>
      <c r="Z109" s="288"/>
      <c r="AA109" s="288"/>
      <c r="AB109" s="288"/>
      <c r="AC109" s="35"/>
      <c r="AD109" s="35"/>
      <c r="AE109" s="35"/>
      <c r="AF109" s="35"/>
      <c r="AG109" s="289">
        <f>ROUND(AG94 * AS109, 2)</f>
        <v>0</v>
      </c>
      <c r="AH109" s="268"/>
      <c r="AI109" s="268"/>
      <c r="AJ109" s="268"/>
      <c r="AK109" s="268"/>
      <c r="AL109" s="268"/>
      <c r="AM109" s="268"/>
      <c r="AN109" s="268">
        <f>ROUND(AG109 + AV109, 2)</f>
        <v>0</v>
      </c>
      <c r="AO109" s="268"/>
      <c r="AP109" s="268"/>
      <c r="AQ109" s="35"/>
      <c r="AR109" s="36"/>
      <c r="AS109" s="106">
        <v>0</v>
      </c>
      <c r="AT109" s="107" t="s">
        <v>123</v>
      </c>
      <c r="AU109" s="107" t="s">
        <v>39</v>
      </c>
      <c r="AV109" s="99">
        <f>ROUND(IF(AU109="základná",AG109*L32,IF(AU109="znížená",AG109*L33,0)), 2)</f>
        <v>0</v>
      </c>
      <c r="AW109" s="35"/>
      <c r="AX109" s="35"/>
      <c r="AY109" s="35"/>
      <c r="AZ109" s="35"/>
      <c r="BA109" s="35"/>
      <c r="BB109" s="35"/>
      <c r="BC109" s="35"/>
      <c r="BD109" s="35"/>
      <c r="BE109" s="35"/>
      <c r="BV109" s="18" t="s">
        <v>124</v>
      </c>
      <c r="BY109" s="108">
        <f>IF(AU109="základná",AV109,0)</f>
        <v>0</v>
      </c>
      <c r="BZ109" s="108">
        <f>IF(AU109="znížená",AV109,0)</f>
        <v>0</v>
      </c>
      <c r="CA109" s="108">
        <v>0</v>
      </c>
      <c r="CB109" s="108">
        <v>0</v>
      </c>
      <c r="CC109" s="108">
        <v>0</v>
      </c>
      <c r="CD109" s="108">
        <f>IF(AU109="základná",AG109,0)</f>
        <v>0</v>
      </c>
      <c r="CE109" s="108">
        <f>IF(AU109="znížená",AG109,0)</f>
        <v>0</v>
      </c>
      <c r="CF109" s="108">
        <f>IF(AU109="zákl. prenesená",AG109,0)</f>
        <v>0</v>
      </c>
      <c r="CG109" s="108">
        <f>IF(AU109="zníž. prenesená",AG109,0)</f>
        <v>0</v>
      </c>
      <c r="CH109" s="108">
        <f>IF(AU109="nulová",AG109,0)</f>
        <v>0</v>
      </c>
      <c r="CI109" s="18">
        <f>IF(AU109="základná",1,IF(AU109="znížená",2,IF(AU109="zákl. prenesená",4,IF(AU109="zníž. prenesená",5,3))))</f>
        <v>1</v>
      </c>
      <c r="CJ109" s="18">
        <f>IF(AT109="stavebná časť",1,IF(AT109="investičná časť",2,3))</f>
        <v>1</v>
      </c>
      <c r="CK109" s="18" t="str">
        <f>IF(D109="Vyplň vlastné","","x")</f>
        <v>x</v>
      </c>
    </row>
    <row r="110" spans="1:91" s="2" customFormat="1" ht="19.899999999999999" customHeight="1">
      <c r="A110" s="35"/>
      <c r="B110" s="36"/>
      <c r="C110" s="35"/>
      <c r="D110" s="287" t="s">
        <v>125</v>
      </c>
      <c r="E110" s="288"/>
      <c r="F110" s="288"/>
      <c r="G110" s="288"/>
      <c r="H110" s="288"/>
      <c r="I110" s="288"/>
      <c r="J110" s="288"/>
      <c r="K110" s="288"/>
      <c r="L110" s="288"/>
      <c r="M110" s="288"/>
      <c r="N110" s="288"/>
      <c r="O110" s="288"/>
      <c r="P110" s="288"/>
      <c r="Q110" s="288"/>
      <c r="R110" s="288"/>
      <c r="S110" s="288"/>
      <c r="T110" s="288"/>
      <c r="U110" s="288"/>
      <c r="V110" s="288"/>
      <c r="W110" s="288"/>
      <c r="X110" s="288"/>
      <c r="Y110" s="288"/>
      <c r="Z110" s="288"/>
      <c r="AA110" s="288"/>
      <c r="AB110" s="288"/>
      <c r="AC110" s="35"/>
      <c r="AD110" s="35"/>
      <c r="AE110" s="35"/>
      <c r="AF110" s="35"/>
      <c r="AG110" s="289">
        <f>ROUND(AG94 * AS110, 2)</f>
        <v>0</v>
      </c>
      <c r="AH110" s="268"/>
      <c r="AI110" s="268"/>
      <c r="AJ110" s="268"/>
      <c r="AK110" s="268"/>
      <c r="AL110" s="268"/>
      <c r="AM110" s="268"/>
      <c r="AN110" s="268">
        <f>ROUND(AG110 + AV110, 2)</f>
        <v>0</v>
      </c>
      <c r="AO110" s="268"/>
      <c r="AP110" s="268"/>
      <c r="AQ110" s="35"/>
      <c r="AR110" s="36"/>
      <c r="AS110" s="106">
        <v>0</v>
      </c>
      <c r="AT110" s="107" t="s">
        <v>123</v>
      </c>
      <c r="AU110" s="107" t="s">
        <v>39</v>
      </c>
      <c r="AV110" s="99">
        <f>ROUND(IF(AU110="základná",AG110*L32,IF(AU110="znížená",AG110*L33,0)), 2)</f>
        <v>0</v>
      </c>
      <c r="AW110" s="35"/>
      <c r="AX110" s="35"/>
      <c r="AY110" s="35"/>
      <c r="AZ110" s="35"/>
      <c r="BA110" s="35"/>
      <c r="BB110" s="35"/>
      <c r="BC110" s="35"/>
      <c r="BD110" s="35"/>
      <c r="BE110" s="35"/>
      <c r="BV110" s="18" t="s">
        <v>126</v>
      </c>
      <c r="BY110" s="108">
        <f>IF(AU110="základná",AV110,0)</f>
        <v>0</v>
      </c>
      <c r="BZ110" s="108">
        <f>IF(AU110="znížená",AV110,0)</f>
        <v>0</v>
      </c>
      <c r="CA110" s="108">
        <v>0</v>
      </c>
      <c r="CB110" s="108">
        <v>0</v>
      </c>
      <c r="CC110" s="108">
        <v>0</v>
      </c>
      <c r="CD110" s="108">
        <f>IF(AU110="základná",AG110,0)</f>
        <v>0</v>
      </c>
      <c r="CE110" s="108">
        <f>IF(AU110="znížená",AG110,0)</f>
        <v>0</v>
      </c>
      <c r="CF110" s="108">
        <f>IF(AU110="zákl. prenesená",AG110,0)</f>
        <v>0</v>
      </c>
      <c r="CG110" s="108">
        <f>IF(AU110="zníž. prenesená",AG110,0)</f>
        <v>0</v>
      </c>
      <c r="CH110" s="108">
        <f>IF(AU110="nulová",AG110,0)</f>
        <v>0</v>
      </c>
      <c r="CI110" s="18">
        <f>IF(AU110="základná",1,IF(AU110="znížená",2,IF(AU110="zákl. prenesená",4,IF(AU110="zníž. prenesená",5,3))))</f>
        <v>1</v>
      </c>
      <c r="CJ110" s="18">
        <f>IF(AT110="stavebná časť",1,IF(AT110="investičná časť",2,3))</f>
        <v>1</v>
      </c>
      <c r="CK110" s="18" t="str">
        <f>IF(D110="Vyplň vlastné","","x")</f>
        <v/>
      </c>
    </row>
    <row r="111" spans="1:91" s="2" customFormat="1" ht="19.899999999999999" customHeight="1">
      <c r="A111" s="35"/>
      <c r="B111" s="36"/>
      <c r="C111" s="35"/>
      <c r="D111" s="287" t="s">
        <v>125</v>
      </c>
      <c r="E111" s="288"/>
      <c r="F111" s="288"/>
      <c r="G111" s="288"/>
      <c r="H111" s="288"/>
      <c r="I111" s="288"/>
      <c r="J111" s="288"/>
      <c r="K111" s="288"/>
      <c r="L111" s="288"/>
      <c r="M111" s="288"/>
      <c r="N111" s="288"/>
      <c r="O111" s="288"/>
      <c r="P111" s="288"/>
      <c r="Q111" s="288"/>
      <c r="R111" s="288"/>
      <c r="S111" s="288"/>
      <c r="T111" s="288"/>
      <c r="U111" s="288"/>
      <c r="V111" s="288"/>
      <c r="W111" s="288"/>
      <c r="X111" s="288"/>
      <c r="Y111" s="288"/>
      <c r="Z111" s="288"/>
      <c r="AA111" s="288"/>
      <c r="AB111" s="288"/>
      <c r="AC111" s="35"/>
      <c r="AD111" s="35"/>
      <c r="AE111" s="35"/>
      <c r="AF111" s="35"/>
      <c r="AG111" s="289">
        <f>ROUND(AG94 * AS111, 2)</f>
        <v>0</v>
      </c>
      <c r="AH111" s="268"/>
      <c r="AI111" s="268"/>
      <c r="AJ111" s="268"/>
      <c r="AK111" s="268"/>
      <c r="AL111" s="268"/>
      <c r="AM111" s="268"/>
      <c r="AN111" s="268">
        <f>ROUND(AG111 + AV111, 2)</f>
        <v>0</v>
      </c>
      <c r="AO111" s="268"/>
      <c r="AP111" s="268"/>
      <c r="AQ111" s="35"/>
      <c r="AR111" s="36"/>
      <c r="AS111" s="106">
        <v>0</v>
      </c>
      <c r="AT111" s="107" t="s">
        <v>123</v>
      </c>
      <c r="AU111" s="107" t="s">
        <v>39</v>
      </c>
      <c r="AV111" s="99">
        <f>ROUND(IF(AU111="základná",AG111*L32,IF(AU111="znížená",AG111*L33,0)), 2)</f>
        <v>0</v>
      </c>
      <c r="AW111" s="35"/>
      <c r="AX111" s="35"/>
      <c r="AY111" s="35"/>
      <c r="AZ111" s="35"/>
      <c r="BA111" s="35"/>
      <c r="BB111" s="35"/>
      <c r="BC111" s="35"/>
      <c r="BD111" s="35"/>
      <c r="BE111" s="35"/>
      <c r="BV111" s="18" t="s">
        <v>126</v>
      </c>
      <c r="BY111" s="108">
        <f>IF(AU111="základná",AV111,0)</f>
        <v>0</v>
      </c>
      <c r="BZ111" s="108">
        <f>IF(AU111="znížená",AV111,0)</f>
        <v>0</v>
      </c>
      <c r="CA111" s="108">
        <v>0</v>
      </c>
      <c r="CB111" s="108">
        <v>0</v>
      </c>
      <c r="CC111" s="108">
        <v>0</v>
      </c>
      <c r="CD111" s="108">
        <f>IF(AU111="základná",AG111,0)</f>
        <v>0</v>
      </c>
      <c r="CE111" s="108">
        <f>IF(AU111="znížená",AG111,0)</f>
        <v>0</v>
      </c>
      <c r="CF111" s="108">
        <f>IF(AU111="zákl. prenesená",AG111,0)</f>
        <v>0</v>
      </c>
      <c r="CG111" s="108">
        <f>IF(AU111="zníž. prenesená",AG111,0)</f>
        <v>0</v>
      </c>
      <c r="CH111" s="108">
        <f>IF(AU111="nulová",AG111,0)</f>
        <v>0</v>
      </c>
      <c r="CI111" s="18">
        <f>IF(AU111="základná",1,IF(AU111="znížená",2,IF(AU111="zákl. prenesená",4,IF(AU111="zníž. prenesená",5,3))))</f>
        <v>1</v>
      </c>
      <c r="CJ111" s="18">
        <f>IF(AT111="stavebná časť",1,IF(AT111="investičná časť",2,3))</f>
        <v>1</v>
      </c>
      <c r="CK111" s="18" t="str">
        <f>IF(D111="Vyplň vlastné","","x")</f>
        <v/>
      </c>
    </row>
    <row r="112" spans="1:91" s="2" customFormat="1" ht="19.899999999999999" customHeight="1">
      <c r="A112" s="35"/>
      <c r="B112" s="36"/>
      <c r="C112" s="35"/>
      <c r="D112" s="287" t="s">
        <v>125</v>
      </c>
      <c r="E112" s="288"/>
      <c r="F112" s="288"/>
      <c r="G112" s="288"/>
      <c r="H112" s="288"/>
      <c r="I112" s="288"/>
      <c r="J112" s="288"/>
      <c r="K112" s="288"/>
      <c r="L112" s="288"/>
      <c r="M112" s="288"/>
      <c r="N112" s="288"/>
      <c r="O112" s="288"/>
      <c r="P112" s="288"/>
      <c r="Q112" s="288"/>
      <c r="R112" s="288"/>
      <c r="S112" s="288"/>
      <c r="T112" s="288"/>
      <c r="U112" s="288"/>
      <c r="V112" s="288"/>
      <c r="W112" s="288"/>
      <c r="X112" s="288"/>
      <c r="Y112" s="288"/>
      <c r="Z112" s="288"/>
      <c r="AA112" s="288"/>
      <c r="AB112" s="288"/>
      <c r="AC112" s="35"/>
      <c r="AD112" s="35"/>
      <c r="AE112" s="35"/>
      <c r="AF112" s="35"/>
      <c r="AG112" s="289">
        <f>ROUND(AG94 * AS112, 2)</f>
        <v>0</v>
      </c>
      <c r="AH112" s="268"/>
      <c r="AI112" s="268"/>
      <c r="AJ112" s="268"/>
      <c r="AK112" s="268"/>
      <c r="AL112" s="268"/>
      <c r="AM112" s="268"/>
      <c r="AN112" s="268">
        <f>ROUND(AG112 + AV112, 2)</f>
        <v>0</v>
      </c>
      <c r="AO112" s="268"/>
      <c r="AP112" s="268"/>
      <c r="AQ112" s="35"/>
      <c r="AR112" s="36"/>
      <c r="AS112" s="109">
        <v>0</v>
      </c>
      <c r="AT112" s="110" t="s">
        <v>123</v>
      </c>
      <c r="AU112" s="110" t="s">
        <v>39</v>
      </c>
      <c r="AV112" s="111">
        <f>ROUND(IF(AU112="základná",AG112*L32,IF(AU112="znížená",AG112*L33,0)), 2)</f>
        <v>0</v>
      </c>
      <c r="AW112" s="35"/>
      <c r="AX112" s="35"/>
      <c r="AY112" s="35"/>
      <c r="AZ112" s="35"/>
      <c r="BA112" s="35"/>
      <c r="BB112" s="35"/>
      <c r="BC112" s="35"/>
      <c r="BD112" s="35"/>
      <c r="BE112" s="35"/>
      <c r="BV112" s="18" t="s">
        <v>126</v>
      </c>
      <c r="BY112" s="108">
        <f>IF(AU112="základná",AV112,0)</f>
        <v>0</v>
      </c>
      <c r="BZ112" s="108">
        <f>IF(AU112="znížená",AV112,0)</f>
        <v>0</v>
      </c>
      <c r="CA112" s="108">
        <v>0</v>
      </c>
      <c r="CB112" s="108">
        <v>0</v>
      </c>
      <c r="CC112" s="108">
        <v>0</v>
      </c>
      <c r="CD112" s="108">
        <f>IF(AU112="základná",AG112,0)</f>
        <v>0</v>
      </c>
      <c r="CE112" s="108">
        <f>IF(AU112="znížená",AG112,0)</f>
        <v>0</v>
      </c>
      <c r="CF112" s="108">
        <f>IF(AU112="zákl. prenesená",AG112,0)</f>
        <v>0</v>
      </c>
      <c r="CG112" s="108">
        <f>IF(AU112="zníž. prenesená",AG112,0)</f>
        <v>0</v>
      </c>
      <c r="CH112" s="108">
        <f>IF(AU112="nulová",AG112,0)</f>
        <v>0</v>
      </c>
      <c r="CI112" s="18">
        <f>IF(AU112="základná",1,IF(AU112="znížená",2,IF(AU112="zákl. prenesená",4,IF(AU112="zníž. prenesená",5,3))))</f>
        <v>1</v>
      </c>
      <c r="CJ112" s="18">
        <f>IF(AT112="stavebná časť",1,IF(AT112="investičná časť",2,3))</f>
        <v>1</v>
      </c>
      <c r="CK112" s="18" t="str">
        <f>IF(D112="Vyplň vlastné","","x")</f>
        <v/>
      </c>
    </row>
    <row r="113" spans="1:57" s="2" customFormat="1" ht="10.9" customHeight="1">
      <c r="A113" s="35"/>
      <c r="B113" s="36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6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</row>
    <row r="114" spans="1:57" s="2" customFormat="1" ht="30" customHeight="1">
      <c r="A114" s="35"/>
      <c r="B114" s="36"/>
      <c r="C114" s="112" t="s">
        <v>127</v>
      </c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  <c r="S114" s="113"/>
      <c r="T114" s="113"/>
      <c r="U114" s="113"/>
      <c r="V114" s="113"/>
      <c r="W114" s="113"/>
      <c r="X114" s="113"/>
      <c r="Y114" s="113"/>
      <c r="Z114" s="113"/>
      <c r="AA114" s="113"/>
      <c r="AB114" s="113"/>
      <c r="AC114" s="113"/>
      <c r="AD114" s="113"/>
      <c r="AE114" s="113"/>
      <c r="AF114" s="113"/>
      <c r="AG114" s="273">
        <f>ROUND(AG94 + AG108, 2)</f>
        <v>0</v>
      </c>
      <c r="AH114" s="273"/>
      <c r="AI114" s="273"/>
      <c r="AJ114" s="273"/>
      <c r="AK114" s="273"/>
      <c r="AL114" s="273"/>
      <c r="AM114" s="273"/>
      <c r="AN114" s="273">
        <f>ROUND(AN94 + AN108, 2)</f>
        <v>0</v>
      </c>
      <c r="AO114" s="273"/>
      <c r="AP114" s="273"/>
      <c r="AQ114" s="113"/>
      <c r="AR114" s="36"/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</row>
    <row r="115" spans="1:57" s="2" customFormat="1" ht="6.95" customHeight="1">
      <c r="A115" s="35"/>
      <c r="B115" s="53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36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</row>
  </sheetData>
  <mergeCells count="104">
    <mergeCell ref="D110:AB110"/>
    <mergeCell ref="AG110:AM110"/>
    <mergeCell ref="AN110:AP110"/>
    <mergeCell ref="AN92:AP92"/>
    <mergeCell ref="C92:G92"/>
    <mergeCell ref="D98:H98"/>
    <mergeCell ref="D99:H99"/>
    <mergeCell ref="D100:H100"/>
    <mergeCell ref="D95:H95"/>
    <mergeCell ref="D101:H101"/>
    <mergeCell ref="D104:H104"/>
    <mergeCell ref="D102:H102"/>
    <mergeCell ref="D103:H103"/>
    <mergeCell ref="E97:I97"/>
    <mergeCell ref="E96:I96"/>
    <mergeCell ref="I92:AF92"/>
    <mergeCell ref="J100:AF100"/>
    <mergeCell ref="J102:AF102"/>
    <mergeCell ref="J103:AF103"/>
    <mergeCell ref="J99:AF99"/>
    <mergeCell ref="J104:AF104"/>
    <mergeCell ref="J101:AF101"/>
    <mergeCell ref="J98:AF98"/>
    <mergeCell ref="J95:AF95"/>
    <mergeCell ref="D111:AB111"/>
    <mergeCell ref="AG111:AM111"/>
    <mergeCell ref="AN111:AP111"/>
    <mergeCell ref="D112:AB112"/>
    <mergeCell ref="AG112:AM112"/>
    <mergeCell ref="AN112:AP112"/>
    <mergeCell ref="AG94:AM94"/>
    <mergeCell ref="AN94:AP94"/>
    <mergeCell ref="AG108:AM108"/>
    <mergeCell ref="AN108:AP108"/>
    <mergeCell ref="AG102:AM102"/>
    <mergeCell ref="AG103:AM103"/>
    <mergeCell ref="AG104:AM104"/>
    <mergeCell ref="AN103:AP103"/>
    <mergeCell ref="AN104:AP104"/>
    <mergeCell ref="AN102:AP102"/>
    <mergeCell ref="AN97:AP97"/>
    <mergeCell ref="D105:H105"/>
    <mergeCell ref="J105:AF105"/>
    <mergeCell ref="D106:H106"/>
    <mergeCell ref="J106:AF106"/>
    <mergeCell ref="D109:AB109"/>
    <mergeCell ref="AG109:AM109"/>
    <mergeCell ref="AN109:AP109"/>
    <mergeCell ref="AG114:AM114"/>
    <mergeCell ref="AN114:AP11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AK31:AO31"/>
    <mergeCell ref="W31:AE31"/>
    <mergeCell ref="L31:P31"/>
    <mergeCell ref="AK32:AO32"/>
    <mergeCell ref="L32:P32"/>
    <mergeCell ref="W32:AE32"/>
    <mergeCell ref="W33:AE33"/>
    <mergeCell ref="AK33:AO33"/>
    <mergeCell ref="L33:P33"/>
    <mergeCell ref="AK34:AO34"/>
    <mergeCell ref="L34:P34"/>
    <mergeCell ref="W34:AE34"/>
    <mergeCell ref="W35:AE35"/>
    <mergeCell ref="L35:P35"/>
    <mergeCell ref="AR2:BE2"/>
    <mergeCell ref="AG101:AM101"/>
    <mergeCell ref="AG92:AM92"/>
    <mergeCell ref="AG95:AM95"/>
    <mergeCell ref="AG100:AM100"/>
    <mergeCell ref="AG99:AM99"/>
    <mergeCell ref="AG98:AM98"/>
    <mergeCell ref="AG97:AM97"/>
    <mergeCell ref="AG96:AM96"/>
    <mergeCell ref="AM89:AP89"/>
    <mergeCell ref="AM87:AN87"/>
    <mergeCell ref="AM90:AP90"/>
    <mergeCell ref="AN101:AP101"/>
    <mergeCell ref="AN100:AP100"/>
    <mergeCell ref="AN99:AP99"/>
    <mergeCell ref="AN95:AP95"/>
    <mergeCell ref="AN96:AP96"/>
    <mergeCell ref="AN98:AP98"/>
    <mergeCell ref="L85:AO85"/>
    <mergeCell ref="K97:AF97"/>
    <mergeCell ref="K96:AF96"/>
    <mergeCell ref="AS89:AT91"/>
    <mergeCell ref="AN105:AP105"/>
    <mergeCell ref="AG105:AM105"/>
    <mergeCell ref="AN106:AP106"/>
    <mergeCell ref="AG106:AM106"/>
    <mergeCell ref="AK35:AO35"/>
    <mergeCell ref="AK36:AO36"/>
    <mergeCell ref="W36:AE36"/>
    <mergeCell ref="L36:P36"/>
    <mergeCell ref="AK38:AO38"/>
    <mergeCell ref="X38:AB38"/>
  </mergeCells>
  <dataValidations count="2">
    <dataValidation type="list" allowBlank="1" showInputMessage="1" showErrorMessage="1" error="Povolené sú hodnoty základná, znížená, nulová." sqref="AU108:AU112">
      <formula1>"základná, znížená, nulová"</formula1>
    </dataValidation>
    <dataValidation type="list" allowBlank="1" showInputMessage="1" showErrorMessage="1" error="Povolené sú hodnoty stavebná časť, technologická časť, investičná časť." sqref="AT108:AT112">
      <formula1>"stavebná časť, technologická časť, investičná časť"</formula1>
    </dataValidation>
  </dataValidations>
  <hyperlinks>
    <hyperlink ref="A96" location="'ARCH1 - Búracie práce'!C2" display="/"/>
    <hyperlink ref="A97" location="'ARCH2 - Nový stav'!C2" display="/"/>
    <hyperlink ref="A98" location="'SLB - Štruktúrovaná kabeláž'!C2" display="/"/>
    <hyperlink ref="A99" location="'VZT - Klimatizácia a chla...'!C2" display="/"/>
    <hyperlink ref="A100" location="'MaR - Meranie a regulácia'!C2" display="/"/>
    <hyperlink ref="A101" location="'MED - Rozvody medicínskyc...'!C2" display="/"/>
    <hyperlink ref="A102" location="'ZTI - Zdravotechnika'!C2" display="/"/>
    <hyperlink ref="A103" location="'UK - Vykurovanie'!C2" display="/"/>
    <hyperlink ref="A104" location="'EL - Silnoprúdové rozvody'!C2" display="/"/>
    <hyperlink ref="A105" location="'ČP - Čisté priestory'!C2" display="/"/>
    <hyperlink ref="A106" location="'DS - Dokumentácia skutkov...'!C2" display="/"/>
  </hyperlinks>
  <pageMargins left="0.39374999999999999" right="0.39374999999999999" top="0.39374999999999999" bottom="0.39374999999999999" header="0" footer="0"/>
  <pageSetup paperSize="9" scale="75" fitToHeight="100" orientation="portrait" blackAndWhite="1" r:id="rId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00"/>
  <sheetViews>
    <sheetView showGridLines="0" topLeftCell="A7" workbookViewId="0">
      <selection activeCell="E27" sqref="E27:J27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63" t="s">
        <v>5</v>
      </c>
      <c r="M2" s="264"/>
      <c r="N2" s="264"/>
      <c r="O2" s="264"/>
      <c r="P2" s="264"/>
      <c r="Q2" s="264"/>
      <c r="R2" s="264"/>
      <c r="S2" s="264"/>
      <c r="T2" s="264"/>
      <c r="U2" s="264"/>
      <c r="V2" s="264"/>
      <c r="AT2" s="18" t="s">
        <v>112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</row>
    <row r="4" spans="1:46" s="1" customFormat="1" ht="24.95" customHeight="1">
      <c r="B4" s="21"/>
      <c r="D4" s="22" t="s">
        <v>128</v>
      </c>
      <c r="L4" s="21"/>
      <c r="M4" s="115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16.5" customHeight="1">
      <c r="B7" s="21"/>
      <c r="E7" s="301" t="str">
        <f>'Rekapitulácia stavby'!K6</f>
        <v>Vybudovanie operačnej sály na osadenie prístroja pre urológiu</v>
      </c>
      <c r="F7" s="302"/>
      <c r="G7" s="302"/>
      <c r="H7" s="302"/>
      <c r="L7" s="21"/>
    </row>
    <row r="8" spans="1:46" s="2" customFormat="1" ht="12" customHeight="1">
      <c r="A8" s="35"/>
      <c r="B8" s="36"/>
      <c r="C8" s="35"/>
      <c r="D8" s="28" t="s">
        <v>129</v>
      </c>
      <c r="E8" s="35"/>
      <c r="F8" s="35"/>
      <c r="G8" s="35"/>
      <c r="H8" s="35"/>
      <c r="I8" s="35"/>
      <c r="J8" s="35"/>
      <c r="K8" s="35"/>
      <c r="L8" s="48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36"/>
      <c r="C9" s="35"/>
      <c r="D9" s="35"/>
      <c r="E9" s="292" t="s">
        <v>1991</v>
      </c>
      <c r="F9" s="299"/>
      <c r="G9" s="299"/>
      <c r="H9" s="299"/>
      <c r="I9" s="35"/>
      <c r="J9" s="35"/>
      <c r="K9" s="35"/>
      <c r="L9" s="48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36"/>
      <c r="C10" s="35"/>
      <c r="D10" s="35"/>
      <c r="E10" s="35"/>
      <c r="F10" s="35"/>
      <c r="G10" s="35"/>
      <c r="H10" s="35"/>
      <c r="I10" s="35"/>
      <c r="J10" s="35"/>
      <c r="K10" s="35"/>
      <c r="L10" s="48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36"/>
      <c r="C11" s="35"/>
      <c r="D11" s="28" t="s">
        <v>17</v>
      </c>
      <c r="E11" s="35"/>
      <c r="F11" s="26" t="s">
        <v>1</v>
      </c>
      <c r="G11" s="35"/>
      <c r="H11" s="35"/>
      <c r="I11" s="28" t="s">
        <v>18</v>
      </c>
      <c r="J11" s="26" t="s">
        <v>1</v>
      </c>
      <c r="K11" s="35"/>
      <c r="L11" s="48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36"/>
      <c r="C12" s="35"/>
      <c r="D12" s="28" t="s">
        <v>19</v>
      </c>
      <c r="E12" s="35"/>
      <c r="F12" s="26" t="s">
        <v>20</v>
      </c>
      <c r="G12" s="35"/>
      <c r="H12" s="35"/>
      <c r="I12" s="28" t="s">
        <v>21</v>
      </c>
      <c r="J12" s="61" t="str">
        <f>'Rekapitulácia stavby'!AN8</f>
        <v>14. 3. 2022</v>
      </c>
      <c r="K12" s="35"/>
      <c r="L12" s="48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36"/>
      <c r="C13" s="35"/>
      <c r="D13" s="35"/>
      <c r="E13" s="35"/>
      <c r="F13" s="35"/>
      <c r="G13" s="35"/>
      <c r="H13" s="35"/>
      <c r="I13" s="35"/>
      <c r="J13" s="35"/>
      <c r="K13" s="35"/>
      <c r="L13" s="48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36"/>
      <c r="C14" s="35"/>
      <c r="D14" s="28" t="s">
        <v>23</v>
      </c>
      <c r="E14" s="35"/>
      <c r="F14" s="35"/>
      <c r="G14" s="35"/>
      <c r="H14" s="35"/>
      <c r="I14" s="28" t="s">
        <v>24</v>
      </c>
      <c r="J14" s="26" t="str">
        <f>IF('Rekapitulácia stavby'!AN10="","",'Rekapitulácia stavby'!AN10)</f>
        <v/>
      </c>
      <c r="K14" s="35"/>
      <c r="L14" s="48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36"/>
      <c r="C15" s="35"/>
      <c r="D15" s="35"/>
      <c r="E15" s="26" t="str">
        <f>IF('Rekapitulácia stavby'!E11="","",'Rekapitulácia stavby'!E11)</f>
        <v xml:space="preserve"> </v>
      </c>
      <c r="F15" s="35"/>
      <c r="G15" s="35"/>
      <c r="H15" s="35"/>
      <c r="I15" s="28" t="s">
        <v>26</v>
      </c>
      <c r="J15" s="26" t="str">
        <f>IF('Rekapitulácia stavby'!AN11="","",'Rekapitulácia stavby'!AN11)</f>
        <v/>
      </c>
      <c r="K15" s="35"/>
      <c r="L15" s="48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36"/>
      <c r="C16" s="35"/>
      <c r="D16" s="35"/>
      <c r="E16" s="35"/>
      <c r="F16" s="35"/>
      <c r="G16" s="35"/>
      <c r="H16" s="35"/>
      <c r="I16" s="35"/>
      <c r="J16" s="35"/>
      <c r="K16" s="35"/>
      <c r="L16" s="48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36"/>
      <c r="C17" s="35"/>
      <c r="D17" s="28" t="s">
        <v>27</v>
      </c>
      <c r="E17" s="35"/>
      <c r="F17" s="35"/>
      <c r="G17" s="35"/>
      <c r="H17" s="35"/>
      <c r="I17" s="28" t="s">
        <v>24</v>
      </c>
      <c r="J17" s="29"/>
      <c r="K17" s="35"/>
      <c r="L17" s="48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36"/>
      <c r="C18" s="35"/>
      <c r="D18" s="35"/>
      <c r="E18" s="303"/>
      <c r="F18" s="277"/>
      <c r="G18" s="277"/>
      <c r="H18" s="277"/>
      <c r="I18" s="28" t="s">
        <v>26</v>
      </c>
      <c r="J18" s="29"/>
      <c r="K18" s="35"/>
      <c r="L18" s="48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36"/>
      <c r="C19" s="35"/>
      <c r="D19" s="35"/>
      <c r="E19" s="35"/>
      <c r="F19" s="35"/>
      <c r="G19" s="35"/>
      <c r="H19" s="35"/>
      <c r="I19" s="35"/>
      <c r="J19" s="35"/>
      <c r="K19" s="35"/>
      <c r="L19" s="48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36"/>
      <c r="C20" s="35"/>
      <c r="D20" s="28" t="s">
        <v>28</v>
      </c>
      <c r="E20" s="35"/>
      <c r="F20" s="35"/>
      <c r="G20" s="35"/>
      <c r="H20" s="35"/>
      <c r="I20" s="28" t="s">
        <v>24</v>
      </c>
      <c r="J20" s="26" t="str">
        <f>IF('Rekapitulácia stavby'!AN16="","",'Rekapitulácia stavby'!AN16)</f>
        <v/>
      </c>
      <c r="K20" s="35"/>
      <c r="L20" s="48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36"/>
      <c r="C21" s="35"/>
      <c r="D21" s="35"/>
      <c r="E21" s="26" t="str">
        <f>IF('Rekapitulácia stavby'!E17="","",'Rekapitulácia stavby'!E17)</f>
        <v xml:space="preserve"> </v>
      </c>
      <c r="F21" s="35"/>
      <c r="G21" s="35"/>
      <c r="H21" s="35"/>
      <c r="I21" s="28" t="s">
        <v>26</v>
      </c>
      <c r="J21" s="26" t="str">
        <f>IF('Rekapitulácia stavby'!AN17="","",'Rekapitulácia stavby'!AN17)</f>
        <v/>
      </c>
      <c r="K21" s="35"/>
      <c r="L21" s="48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36"/>
      <c r="C22" s="35"/>
      <c r="D22" s="35"/>
      <c r="E22" s="35"/>
      <c r="F22" s="35"/>
      <c r="G22" s="35"/>
      <c r="H22" s="35"/>
      <c r="I22" s="35"/>
      <c r="J22" s="35"/>
      <c r="K22" s="35"/>
      <c r="L22" s="48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36"/>
      <c r="C23" s="35"/>
      <c r="D23" s="28" t="s">
        <v>30</v>
      </c>
      <c r="E23" s="35"/>
      <c r="F23" s="35"/>
      <c r="G23" s="35"/>
      <c r="H23" s="35"/>
      <c r="I23" s="28" t="s">
        <v>24</v>
      </c>
      <c r="J23" s="26" t="s">
        <v>1</v>
      </c>
      <c r="K23" s="35"/>
      <c r="L23" s="48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36"/>
      <c r="C24" s="35"/>
      <c r="D24" s="35"/>
      <c r="E24" s="26" t="s">
        <v>1992</v>
      </c>
      <c r="F24" s="35"/>
      <c r="G24" s="35"/>
      <c r="H24" s="35"/>
      <c r="I24" s="28" t="s">
        <v>26</v>
      </c>
      <c r="J24" s="26" t="s">
        <v>1</v>
      </c>
      <c r="K24" s="35"/>
      <c r="L24" s="48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36"/>
      <c r="C25" s="35"/>
      <c r="D25" s="35"/>
      <c r="E25" s="35"/>
      <c r="F25" s="35"/>
      <c r="G25" s="35"/>
      <c r="H25" s="35"/>
      <c r="I25" s="35"/>
      <c r="J25" s="35"/>
      <c r="K25" s="35"/>
      <c r="L25" s="48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36"/>
      <c r="C26" s="35"/>
      <c r="D26" s="28" t="s">
        <v>31</v>
      </c>
      <c r="E26" s="35"/>
      <c r="F26" s="35"/>
      <c r="G26" s="35"/>
      <c r="H26" s="35"/>
      <c r="I26" s="35"/>
      <c r="J26" s="35"/>
      <c r="K26" s="35"/>
      <c r="L26" s="48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71" customHeight="1">
      <c r="A27" s="116"/>
      <c r="B27" s="117"/>
      <c r="C27" s="116"/>
      <c r="D27" s="116"/>
      <c r="E27" s="281" t="s">
        <v>2446</v>
      </c>
      <c r="F27" s="281"/>
      <c r="G27" s="281"/>
      <c r="H27" s="281"/>
      <c r="I27" s="281"/>
      <c r="J27" s="281"/>
      <c r="K27" s="116"/>
      <c r="L27" s="118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2" customFormat="1" ht="6.95" customHeight="1">
      <c r="A28" s="35"/>
      <c r="B28" s="36"/>
      <c r="C28" s="35"/>
      <c r="D28" s="35"/>
      <c r="E28" s="35"/>
      <c r="F28" s="35"/>
      <c r="G28" s="35"/>
      <c r="H28" s="35"/>
      <c r="I28" s="35"/>
      <c r="J28" s="35"/>
      <c r="K28" s="35"/>
      <c r="L28" s="48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36"/>
      <c r="C29" s="35"/>
      <c r="D29" s="72"/>
      <c r="E29" s="72"/>
      <c r="F29" s="72"/>
      <c r="G29" s="72"/>
      <c r="H29" s="72"/>
      <c r="I29" s="72"/>
      <c r="J29" s="72"/>
      <c r="K29" s="72"/>
      <c r="L29" s="48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14.45" customHeight="1">
      <c r="A30" s="35"/>
      <c r="B30" s="36"/>
      <c r="C30" s="35"/>
      <c r="D30" s="26" t="s">
        <v>135</v>
      </c>
      <c r="E30" s="35"/>
      <c r="F30" s="35"/>
      <c r="G30" s="35"/>
      <c r="H30" s="35"/>
      <c r="I30" s="35"/>
      <c r="J30" s="34">
        <f>J96</f>
        <v>0</v>
      </c>
      <c r="K30" s="35"/>
      <c r="L30" s="48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14.45" customHeight="1">
      <c r="A31" s="35"/>
      <c r="B31" s="36"/>
      <c r="C31" s="35"/>
      <c r="D31" s="33" t="s">
        <v>122</v>
      </c>
      <c r="E31" s="35"/>
      <c r="F31" s="35"/>
      <c r="G31" s="35"/>
      <c r="H31" s="35"/>
      <c r="I31" s="35"/>
      <c r="J31" s="34">
        <f>J101</f>
        <v>0</v>
      </c>
      <c r="K31" s="35"/>
      <c r="L31" s="48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25.35" customHeight="1">
      <c r="A32" s="35"/>
      <c r="B32" s="36"/>
      <c r="C32" s="35"/>
      <c r="D32" s="119" t="s">
        <v>34</v>
      </c>
      <c r="E32" s="35"/>
      <c r="F32" s="35"/>
      <c r="G32" s="35"/>
      <c r="H32" s="35"/>
      <c r="I32" s="35"/>
      <c r="J32" s="77">
        <f>ROUND(J30 + J31, 2)</f>
        <v>0</v>
      </c>
      <c r="K32" s="35"/>
      <c r="L32" s="48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5" customHeight="1">
      <c r="A33" s="35"/>
      <c r="B33" s="36"/>
      <c r="C33" s="35"/>
      <c r="D33" s="72"/>
      <c r="E33" s="72"/>
      <c r="F33" s="72"/>
      <c r="G33" s="72"/>
      <c r="H33" s="72"/>
      <c r="I33" s="72"/>
      <c r="J33" s="72"/>
      <c r="K33" s="72"/>
      <c r="L33" s="48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36"/>
      <c r="C34" s="35"/>
      <c r="D34" s="35"/>
      <c r="E34" s="35"/>
      <c r="F34" s="39" t="s">
        <v>36</v>
      </c>
      <c r="G34" s="35"/>
      <c r="H34" s="35"/>
      <c r="I34" s="39" t="s">
        <v>35</v>
      </c>
      <c r="J34" s="39" t="s">
        <v>37</v>
      </c>
      <c r="K34" s="35"/>
      <c r="L34" s="48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36"/>
      <c r="C35" s="35"/>
      <c r="D35" s="120" t="s">
        <v>38</v>
      </c>
      <c r="E35" s="41" t="s">
        <v>39</v>
      </c>
      <c r="F35" s="121">
        <f>ROUND((SUM(BE101:BE108) + SUM(BE128:BE299)),  2)</f>
        <v>0</v>
      </c>
      <c r="G35" s="122"/>
      <c r="H35" s="122"/>
      <c r="I35" s="123">
        <v>0.2</v>
      </c>
      <c r="J35" s="121">
        <f>ROUND(((SUM(BE101:BE108) + SUM(BE128:BE299))*I35),  2)</f>
        <v>0</v>
      </c>
      <c r="K35" s="35"/>
      <c r="L35" s="48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36"/>
      <c r="C36" s="35"/>
      <c r="D36" s="35"/>
      <c r="E36" s="41" t="s">
        <v>40</v>
      </c>
      <c r="F36" s="121">
        <f>ROUND((SUM(BF101:BF108) + SUM(BF128:BF299)),  2)</f>
        <v>0</v>
      </c>
      <c r="G36" s="122"/>
      <c r="H36" s="122"/>
      <c r="I36" s="123">
        <v>0.2</v>
      </c>
      <c r="J36" s="121">
        <f>ROUND(((SUM(BF101:BF108) + SUM(BF128:BF299))*I36),  2)</f>
        <v>0</v>
      </c>
      <c r="K36" s="35"/>
      <c r="L36" s="48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36"/>
      <c r="C37" s="35"/>
      <c r="D37" s="35"/>
      <c r="E37" s="28" t="s">
        <v>41</v>
      </c>
      <c r="F37" s="124">
        <f>ROUND((SUM(BG101:BG108) + SUM(BG128:BG299)),  2)</f>
        <v>0</v>
      </c>
      <c r="G37" s="35"/>
      <c r="H37" s="35"/>
      <c r="I37" s="125">
        <v>0.2</v>
      </c>
      <c r="J37" s="124">
        <f>0</f>
        <v>0</v>
      </c>
      <c r="K37" s="35"/>
      <c r="L37" s="48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36"/>
      <c r="C38" s="35"/>
      <c r="D38" s="35"/>
      <c r="E38" s="28" t="s">
        <v>42</v>
      </c>
      <c r="F38" s="124">
        <f>ROUND((SUM(BH101:BH108) + SUM(BH128:BH299)),  2)</f>
        <v>0</v>
      </c>
      <c r="G38" s="35"/>
      <c r="H38" s="35"/>
      <c r="I38" s="125">
        <v>0.2</v>
      </c>
      <c r="J38" s="124">
        <f>0</f>
        <v>0</v>
      </c>
      <c r="K38" s="35"/>
      <c r="L38" s="48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36"/>
      <c r="C39" s="35"/>
      <c r="D39" s="35"/>
      <c r="E39" s="41" t="s">
        <v>43</v>
      </c>
      <c r="F39" s="121">
        <f>ROUND((SUM(BI101:BI108) + SUM(BI128:BI299)),  2)</f>
        <v>0</v>
      </c>
      <c r="G39" s="122"/>
      <c r="H39" s="122"/>
      <c r="I39" s="123">
        <v>0</v>
      </c>
      <c r="J39" s="121">
        <f>0</f>
        <v>0</v>
      </c>
      <c r="K39" s="35"/>
      <c r="L39" s="48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6.95" customHeight="1">
      <c r="A40" s="35"/>
      <c r="B40" s="36"/>
      <c r="C40" s="35"/>
      <c r="D40" s="35"/>
      <c r="E40" s="35"/>
      <c r="F40" s="35"/>
      <c r="G40" s="35"/>
      <c r="H40" s="35"/>
      <c r="I40" s="35"/>
      <c r="J40" s="35"/>
      <c r="K40" s="35"/>
      <c r="L40" s="48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25.35" customHeight="1">
      <c r="A41" s="35"/>
      <c r="B41" s="36"/>
      <c r="C41" s="113"/>
      <c r="D41" s="126" t="s">
        <v>44</v>
      </c>
      <c r="E41" s="66"/>
      <c r="F41" s="66"/>
      <c r="G41" s="127" t="s">
        <v>45</v>
      </c>
      <c r="H41" s="128" t="s">
        <v>46</v>
      </c>
      <c r="I41" s="66"/>
      <c r="J41" s="129">
        <f>SUM(J32:J39)</f>
        <v>0</v>
      </c>
      <c r="K41" s="130"/>
      <c r="L41" s="48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0.95" customHeight="1">
      <c r="A42" s="35"/>
      <c r="B42" s="36"/>
      <c r="C42" s="35"/>
      <c r="D42" s="35"/>
      <c r="E42" s="35"/>
      <c r="F42" s="35"/>
      <c r="G42" s="35"/>
      <c r="H42" s="35"/>
      <c r="I42" s="35"/>
      <c r="J42" s="35"/>
      <c r="K42" s="35"/>
      <c r="L42" s="48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1" customFormat="1" ht="0.95" customHeight="1">
      <c r="B43" s="21"/>
      <c r="L43" s="21"/>
    </row>
    <row r="44" spans="1:31" s="1" customFormat="1" ht="0.95" customHeight="1">
      <c r="B44" s="21"/>
      <c r="L44" s="21"/>
    </row>
    <row r="45" spans="1:31" s="1" customFormat="1" ht="0.95" customHeight="1">
      <c r="B45" s="21"/>
      <c r="L45" s="21"/>
    </row>
    <row r="46" spans="1:31" s="1" customFormat="1" ht="0.95" customHeight="1">
      <c r="B46" s="21"/>
      <c r="L46" s="21"/>
    </row>
    <row r="47" spans="1:31" s="1" customFormat="1" ht="0.95" customHeight="1">
      <c r="B47" s="21"/>
      <c r="L47" s="21"/>
    </row>
    <row r="48" spans="1:31" s="1" customFormat="1" ht="0.95" customHeight="1">
      <c r="B48" s="21"/>
      <c r="L48" s="21"/>
    </row>
    <row r="49" spans="1:31" s="1" customFormat="1" ht="0.95" customHeight="1">
      <c r="B49" s="21"/>
      <c r="L49" s="21"/>
    </row>
    <row r="50" spans="1:31" s="2" customFormat="1" ht="14.45" customHeight="1">
      <c r="B50" s="48"/>
      <c r="D50" s="49" t="s">
        <v>47</v>
      </c>
      <c r="E50" s="50"/>
      <c r="F50" s="50"/>
      <c r="G50" s="49" t="s">
        <v>48</v>
      </c>
      <c r="H50" s="50"/>
      <c r="I50" s="50"/>
      <c r="J50" s="50"/>
      <c r="K50" s="50"/>
      <c r="L50" s="48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36"/>
      <c r="C61" s="35"/>
      <c r="D61" s="51" t="s">
        <v>49</v>
      </c>
      <c r="E61" s="38"/>
      <c r="F61" s="131" t="s">
        <v>50</v>
      </c>
      <c r="G61" s="51" t="s">
        <v>49</v>
      </c>
      <c r="H61" s="38"/>
      <c r="I61" s="38"/>
      <c r="J61" s="132" t="s">
        <v>50</v>
      </c>
      <c r="K61" s="38"/>
      <c r="L61" s="48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36"/>
      <c r="C65" s="35"/>
      <c r="D65" s="49" t="s">
        <v>51</v>
      </c>
      <c r="E65" s="52"/>
      <c r="F65" s="52"/>
      <c r="G65" s="49" t="s">
        <v>52</v>
      </c>
      <c r="H65" s="52"/>
      <c r="I65" s="52"/>
      <c r="J65" s="52"/>
      <c r="K65" s="52"/>
      <c r="L65" s="48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36"/>
      <c r="C76" s="35"/>
      <c r="D76" s="51" t="s">
        <v>49</v>
      </c>
      <c r="E76" s="38"/>
      <c r="F76" s="131" t="s">
        <v>50</v>
      </c>
      <c r="G76" s="51" t="s">
        <v>49</v>
      </c>
      <c r="H76" s="38"/>
      <c r="I76" s="38"/>
      <c r="J76" s="132" t="s">
        <v>50</v>
      </c>
      <c r="K76" s="38"/>
      <c r="L76" s="48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53"/>
      <c r="C77" s="54"/>
      <c r="D77" s="54"/>
      <c r="E77" s="54"/>
      <c r="F77" s="54"/>
      <c r="G77" s="54"/>
      <c r="H77" s="54"/>
      <c r="I77" s="54"/>
      <c r="J77" s="54"/>
      <c r="K77" s="54"/>
      <c r="L77" s="48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55"/>
      <c r="C81" s="56"/>
      <c r="D81" s="56"/>
      <c r="E81" s="56"/>
      <c r="F81" s="56"/>
      <c r="G81" s="56"/>
      <c r="H81" s="56"/>
      <c r="I81" s="56"/>
      <c r="J81" s="56"/>
      <c r="K81" s="56"/>
      <c r="L81" s="48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2" t="s">
        <v>136</v>
      </c>
      <c r="D82" s="35"/>
      <c r="E82" s="35"/>
      <c r="F82" s="35"/>
      <c r="G82" s="35"/>
      <c r="H82" s="35"/>
      <c r="I82" s="35"/>
      <c r="J82" s="35"/>
      <c r="K82" s="35"/>
      <c r="L82" s="48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5"/>
      <c r="D83" s="35"/>
      <c r="E83" s="35"/>
      <c r="F83" s="35"/>
      <c r="G83" s="35"/>
      <c r="H83" s="35"/>
      <c r="I83" s="35"/>
      <c r="J83" s="35"/>
      <c r="K83" s="35"/>
      <c r="L83" s="48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28" t="s">
        <v>15</v>
      </c>
      <c r="D84" s="35"/>
      <c r="E84" s="35"/>
      <c r="F84" s="35"/>
      <c r="G84" s="35"/>
      <c r="H84" s="35"/>
      <c r="I84" s="35"/>
      <c r="J84" s="35"/>
      <c r="K84" s="35"/>
      <c r="L84" s="48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5"/>
      <c r="D85" s="35"/>
      <c r="E85" s="301" t="str">
        <f>E7</f>
        <v>Vybudovanie operačnej sály na osadenie prístroja pre urológiu</v>
      </c>
      <c r="F85" s="302"/>
      <c r="G85" s="302"/>
      <c r="H85" s="302"/>
      <c r="I85" s="35"/>
      <c r="J85" s="35"/>
      <c r="K85" s="35"/>
      <c r="L85" s="48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28" t="s">
        <v>129</v>
      </c>
      <c r="D86" s="35"/>
      <c r="E86" s="35"/>
      <c r="F86" s="35"/>
      <c r="G86" s="35"/>
      <c r="H86" s="35"/>
      <c r="I86" s="35"/>
      <c r="J86" s="35"/>
      <c r="K86" s="35"/>
      <c r="L86" s="48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5"/>
      <c r="D87" s="35"/>
      <c r="E87" s="292" t="str">
        <f>E9</f>
        <v>EL - Silnoprúdové rozvody</v>
      </c>
      <c r="F87" s="299"/>
      <c r="G87" s="299"/>
      <c r="H87" s="299"/>
      <c r="I87" s="35"/>
      <c r="J87" s="35"/>
      <c r="K87" s="35"/>
      <c r="L87" s="48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5"/>
      <c r="D88" s="35"/>
      <c r="E88" s="35"/>
      <c r="F88" s="35"/>
      <c r="G88" s="35"/>
      <c r="H88" s="35"/>
      <c r="I88" s="35"/>
      <c r="J88" s="35"/>
      <c r="K88" s="35"/>
      <c r="L88" s="48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28" t="s">
        <v>19</v>
      </c>
      <c r="D89" s="35"/>
      <c r="E89" s="35"/>
      <c r="F89" s="26" t="str">
        <f>F12</f>
        <v>Bratislava</v>
      </c>
      <c r="G89" s="35"/>
      <c r="H89" s="35"/>
      <c r="I89" s="28" t="s">
        <v>21</v>
      </c>
      <c r="J89" s="61" t="str">
        <f>IF(J12="","",J12)</f>
        <v>14. 3. 2022</v>
      </c>
      <c r="K89" s="35"/>
      <c r="L89" s="48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5"/>
      <c r="D90" s="35"/>
      <c r="E90" s="35"/>
      <c r="F90" s="35"/>
      <c r="G90" s="35"/>
      <c r="H90" s="35"/>
      <c r="I90" s="35"/>
      <c r="J90" s="35"/>
      <c r="K90" s="35"/>
      <c r="L90" s="48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>
      <c r="A91" s="35"/>
      <c r="B91" s="36"/>
      <c r="C91" s="28" t="s">
        <v>23</v>
      </c>
      <c r="D91" s="35"/>
      <c r="E91" s="35"/>
      <c r="F91" s="26" t="str">
        <f>E15</f>
        <v xml:space="preserve"> </v>
      </c>
      <c r="G91" s="35"/>
      <c r="H91" s="35"/>
      <c r="I91" s="28" t="s">
        <v>28</v>
      </c>
      <c r="J91" s="31" t="str">
        <f>E21</f>
        <v xml:space="preserve"> </v>
      </c>
      <c r="K91" s="35"/>
      <c r="L91" s="48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28" t="s">
        <v>27</v>
      </c>
      <c r="D92" s="35"/>
      <c r="E92" s="35"/>
      <c r="F92" s="26" t="str">
        <f>IF(E18="","",E18)</f>
        <v/>
      </c>
      <c r="G92" s="35"/>
      <c r="H92" s="35"/>
      <c r="I92" s="28" t="s">
        <v>30</v>
      </c>
      <c r="J92" s="31" t="str">
        <f>E24</f>
        <v>Ing. Igor Chmel</v>
      </c>
      <c r="K92" s="35"/>
      <c r="L92" s="48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5"/>
      <c r="D93" s="35"/>
      <c r="E93" s="35"/>
      <c r="F93" s="35"/>
      <c r="G93" s="35"/>
      <c r="H93" s="35"/>
      <c r="I93" s="35"/>
      <c r="J93" s="35"/>
      <c r="K93" s="35"/>
      <c r="L93" s="48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33" t="s">
        <v>137</v>
      </c>
      <c r="D94" s="113"/>
      <c r="E94" s="113"/>
      <c r="F94" s="113"/>
      <c r="G94" s="113"/>
      <c r="H94" s="113"/>
      <c r="I94" s="113"/>
      <c r="J94" s="134" t="s">
        <v>138</v>
      </c>
      <c r="K94" s="113"/>
      <c r="L94" s="48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5"/>
      <c r="D95" s="35"/>
      <c r="E95" s="35"/>
      <c r="F95" s="35"/>
      <c r="G95" s="35"/>
      <c r="H95" s="35"/>
      <c r="I95" s="35"/>
      <c r="J95" s="35"/>
      <c r="K95" s="35"/>
      <c r="L95" s="48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35" t="s">
        <v>139</v>
      </c>
      <c r="D96" s="35"/>
      <c r="E96" s="35"/>
      <c r="F96" s="35"/>
      <c r="G96" s="35"/>
      <c r="H96" s="35"/>
      <c r="I96" s="35"/>
      <c r="J96" s="77">
        <f>J128</f>
        <v>0</v>
      </c>
      <c r="K96" s="35"/>
      <c r="L96" s="48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140</v>
      </c>
    </row>
    <row r="97" spans="1:65" s="9" customFormat="1" ht="24.95" customHeight="1">
      <c r="B97" s="136"/>
      <c r="D97" s="137" t="s">
        <v>1993</v>
      </c>
      <c r="E97" s="138"/>
      <c r="F97" s="138"/>
      <c r="G97" s="138"/>
      <c r="H97" s="138"/>
      <c r="I97" s="138"/>
      <c r="J97" s="139">
        <f>J129</f>
        <v>0</v>
      </c>
      <c r="L97" s="136"/>
    </row>
    <row r="98" spans="1:65" s="10" customFormat="1" ht="19.899999999999999" customHeight="1">
      <c r="B98" s="140"/>
      <c r="D98" s="141" t="s">
        <v>1994</v>
      </c>
      <c r="E98" s="142"/>
      <c r="F98" s="142"/>
      <c r="G98" s="142"/>
      <c r="H98" s="142"/>
      <c r="I98" s="142"/>
      <c r="J98" s="143">
        <f>J130</f>
        <v>0</v>
      </c>
      <c r="L98" s="140"/>
    </row>
    <row r="99" spans="1:65" s="2" customFormat="1" ht="21.75" customHeight="1">
      <c r="A99" s="35"/>
      <c r="B99" s="36"/>
      <c r="C99" s="35"/>
      <c r="D99" s="35"/>
      <c r="E99" s="35"/>
      <c r="F99" s="35"/>
      <c r="G99" s="35"/>
      <c r="H99" s="35"/>
      <c r="I99" s="35"/>
      <c r="J99" s="35"/>
      <c r="K99" s="35"/>
      <c r="L99" s="48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pans="1:65" s="2" customFormat="1" ht="6.95" customHeight="1">
      <c r="A100" s="35"/>
      <c r="B100" s="36"/>
      <c r="C100" s="35"/>
      <c r="D100" s="35"/>
      <c r="E100" s="35"/>
      <c r="F100" s="35"/>
      <c r="G100" s="35"/>
      <c r="H100" s="35"/>
      <c r="I100" s="35"/>
      <c r="J100" s="35"/>
      <c r="K100" s="35"/>
      <c r="L100" s="48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</row>
    <row r="101" spans="1:65" s="2" customFormat="1" ht="29.25" customHeight="1">
      <c r="A101" s="35"/>
      <c r="B101" s="36"/>
      <c r="C101" s="135" t="s">
        <v>153</v>
      </c>
      <c r="D101" s="35"/>
      <c r="E101" s="35"/>
      <c r="F101" s="35"/>
      <c r="G101" s="35"/>
      <c r="H101" s="35"/>
      <c r="I101" s="35"/>
      <c r="J101" s="144">
        <f>ROUND(J102 + J103 + J104 + J105 + J106 + J107,2)</f>
        <v>0</v>
      </c>
      <c r="K101" s="35"/>
      <c r="L101" s="48"/>
      <c r="N101" s="145" t="s">
        <v>38</v>
      </c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</row>
    <row r="102" spans="1:65" s="2" customFormat="1" ht="18" customHeight="1">
      <c r="A102" s="35"/>
      <c r="B102" s="146"/>
      <c r="C102" s="147"/>
      <c r="D102" s="287" t="s">
        <v>154</v>
      </c>
      <c r="E102" s="300"/>
      <c r="F102" s="300"/>
      <c r="G102" s="147"/>
      <c r="H102" s="147"/>
      <c r="I102" s="147"/>
      <c r="J102" s="105">
        <v>0</v>
      </c>
      <c r="K102" s="147"/>
      <c r="L102" s="149"/>
      <c r="M102" s="150"/>
      <c r="N102" s="151" t="s">
        <v>40</v>
      </c>
      <c r="O102" s="150"/>
      <c r="P102" s="150"/>
      <c r="Q102" s="150"/>
      <c r="R102" s="150"/>
      <c r="S102" s="147"/>
      <c r="T102" s="147"/>
      <c r="U102" s="147"/>
      <c r="V102" s="147"/>
      <c r="W102" s="147"/>
      <c r="X102" s="147"/>
      <c r="Y102" s="147"/>
      <c r="Z102" s="147"/>
      <c r="AA102" s="147"/>
      <c r="AB102" s="147"/>
      <c r="AC102" s="147"/>
      <c r="AD102" s="147"/>
      <c r="AE102" s="147"/>
      <c r="AF102" s="150"/>
      <c r="AG102" s="150"/>
      <c r="AH102" s="150"/>
      <c r="AI102" s="150"/>
      <c r="AJ102" s="150"/>
      <c r="AK102" s="150"/>
      <c r="AL102" s="150"/>
      <c r="AM102" s="150"/>
      <c r="AN102" s="150"/>
      <c r="AO102" s="150"/>
      <c r="AP102" s="150"/>
      <c r="AQ102" s="150"/>
      <c r="AR102" s="150"/>
      <c r="AS102" s="150"/>
      <c r="AT102" s="150"/>
      <c r="AU102" s="150"/>
      <c r="AV102" s="150"/>
      <c r="AW102" s="150"/>
      <c r="AX102" s="150"/>
      <c r="AY102" s="152" t="s">
        <v>155</v>
      </c>
      <c r="AZ102" s="150"/>
      <c r="BA102" s="150"/>
      <c r="BB102" s="150"/>
      <c r="BC102" s="150"/>
      <c r="BD102" s="150"/>
      <c r="BE102" s="153">
        <f t="shared" ref="BE102:BE107" si="0">IF(N102="základná",J102,0)</f>
        <v>0</v>
      </c>
      <c r="BF102" s="153">
        <f t="shared" ref="BF102:BF107" si="1">IF(N102="znížená",J102,0)</f>
        <v>0</v>
      </c>
      <c r="BG102" s="153">
        <f t="shared" ref="BG102:BG107" si="2">IF(N102="zákl. prenesená",J102,0)</f>
        <v>0</v>
      </c>
      <c r="BH102" s="153">
        <f t="shared" ref="BH102:BH107" si="3">IF(N102="zníž. prenesená",J102,0)</f>
        <v>0</v>
      </c>
      <c r="BI102" s="153">
        <f t="shared" ref="BI102:BI107" si="4">IF(N102="nulová",J102,0)</f>
        <v>0</v>
      </c>
      <c r="BJ102" s="152" t="s">
        <v>87</v>
      </c>
      <c r="BK102" s="150"/>
      <c r="BL102" s="150"/>
      <c r="BM102" s="150"/>
    </row>
    <row r="103" spans="1:65" s="2" customFormat="1" ht="18" customHeight="1">
      <c r="A103" s="35"/>
      <c r="B103" s="146"/>
      <c r="C103" s="147"/>
      <c r="D103" s="287" t="s">
        <v>156</v>
      </c>
      <c r="E103" s="300"/>
      <c r="F103" s="300"/>
      <c r="G103" s="147"/>
      <c r="H103" s="147"/>
      <c r="I103" s="147"/>
      <c r="J103" s="105">
        <v>0</v>
      </c>
      <c r="K103" s="147"/>
      <c r="L103" s="149"/>
      <c r="M103" s="150"/>
      <c r="N103" s="151" t="s">
        <v>40</v>
      </c>
      <c r="O103" s="150"/>
      <c r="P103" s="150"/>
      <c r="Q103" s="150"/>
      <c r="R103" s="150"/>
      <c r="S103" s="147"/>
      <c r="T103" s="147"/>
      <c r="U103" s="147"/>
      <c r="V103" s="147"/>
      <c r="W103" s="147"/>
      <c r="X103" s="147"/>
      <c r="Y103" s="147"/>
      <c r="Z103" s="147"/>
      <c r="AA103" s="147"/>
      <c r="AB103" s="147"/>
      <c r="AC103" s="147"/>
      <c r="AD103" s="147"/>
      <c r="AE103" s="147"/>
      <c r="AF103" s="150"/>
      <c r="AG103" s="150"/>
      <c r="AH103" s="150"/>
      <c r="AI103" s="150"/>
      <c r="AJ103" s="150"/>
      <c r="AK103" s="150"/>
      <c r="AL103" s="150"/>
      <c r="AM103" s="150"/>
      <c r="AN103" s="150"/>
      <c r="AO103" s="150"/>
      <c r="AP103" s="150"/>
      <c r="AQ103" s="150"/>
      <c r="AR103" s="150"/>
      <c r="AS103" s="150"/>
      <c r="AT103" s="150"/>
      <c r="AU103" s="150"/>
      <c r="AV103" s="150"/>
      <c r="AW103" s="150"/>
      <c r="AX103" s="150"/>
      <c r="AY103" s="152" t="s">
        <v>155</v>
      </c>
      <c r="AZ103" s="150"/>
      <c r="BA103" s="150"/>
      <c r="BB103" s="150"/>
      <c r="BC103" s="150"/>
      <c r="BD103" s="150"/>
      <c r="BE103" s="153">
        <f t="shared" si="0"/>
        <v>0</v>
      </c>
      <c r="BF103" s="153">
        <f t="shared" si="1"/>
        <v>0</v>
      </c>
      <c r="BG103" s="153">
        <f t="shared" si="2"/>
        <v>0</v>
      </c>
      <c r="BH103" s="153">
        <f t="shared" si="3"/>
        <v>0</v>
      </c>
      <c r="BI103" s="153">
        <f t="shared" si="4"/>
        <v>0</v>
      </c>
      <c r="BJ103" s="152" t="s">
        <v>87</v>
      </c>
      <c r="BK103" s="150"/>
      <c r="BL103" s="150"/>
      <c r="BM103" s="150"/>
    </row>
    <row r="104" spans="1:65" s="2" customFormat="1" ht="18" customHeight="1">
      <c r="A104" s="35"/>
      <c r="B104" s="146"/>
      <c r="C104" s="147"/>
      <c r="D104" s="287" t="s">
        <v>157</v>
      </c>
      <c r="E104" s="300"/>
      <c r="F104" s="300"/>
      <c r="G104" s="147"/>
      <c r="H104" s="147"/>
      <c r="I104" s="147"/>
      <c r="J104" s="105">
        <v>0</v>
      </c>
      <c r="K104" s="147"/>
      <c r="L104" s="149"/>
      <c r="M104" s="150"/>
      <c r="N104" s="151" t="s">
        <v>40</v>
      </c>
      <c r="O104" s="150"/>
      <c r="P104" s="150"/>
      <c r="Q104" s="150"/>
      <c r="R104" s="150"/>
      <c r="S104" s="147"/>
      <c r="T104" s="147"/>
      <c r="U104" s="147"/>
      <c r="V104" s="147"/>
      <c r="W104" s="147"/>
      <c r="X104" s="147"/>
      <c r="Y104" s="147"/>
      <c r="Z104" s="147"/>
      <c r="AA104" s="147"/>
      <c r="AB104" s="147"/>
      <c r="AC104" s="147"/>
      <c r="AD104" s="147"/>
      <c r="AE104" s="147"/>
      <c r="AF104" s="150"/>
      <c r="AG104" s="150"/>
      <c r="AH104" s="150"/>
      <c r="AI104" s="150"/>
      <c r="AJ104" s="150"/>
      <c r="AK104" s="150"/>
      <c r="AL104" s="150"/>
      <c r="AM104" s="150"/>
      <c r="AN104" s="150"/>
      <c r="AO104" s="150"/>
      <c r="AP104" s="150"/>
      <c r="AQ104" s="150"/>
      <c r="AR104" s="150"/>
      <c r="AS104" s="150"/>
      <c r="AT104" s="150"/>
      <c r="AU104" s="150"/>
      <c r="AV104" s="150"/>
      <c r="AW104" s="150"/>
      <c r="AX104" s="150"/>
      <c r="AY104" s="152" t="s">
        <v>155</v>
      </c>
      <c r="AZ104" s="150"/>
      <c r="BA104" s="150"/>
      <c r="BB104" s="150"/>
      <c r="BC104" s="150"/>
      <c r="BD104" s="150"/>
      <c r="BE104" s="153">
        <f t="shared" si="0"/>
        <v>0</v>
      </c>
      <c r="BF104" s="153">
        <f t="shared" si="1"/>
        <v>0</v>
      </c>
      <c r="BG104" s="153">
        <f t="shared" si="2"/>
        <v>0</v>
      </c>
      <c r="BH104" s="153">
        <f t="shared" si="3"/>
        <v>0</v>
      </c>
      <c r="BI104" s="153">
        <f t="shared" si="4"/>
        <v>0</v>
      </c>
      <c r="BJ104" s="152" t="s">
        <v>87</v>
      </c>
      <c r="BK104" s="150"/>
      <c r="BL104" s="150"/>
      <c r="BM104" s="150"/>
    </row>
    <row r="105" spans="1:65" s="2" customFormat="1" ht="18" customHeight="1">
      <c r="A105" s="35"/>
      <c r="B105" s="146"/>
      <c r="C105" s="147"/>
      <c r="D105" s="287" t="s">
        <v>158</v>
      </c>
      <c r="E105" s="300"/>
      <c r="F105" s="300"/>
      <c r="G105" s="147"/>
      <c r="H105" s="147"/>
      <c r="I105" s="147"/>
      <c r="J105" s="105">
        <v>0</v>
      </c>
      <c r="K105" s="147"/>
      <c r="L105" s="149"/>
      <c r="M105" s="150"/>
      <c r="N105" s="151" t="s">
        <v>40</v>
      </c>
      <c r="O105" s="150"/>
      <c r="P105" s="150"/>
      <c r="Q105" s="150"/>
      <c r="R105" s="150"/>
      <c r="S105" s="147"/>
      <c r="T105" s="147"/>
      <c r="U105" s="147"/>
      <c r="V105" s="147"/>
      <c r="W105" s="147"/>
      <c r="X105" s="147"/>
      <c r="Y105" s="147"/>
      <c r="Z105" s="147"/>
      <c r="AA105" s="147"/>
      <c r="AB105" s="147"/>
      <c r="AC105" s="147"/>
      <c r="AD105" s="147"/>
      <c r="AE105" s="147"/>
      <c r="AF105" s="150"/>
      <c r="AG105" s="150"/>
      <c r="AH105" s="150"/>
      <c r="AI105" s="150"/>
      <c r="AJ105" s="150"/>
      <c r="AK105" s="150"/>
      <c r="AL105" s="150"/>
      <c r="AM105" s="150"/>
      <c r="AN105" s="150"/>
      <c r="AO105" s="150"/>
      <c r="AP105" s="150"/>
      <c r="AQ105" s="150"/>
      <c r="AR105" s="150"/>
      <c r="AS105" s="150"/>
      <c r="AT105" s="150"/>
      <c r="AU105" s="150"/>
      <c r="AV105" s="150"/>
      <c r="AW105" s="150"/>
      <c r="AX105" s="150"/>
      <c r="AY105" s="152" t="s">
        <v>155</v>
      </c>
      <c r="AZ105" s="150"/>
      <c r="BA105" s="150"/>
      <c r="BB105" s="150"/>
      <c r="BC105" s="150"/>
      <c r="BD105" s="150"/>
      <c r="BE105" s="153">
        <f t="shared" si="0"/>
        <v>0</v>
      </c>
      <c r="BF105" s="153">
        <f t="shared" si="1"/>
        <v>0</v>
      </c>
      <c r="BG105" s="153">
        <f t="shared" si="2"/>
        <v>0</v>
      </c>
      <c r="BH105" s="153">
        <f t="shared" si="3"/>
        <v>0</v>
      </c>
      <c r="BI105" s="153">
        <f t="shared" si="4"/>
        <v>0</v>
      </c>
      <c r="BJ105" s="152" t="s">
        <v>87</v>
      </c>
      <c r="BK105" s="150"/>
      <c r="BL105" s="150"/>
      <c r="BM105" s="150"/>
    </row>
    <row r="106" spans="1:65" s="2" customFormat="1" ht="18" customHeight="1">
      <c r="A106" s="35"/>
      <c r="B106" s="146"/>
      <c r="C106" s="147"/>
      <c r="D106" s="287" t="s">
        <v>159</v>
      </c>
      <c r="E106" s="300"/>
      <c r="F106" s="300"/>
      <c r="G106" s="147"/>
      <c r="H106" s="147"/>
      <c r="I106" s="147"/>
      <c r="J106" s="105">
        <v>0</v>
      </c>
      <c r="K106" s="147"/>
      <c r="L106" s="149"/>
      <c r="M106" s="150"/>
      <c r="N106" s="151" t="s">
        <v>40</v>
      </c>
      <c r="O106" s="150"/>
      <c r="P106" s="150"/>
      <c r="Q106" s="150"/>
      <c r="R106" s="150"/>
      <c r="S106" s="147"/>
      <c r="T106" s="147"/>
      <c r="U106" s="147"/>
      <c r="V106" s="147"/>
      <c r="W106" s="147"/>
      <c r="X106" s="147"/>
      <c r="Y106" s="147"/>
      <c r="Z106" s="147"/>
      <c r="AA106" s="147"/>
      <c r="AB106" s="147"/>
      <c r="AC106" s="147"/>
      <c r="AD106" s="147"/>
      <c r="AE106" s="147"/>
      <c r="AF106" s="150"/>
      <c r="AG106" s="150"/>
      <c r="AH106" s="150"/>
      <c r="AI106" s="150"/>
      <c r="AJ106" s="150"/>
      <c r="AK106" s="150"/>
      <c r="AL106" s="150"/>
      <c r="AM106" s="150"/>
      <c r="AN106" s="150"/>
      <c r="AO106" s="150"/>
      <c r="AP106" s="150"/>
      <c r="AQ106" s="150"/>
      <c r="AR106" s="150"/>
      <c r="AS106" s="150"/>
      <c r="AT106" s="150"/>
      <c r="AU106" s="150"/>
      <c r="AV106" s="150"/>
      <c r="AW106" s="150"/>
      <c r="AX106" s="150"/>
      <c r="AY106" s="152" t="s">
        <v>155</v>
      </c>
      <c r="AZ106" s="150"/>
      <c r="BA106" s="150"/>
      <c r="BB106" s="150"/>
      <c r="BC106" s="150"/>
      <c r="BD106" s="150"/>
      <c r="BE106" s="153">
        <f t="shared" si="0"/>
        <v>0</v>
      </c>
      <c r="BF106" s="153">
        <f t="shared" si="1"/>
        <v>0</v>
      </c>
      <c r="BG106" s="153">
        <f t="shared" si="2"/>
        <v>0</v>
      </c>
      <c r="BH106" s="153">
        <f t="shared" si="3"/>
        <v>0</v>
      </c>
      <c r="BI106" s="153">
        <f t="shared" si="4"/>
        <v>0</v>
      </c>
      <c r="BJ106" s="152" t="s">
        <v>87</v>
      </c>
      <c r="BK106" s="150"/>
      <c r="BL106" s="150"/>
      <c r="BM106" s="150"/>
    </row>
    <row r="107" spans="1:65" s="2" customFormat="1" ht="18" customHeight="1">
      <c r="A107" s="35"/>
      <c r="B107" s="146"/>
      <c r="C107" s="147"/>
      <c r="D107" s="148" t="s">
        <v>160</v>
      </c>
      <c r="E107" s="147"/>
      <c r="F107" s="147"/>
      <c r="G107" s="147"/>
      <c r="H107" s="147"/>
      <c r="I107" s="147"/>
      <c r="J107" s="105">
        <f>ROUND(J30*T107,2)</f>
        <v>0</v>
      </c>
      <c r="K107" s="147"/>
      <c r="L107" s="149"/>
      <c r="M107" s="150"/>
      <c r="N107" s="151" t="s">
        <v>40</v>
      </c>
      <c r="O107" s="150"/>
      <c r="P107" s="150"/>
      <c r="Q107" s="150"/>
      <c r="R107" s="150"/>
      <c r="S107" s="147"/>
      <c r="T107" s="147"/>
      <c r="U107" s="147"/>
      <c r="V107" s="147"/>
      <c r="W107" s="147"/>
      <c r="X107" s="147"/>
      <c r="Y107" s="147"/>
      <c r="Z107" s="147"/>
      <c r="AA107" s="147"/>
      <c r="AB107" s="147"/>
      <c r="AC107" s="147"/>
      <c r="AD107" s="147"/>
      <c r="AE107" s="147"/>
      <c r="AF107" s="150"/>
      <c r="AG107" s="150"/>
      <c r="AH107" s="150"/>
      <c r="AI107" s="150"/>
      <c r="AJ107" s="150"/>
      <c r="AK107" s="150"/>
      <c r="AL107" s="150"/>
      <c r="AM107" s="150"/>
      <c r="AN107" s="150"/>
      <c r="AO107" s="150"/>
      <c r="AP107" s="150"/>
      <c r="AQ107" s="150"/>
      <c r="AR107" s="150"/>
      <c r="AS107" s="150"/>
      <c r="AT107" s="150"/>
      <c r="AU107" s="150"/>
      <c r="AV107" s="150"/>
      <c r="AW107" s="150"/>
      <c r="AX107" s="150"/>
      <c r="AY107" s="152" t="s">
        <v>161</v>
      </c>
      <c r="AZ107" s="150"/>
      <c r="BA107" s="150"/>
      <c r="BB107" s="150"/>
      <c r="BC107" s="150"/>
      <c r="BD107" s="150"/>
      <c r="BE107" s="153">
        <f t="shared" si="0"/>
        <v>0</v>
      </c>
      <c r="BF107" s="153">
        <f t="shared" si="1"/>
        <v>0</v>
      </c>
      <c r="BG107" s="153">
        <f t="shared" si="2"/>
        <v>0</v>
      </c>
      <c r="BH107" s="153">
        <f t="shared" si="3"/>
        <v>0</v>
      </c>
      <c r="BI107" s="153">
        <f t="shared" si="4"/>
        <v>0</v>
      </c>
      <c r="BJ107" s="152" t="s">
        <v>87</v>
      </c>
      <c r="BK107" s="150"/>
      <c r="BL107" s="150"/>
      <c r="BM107" s="150"/>
    </row>
    <row r="108" spans="1:65" s="2" customFormat="1">
      <c r="A108" s="35"/>
      <c r="B108" s="36"/>
      <c r="C108" s="35"/>
      <c r="D108" s="35"/>
      <c r="E108" s="35"/>
      <c r="F108" s="35"/>
      <c r="G108" s="35"/>
      <c r="H108" s="35"/>
      <c r="I108" s="35"/>
      <c r="J108" s="35"/>
      <c r="K108" s="35"/>
      <c r="L108" s="48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65" s="2" customFormat="1" ht="29.25" customHeight="1">
      <c r="A109" s="35"/>
      <c r="B109" s="36"/>
      <c r="C109" s="112" t="s">
        <v>127</v>
      </c>
      <c r="D109" s="113"/>
      <c r="E109" s="113"/>
      <c r="F109" s="113"/>
      <c r="G109" s="113"/>
      <c r="H109" s="113"/>
      <c r="I109" s="113"/>
      <c r="J109" s="114">
        <f>ROUND(J96+J101,2)</f>
        <v>0</v>
      </c>
      <c r="K109" s="113"/>
      <c r="L109" s="48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65" s="2" customFormat="1" ht="6.95" customHeight="1">
      <c r="A110" s="35"/>
      <c r="B110" s="53"/>
      <c r="C110" s="54"/>
      <c r="D110" s="54"/>
      <c r="E110" s="54"/>
      <c r="F110" s="54"/>
      <c r="G110" s="54"/>
      <c r="H110" s="54"/>
      <c r="I110" s="54"/>
      <c r="J110" s="54"/>
      <c r="K110" s="54"/>
      <c r="L110" s="48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4" spans="1:63" s="2" customFormat="1" ht="6.95" customHeight="1">
      <c r="A114" s="35"/>
      <c r="B114" s="55"/>
      <c r="C114" s="56"/>
      <c r="D114" s="56"/>
      <c r="E114" s="56"/>
      <c r="F114" s="56"/>
      <c r="G114" s="56"/>
      <c r="H114" s="56"/>
      <c r="I114" s="56"/>
      <c r="J114" s="56"/>
      <c r="K114" s="56"/>
      <c r="L114" s="48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3" s="2" customFormat="1" ht="24.95" customHeight="1">
      <c r="A115" s="35"/>
      <c r="B115" s="36"/>
      <c r="C115" s="22" t="s">
        <v>162</v>
      </c>
      <c r="D115" s="35"/>
      <c r="E115" s="35"/>
      <c r="F115" s="35"/>
      <c r="G115" s="35"/>
      <c r="H115" s="35"/>
      <c r="I115" s="35"/>
      <c r="J115" s="35"/>
      <c r="K115" s="35"/>
      <c r="L115" s="48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3" s="2" customFormat="1" ht="6.95" customHeight="1">
      <c r="A116" s="35"/>
      <c r="B116" s="36"/>
      <c r="C116" s="35"/>
      <c r="D116" s="35"/>
      <c r="E116" s="35"/>
      <c r="F116" s="35"/>
      <c r="G116" s="35"/>
      <c r="H116" s="35"/>
      <c r="I116" s="35"/>
      <c r="J116" s="35"/>
      <c r="K116" s="35"/>
      <c r="L116" s="48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3" s="2" customFormat="1" ht="12" customHeight="1">
      <c r="A117" s="35"/>
      <c r="B117" s="36"/>
      <c r="C117" s="28" t="s">
        <v>15</v>
      </c>
      <c r="D117" s="35"/>
      <c r="E117" s="35"/>
      <c r="F117" s="35"/>
      <c r="G117" s="35"/>
      <c r="H117" s="35"/>
      <c r="I117" s="35"/>
      <c r="J117" s="35"/>
      <c r="K117" s="35"/>
      <c r="L117" s="48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3" s="2" customFormat="1" ht="16.5" customHeight="1">
      <c r="A118" s="35"/>
      <c r="B118" s="36"/>
      <c r="C118" s="35"/>
      <c r="D118" s="35"/>
      <c r="E118" s="301" t="str">
        <f>E7</f>
        <v>Vybudovanie operačnej sály na osadenie prístroja pre urológiu</v>
      </c>
      <c r="F118" s="302"/>
      <c r="G118" s="302"/>
      <c r="H118" s="302"/>
      <c r="I118" s="35"/>
      <c r="J118" s="35"/>
      <c r="K118" s="35"/>
      <c r="L118" s="48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3" s="2" customFormat="1" ht="12" customHeight="1">
      <c r="A119" s="35"/>
      <c r="B119" s="36"/>
      <c r="C119" s="28" t="s">
        <v>129</v>
      </c>
      <c r="D119" s="35"/>
      <c r="E119" s="35"/>
      <c r="F119" s="35"/>
      <c r="G119" s="35"/>
      <c r="H119" s="35"/>
      <c r="I119" s="35"/>
      <c r="J119" s="35"/>
      <c r="K119" s="35"/>
      <c r="L119" s="48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3" s="2" customFormat="1" ht="16.5" customHeight="1">
      <c r="A120" s="35"/>
      <c r="B120" s="36"/>
      <c r="C120" s="35"/>
      <c r="D120" s="35"/>
      <c r="E120" s="292" t="str">
        <f>E9</f>
        <v>EL - Silnoprúdové rozvody</v>
      </c>
      <c r="F120" s="299"/>
      <c r="G120" s="299"/>
      <c r="H120" s="299"/>
      <c r="I120" s="35"/>
      <c r="J120" s="35"/>
      <c r="K120" s="35"/>
      <c r="L120" s="48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3" s="2" customFormat="1" ht="6.95" customHeight="1">
      <c r="A121" s="35"/>
      <c r="B121" s="36"/>
      <c r="C121" s="35"/>
      <c r="D121" s="35"/>
      <c r="E121" s="35"/>
      <c r="F121" s="35"/>
      <c r="G121" s="35"/>
      <c r="H121" s="35"/>
      <c r="I121" s="35"/>
      <c r="J121" s="35"/>
      <c r="K121" s="35"/>
      <c r="L121" s="48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3" s="2" customFormat="1" ht="12" customHeight="1">
      <c r="A122" s="35"/>
      <c r="B122" s="36"/>
      <c r="C122" s="28" t="s">
        <v>19</v>
      </c>
      <c r="D122" s="35"/>
      <c r="E122" s="35"/>
      <c r="F122" s="26" t="str">
        <f>F12</f>
        <v>Bratislava</v>
      </c>
      <c r="G122" s="35"/>
      <c r="H122" s="35"/>
      <c r="I122" s="28" t="s">
        <v>21</v>
      </c>
      <c r="J122" s="61" t="str">
        <f>IF(J12="","",J12)</f>
        <v>14. 3. 2022</v>
      </c>
      <c r="K122" s="35"/>
      <c r="L122" s="48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3" s="2" customFormat="1" ht="6.95" customHeight="1">
      <c r="A123" s="35"/>
      <c r="B123" s="36"/>
      <c r="C123" s="35"/>
      <c r="D123" s="35"/>
      <c r="E123" s="35"/>
      <c r="F123" s="35"/>
      <c r="G123" s="35"/>
      <c r="H123" s="35"/>
      <c r="I123" s="35"/>
      <c r="J123" s="35"/>
      <c r="K123" s="35"/>
      <c r="L123" s="48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63" s="2" customFormat="1" ht="15.2" customHeight="1">
      <c r="A124" s="35"/>
      <c r="B124" s="36"/>
      <c r="C124" s="28" t="s">
        <v>23</v>
      </c>
      <c r="D124" s="35"/>
      <c r="E124" s="35"/>
      <c r="F124" s="26" t="str">
        <f>E15</f>
        <v xml:space="preserve"> </v>
      </c>
      <c r="G124" s="35"/>
      <c r="H124" s="35"/>
      <c r="I124" s="28" t="s">
        <v>28</v>
      </c>
      <c r="J124" s="31" t="str">
        <f>E21</f>
        <v xml:space="preserve"> </v>
      </c>
      <c r="K124" s="35"/>
      <c r="L124" s="48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63" s="2" customFormat="1" ht="15.2" customHeight="1">
      <c r="A125" s="35"/>
      <c r="B125" s="36"/>
      <c r="C125" s="28" t="s">
        <v>27</v>
      </c>
      <c r="D125" s="35"/>
      <c r="E125" s="35"/>
      <c r="F125" s="26" t="str">
        <f>IF(E18="","",E18)</f>
        <v/>
      </c>
      <c r="G125" s="35"/>
      <c r="H125" s="35"/>
      <c r="I125" s="28" t="s">
        <v>30</v>
      </c>
      <c r="J125" s="31" t="str">
        <f>E24</f>
        <v>Ing. Igor Chmel</v>
      </c>
      <c r="K125" s="35"/>
      <c r="L125" s="48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63" s="2" customFormat="1" ht="10.35" customHeight="1">
      <c r="A126" s="35"/>
      <c r="B126" s="36"/>
      <c r="C126" s="35"/>
      <c r="D126" s="35"/>
      <c r="E126" s="35"/>
      <c r="F126" s="35"/>
      <c r="G126" s="35"/>
      <c r="H126" s="35"/>
      <c r="I126" s="35"/>
      <c r="J126" s="35"/>
      <c r="K126" s="35"/>
      <c r="L126" s="48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63" s="11" customFormat="1" ht="29.25" customHeight="1">
      <c r="A127" s="154"/>
      <c r="B127" s="155"/>
      <c r="C127" s="156" t="s">
        <v>163</v>
      </c>
      <c r="D127" s="157" t="s">
        <v>59</v>
      </c>
      <c r="E127" s="157" t="s">
        <v>55</v>
      </c>
      <c r="F127" s="157" t="s">
        <v>56</v>
      </c>
      <c r="G127" s="157" t="s">
        <v>164</v>
      </c>
      <c r="H127" s="157" t="s">
        <v>165</v>
      </c>
      <c r="I127" s="157" t="s">
        <v>166</v>
      </c>
      <c r="J127" s="158" t="s">
        <v>138</v>
      </c>
      <c r="K127" s="159" t="s">
        <v>167</v>
      </c>
      <c r="L127" s="160"/>
      <c r="M127" s="68" t="s">
        <v>1</v>
      </c>
      <c r="N127" s="69" t="s">
        <v>38</v>
      </c>
      <c r="O127" s="69" t="s">
        <v>168</v>
      </c>
      <c r="P127" s="69" t="s">
        <v>169</v>
      </c>
      <c r="Q127" s="69" t="s">
        <v>170</v>
      </c>
      <c r="R127" s="69" t="s">
        <v>171</v>
      </c>
      <c r="S127" s="69" t="s">
        <v>172</v>
      </c>
      <c r="T127" s="70" t="s">
        <v>173</v>
      </c>
      <c r="U127" s="154"/>
      <c r="V127" s="154"/>
      <c r="W127" s="154"/>
      <c r="X127" s="154"/>
      <c r="Y127" s="154"/>
      <c r="Z127" s="154"/>
      <c r="AA127" s="154"/>
      <c r="AB127" s="154"/>
      <c r="AC127" s="154"/>
      <c r="AD127" s="154"/>
      <c r="AE127" s="154"/>
    </row>
    <row r="128" spans="1:63" s="2" customFormat="1" ht="22.9" customHeight="1">
      <c r="A128" s="35"/>
      <c r="B128" s="36"/>
      <c r="C128" s="75" t="s">
        <v>135</v>
      </c>
      <c r="D128" s="35"/>
      <c r="E128" s="35"/>
      <c r="F128" s="35"/>
      <c r="G128" s="35"/>
      <c r="H128" s="35"/>
      <c r="I128" s="35"/>
      <c r="J128" s="161">
        <f>BK128</f>
        <v>0</v>
      </c>
      <c r="K128" s="35"/>
      <c r="L128" s="36"/>
      <c r="M128" s="71"/>
      <c r="N128" s="62"/>
      <c r="O128" s="72"/>
      <c r="P128" s="162">
        <f>P129</f>
        <v>0</v>
      </c>
      <c r="Q128" s="72"/>
      <c r="R128" s="162">
        <f>R129</f>
        <v>0</v>
      </c>
      <c r="S128" s="72"/>
      <c r="T128" s="163">
        <f>T129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T128" s="18" t="s">
        <v>73</v>
      </c>
      <c r="AU128" s="18" t="s">
        <v>140</v>
      </c>
      <c r="BK128" s="164">
        <f>BK129</f>
        <v>0</v>
      </c>
    </row>
    <row r="129" spans="1:65" s="12" customFormat="1" ht="25.9" customHeight="1">
      <c r="B129" s="165"/>
      <c r="D129" s="166" t="s">
        <v>73</v>
      </c>
      <c r="E129" s="167" t="s">
        <v>725</v>
      </c>
      <c r="F129" s="167" t="s">
        <v>559</v>
      </c>
      <c r="I129" s="168"/>
      <c r="J129" s="169">
        <f>BK129</f>
        <v>0</v>
      </c>
      <c r="L129" s="165"/>
      <c r="M129" s="170"/>
      <c r="N129" s="171"/>
      <c r="O129" s="171"/>
      <c r="P129" s="172">
        <f>P130</f>
        <v>0</v>
      </c>
      <c r="Q129" s="171"/>
      <c r="R129" s="172">
        <f>R130</f>
        <v>0</v>
      </c>
      <c r="S129" s="171"/>
      <c r="T129" s="173">
        <f>T130</f>
        <v>0</v>
      </c>
      <c r="AR129" s="166" t="s">
        <v>81</v>
      </c>
      <c r="AT129" s="174" t="s">
        <v>73</v>
      </c>
      <c r="AU129" s="174" t="s">
        <v>74</v>
      </c>
      <c r="AY129" s="166" t="s">
        <v>176</v>
      </c>
      <c r="BK129" s="175">
        <f>BK130</f>
        <v>0</v>
      </c>
    </row>
    <row r="130" spans="1:65" s="12" customFormat="1" ht="22.9" customHeight="1">
      <c r="B130" s="165"/>
      <c r="D130" s="166" t="s">
        <v>73</v>
      </c>
      <c r="E130" s="176" t="s">
        <v>918</v>
      </c>
      <c r="F130" s="176" t="s">
        <v>1995</v>
      </c>
      <c r="I130" s="168"/>
      <c r="J130" s="177">
        <f>BK130</f>
        <v>0</v>
      </c>
      <c r="L130" s="165"/>
      <c r="M130" s="170"/>
      <c r="N130" s="171"/>
      <c r="O130" s="171"/>
      <c r="P130" s="172">
        <f>SUM(P131:P299)</f>
        <v>0</v>
      </c>
      <c r="Q130" s="171"/>
      <c r="R130" s="172">
        <f>SUM(R131:R299)</f>
        <v>0</v>
      </c>
      <c r="S130" s="171"/>
      <c r="T130" s="173">
        <f>SUM(T131:T299)</f>
        <v>0</v>
      </c>
      <c r="AR130" s="166" t="s">
        <v>81</v>
      </c>
      <c r="AT130" s="174" t="s">
        <v>73</v>
      </c>
      <c r="AU130" s="174" t="s">
        <v>81</v>
      </c>
      <c r="AY130" s="166" t="s">
        <v>176</v>
      </c>
      <c r="BK130" s="175">
        <f>SUM(BK131:BK299)</f>
        <v>0</v>
      </c>
    </row>
    <row r="131" spans="1:65" s="2" customFormat="1" ht="21.75" customHeight="1">
      <c r="A131" s="35"/>
      <c r="B131" s="146"/>
      <c r="C131" s="178" t="s">
        <v>81</v>
      </c>
      <c r="D131" s="178" t="s">
        <v>179</v>
      </c>
      <c r="E131" s="179" t="s">
        <v>1996</v>
      </c>
      <c r="F131" s="180" t="s">
        <v>1997</v>
      </c>
      <c r="G131" s="181" t="s">
        <v>558</v>
      </c>
      <c r="H131" s="182">
        <v>526</v>
      </c>
      <c r="I131" s="183"/>
      <c r="J131" s="184">
        <f t="shared" ref="J131:J162" si="5">ROUND(I131*H131,2)</f>
        <v>0</v>
      </c>
      <c r="K131" s="185"/>
      <c r="L131" s="36"/>
      <c r="M131" s="186" t="s">
        <v>1</v>
      </c>
      <c r="N131" s="187" t="s">
        <v>40</v>
      </c>
      <c r="O131" s="64"/>
      <c r="P131" s="188">
        <f t="shared" ref="P131:P162" si="6">O131*H131</f>
        <v>0</v>
      </c>
      <c r="Q131" s="188">
        <v>0</v>
      </c>
      <c r="R131" s="188">
        <f t="shared" ref="R131:R162" si="7">Q131*H131</f>
        <v>0</v>
      </c>
      <c r="S131" s="188">
        <v>0</v>
      </c>
      <c r="T131" s="189">
        <f t="shared" ref="T131:T162" si="8"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190" t="s">
        <v>183</v>
      </c>
      <c r="AT131" s="190" t="s">
        <v>179</v>
      </c>
      <c r="AU131" s="190" t="s">
        <v>87</v>
      </c>
      <c r="AY131" s="18" t="s">
        <v>176</v>
      </c>
      <c r="BE131" s="108">
        <f t="shared" ref="BE131:BE162" si="9">IF(N131="základná",J131,0)</f>
        <v>0</v>
      </c>
      <c r="BF131" s="108">
        <f t="shared" ref="BF131:BF162" si="10">IF(N131="znížená",J131,0)</f>
        <v>0</v>
      </c>
      <c r="BG131" s="108">
        <f t="shared" ref="BG131:BG162" si="11">IF(N131="zákl. prenesená",J131,0)</f>
        <v>0</v>
      </c>
      <c r="BH131" s="108">
        <f t="shared" ref="BH131:BH162" si="12">IF(N131="zníž. prenesená",J131,0)</f>
        <v>0</v>
      </c>
      <c r="BI131" s="108">
        <f t="shared" ref="BI131:BI162" si="13">IF(N131="nulová",J131,0)</f>
        <v>0</v>
      </c>
      <c r="BJ131" s="18" t="s">
        <v>87</v>
      </c>
      <c r="BK131" s="108">
        <f t="shared" ref="BK131:BK162" si="14">ROUND(I131*H131,2)</f>
        <v>0</v>
      </c>
      <c r="BL131" s="18" t="s">
        <v>183</v>
      </c>
      <c r="BM131" s="190" t="s">
        <v>87</v>
      </c>
    </row>
    <row r="132" spans="1:65" s="2" customFormat="1" ht="16.5" customHeight="1">
      <c r="A132" s="35"/>
      <c r="B132" s="146"/>
      <c r="C132" s="231" t="s">
        <v>87</v>
      </c>
      <c r="D132" s="231" t="s">
        <v>558</v>
      </c>
      <c r="E132" s="232" t="s">
        <v>1998</v>
      </c>
      <c r="F132" s="233" t="s">
        <v>1999</v>
      </c>
      <c r="G132" s="234" t="s">
        <v>558</v>
      </c>
      <c r="H132" s="235">
        <v>526</v>
      </c>
      <c r="I132" s="236"/>
      <c r="J132" s="237">
        <f t="shared" si="5"/>
        <v>0</v>
      </c>
      <c r="K132" s="238"/>
      <c r="L132" s="239"/>
      <c r="M132" s="240" t="s">
        <v>1</v>
      </c>
      <c r="N132" s="241" t="s">
        <v>40</v>
      </c>
      <c r="O132" s="64"/>
      <c r="P132" s="188">
        <f t="shared" si="6"/>
        <v>0</v>
      </c>
      <c r="Q132" s="188">
        <v>0</v>
      </c>
      <c r="R132" s="188">
        <f t="shared" si="7"/>
        <v>0</v>
      </c>
      <c r="S132" s="188">
        <v>0</v>
      </c>
      <c r="T132" s="189">
        <f t="shared" si="8"/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190" t="s">
        <v>225</v>
      </c>
      <c r="AT132" s="190" t="s">
        <v>558</v>
      </c>
      <c r="AU132" s="190" t="s">
        <v>87</v>
      </c>
      <c r="AY132" s="18" t="s">
        <v>176</v>
      </c>
      <c r="BE132" s="108">
        <f t="shared" si="9"/>
        <v>0</v>
      </c>
      <c r="BF132" s="108">
        <f t="shared" si="10"/>
        <v>0</v>
      </c>
      <c r="BG132" s="108">
        <f t="shared" si="11"/>
        <v>0</v>
      </c>
      <c r="BH132" s="108">
        <f t="shared" si="12"/>
        <v>0</v>
      </c>
      <c r="BI132" s="108">
        <f t="shared" si="13"/>
        <v>0</v>
      </c>
      <c r="BJ132" s="18" t="s">
        <v>87</v>
      </c>
      <c r="BK132" s="108">
        <f t="shared" si="14"/>
        <v>0</v>
      </c>
      <c r="BL132" s="18" t="s">
        <v>183</v>
      </c>
      <c r="BM132" s="190" t="s">
        <v>183</v>
      </c>
    </row>
    <row r="133" spans="1:65" s="2" customFormat="1" ht="16.5" customHeight="1">
      <c r="A133" s="35"/>
      <c r="B133" s="146"/>
      <c r="C133" s="178" t="s">
        <v>215</v>
      </c>
      <c r="D133" s="178" t="s">
        <v>179</v>
      </c>
      <c r="E133" s="179" t="s">
        <v>2000</v>
      </c>
      <c r="F133" s="180" t="s">
        <v>2001</v>
      </c>
      <c r="G133" s="181" t="s">
        <v>2002</v>
      </c>
      <c r="H133" s="182">
        <v>88</v>
      </c>
      <c r="I133" s="183"/>
      <c r="J133" s="184">
        <f t="shared" si="5"/>
        <v>0</v>
      </c>
      <c r="K133" s="185"/>
      <c r="L133" s="36"/>
      <c r="M133" s="186" t="s">
        <v>1</v>
      </c>
      <c r="N133" s="187" t="s">
        <v>40</v>
      </c>
      <c r="O133" s="64"/>
      <c r="P133" s="188">
        <f t="shared" si="6"/>
        <v>0</v>
      </c>
      <c r="Q133" s="188">
        <v>0</v>
      </c>
      <c r="R133" s="188">
        <f t="shared" si="7"/>
        <v>0</v>
      </c>
      <c r="S133" s="188">
        <v>0</v>
      </c>
      <c r="T133" s="189">
        <f t="shared" si="8"/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190" t="s">
        <v>183</v>
      </c>
      <c r="AT133" s="190" t="s">
        <v>179</v>
      </c>
      <c r="AU133" s="190" t="s">
        <v>87</v>
      </c>
      <c r="AY133" s="18" t="s">
        <v>176</v>
      </c>
      <c r="BE133" s="108">
        <f t="shared" si="9"/>
        <v>0</v>
      </c>
      <c r="BF133" s="108">
        <f t="shared" si="10"/>
        <v>0</v>
      </c>
      <c r="BG133" s="108">
        <f t="shared" si="11"/>
        <v>0</v>
      </c>
      <c r="BH133" s="108">
        <f t="shared" si="12"/>
        <v>0</v>
      </c>
      <c r="BI133" s="108">
        <f t="shared" si="13"/>
        <v>0</v>
      </c>
      <c r="BJ133" s="18" t="s">
        <v>87</v>
      </c>
      <c r="BK133" s="108">
        <f t="shared" si="14"/>
        <v>0</v>
      </c>
      <c r="BL133" s="18" t="s">
        <v>183</v>
      </c>
      <c r="BM133" s="190" t="s">
        <v>218</v>
      </c>
    </row>
    <row r="134" spans="1:65" s="2" customFormat="1" ht="16.5" customHeight="1">
      <c r="A134" s="35"/>
      <c r="B134" s="146"/>
      <c r="C134" s="231" t="s">
        <v>183</v>
      </c>
      <c r="D134" s="231" t="s">
        <v>558</v>
      </c>
      <c r="E134" s="232" t="s">
        <v>2003</v>
      </c>
      <c r="F134" s="233" t="s">
        <v>2004</v>
      </c>
      <c r="G134" s="234" t="s">
        <v>2002</v>
      </c>
      <c r="H134" s="235">
        <v>88</v>
      </c>
      <c r="I134" s="236"/>
      <c r="J134" s="237">
        <f t="shared" si="5"/>
        <v>0</v>
      </c>
      <c r="K134" s="238"/>
      <c r="L134" s="239"/>
      <c r="M134" s="240" t="s">
        <v>1</v>
      </c>
      <c r="N134" s="241" t="s">
        <v>40</v>
      </c>
      <c r="O134" s="64"/>
      <c r="P134" s="188">
        <f t="shared" si="6"/>
        <v>0</v>
      </c>
      <c r="Q134" s="188">
        <v>0</v>
      </c>
      <c r="R134" s="188">
        <f t="shared" si="7"/>
        <v>0</v>
      </c>
      <c r="S134" s="188">
        <v>0</v>
      </c>
      <c r="T134" s="189">
        <f t="shared" si="8"/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190" t="s">
        <v>225</v>
      </c>
      <c r="AT134" s="190" t="s">
        <v>558</v>
      </c>
      <c r="AU134" s="190" t="s">
        <v>87</v>
      </c>
      <c r="AY134" s="18" t="s">
        <v>176</v>
      </c>
      <c r="BE134" s="108">
        <f t="shared" si="9"/>
        <v>0</v>
      </c>
      <c r="BF134" s="108">
        <f t="shared" si="10"/>
        <v>0</v>
      </c>
      <c r="BG134" s="108">
        <f t="shared" si="11"/>
        <v>0</v>
      </c>
      <c r="BH134" s="108">
        <f t="shared" si="12"/>
        <v>0</v>
      </c>
      <c r="BI134" s="108">
        <f t="shared" si="13"/>
        <v>0</v>
      </c>
      <c r="BJ134" s="18" t="s">
        <v>87</v>
      </c>
      <c r="BK134" s="108">
        <f t="shared" si="14"/>
        <v>0</v>
      </c>
      <c r="BL134" s="18" t="s">
        <v>183</v>
      </c>
      <c r="BM134" s="190" t="s">
        <v>225</v>
      </c>
    </row>
    <row r="135" spans="1:65" s="2" customFormat="1" ht="16.5" customHeight="1">
      <c r="A135" s="35"/>
      <c r="B135" s="146"/>
      <c r="C135" s="178" t="s">
        <v>237</v>
      </c>
      <c r="D135" s="178" t="s">
        <v>179</v>
      </c>
      <c r="E135" s="179" t="s">
        <v>2005</v>
      </c>
      <c r="F135" s="180" t="s">
        <v>2006</v>
      </c>
      <c r="G135" s="181" t="s">
        <v>2002</v>
      </c>
      <c r="H135" s="182">
        <v>2</v>
      </c>
      <c r="I135" s="183"/>
      <c r="J135" s="184">
        <f t="shared" si="5"/>
        <v>0</v>
      </c>
      <c r="K135" s="185"/>
      <c r="L135" s="36"/>
      <c r="M135" s="186" t="s">
        <v>1</v>
      </c>
      <c r="N135" s="187" t="s">
        <v>40</v>
      </c>
      <c r="O135" s="64"/>
      <c r="P135" s="188">
        <f t="shared" si="6"/>
        <v>0</v>
      </c>
      <c r="Q135" s="188">
        <v>0</v>
      </c>
      <c r="R135" s="188">
        <f t="shared" si="7"/>
        <v>0</v>
      </c>
      <c r="S135" s="188">
        <v>0</v>
      </c>
      <c r="T135" s="189">
        <f t="shared" si="8"/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190" t="s">
        <v>183</v>
      </c>
      <c r="AT135" s="190" t="s">
        <v>179</v>
      </c>
      <c r="AU135" s="190" t="s">
        <v>87</v>
      </c>
      <c r="AY135" s="18" t="s">
        <v>176</v>
      </c>
      <c r="BE135" s="108">
        <f t="shared" si="9"/>
        <v>0</v>
      </c>
      <c r="BF135" s="108">
        <f t="shared" si="10"/>
        <v>0</v>
      </c>
      <c r="BG135" s="108">
        <f t="shared" si="11"/>
        <v>0</v>
      </c>
      <c r="BH135" s="108">
        <f t="shared" si="12"/>
        <v>0</v>
      </c>
      <c r="BI135" s="108">
        <f t="shared" si="13"/>
        <v>0</v>
      </c>
      <c r="BJ135" s="18" t="s">
        <v>87</v>
      </c>
      <c r="BK135" s="108">
        <f t="shared" si="14"/>
        <v>0</v>
      </c>
      <c r="BL135" s="18" t="s">
        <v>183</v>
      </c>
      <c r="BM135" s="190" t="s">
        <v>240</v>
      </c>
    </row>
    <row r="136" spans="1:65" s="2" customFormat="1" ht="16.5" customHeight="1">
      <c r="A136" s="35"/>
      <c r="B136" s="146"/>
      <c r="C136" s="231" t="s">
        <v>218</v>
      </c>
      <c r="D136" s="231" t="s">
        <v>558</v>
      </c>
      <c r="E136" s="232" t="s">
        <v>2007</v>
      </c>
      <c r="F136" s="233" t="s">
        <v>2008</v>
      </c>
      <c r="G136" s="234" t="s">
        <v>2002</v>
      </c>
      <c r="H136" s="235">
        <v>2</v>
      </c>
      <c r="I136" s="236"/>
      <c r="J136" s="237">
        <f t="shared" si="5"/>
        <v>0</v>
      </c>
      <c r="K136" s="238"/>
      <c r="L136" s="239"/>
      <c r="M136" s="240" t="s">
        <v>1</v>
      </c>
      <c r="N136" s="241" t="s">
        <v>40</v>
      </c>
      <c r="O136" s="64"/>
      <c r="P136" s="188">
        <f t="shared" si="6"/>
        <v>0</v>
      </c>
      <c r="Q136" s="188">
        <v>0</v>
      </c>
      <c r="R136" s="188">
        <f t="shared" si="7"/>
        <v>0</v>
      </c>
      <c r="S136" s="188">
        <v>0</v>
      </c>
      <c r="T136" s="189">
        <f t="shared" si="8"/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190" t="s">
        <v>225</v>
      </c>
      <c r="AT136" s="190" t="s">
        <v>558</v>
      </c>
      <c r="AU136" s="190" t="s">
        <v>87</v>
      </c>
      <c r="AY136" s="18" t="s">
        <v>176</v>
      </c>
      <c r="BE136" s="108">
        <f t="shared" si="9"/>
        <v>0</v>
      </c>
      <c r="BF136" s="108">
        <f t="shared" si="10"/>
        <v>0</v>
      </c>
      <c r="BG136" s="108">
        <f t="shared" si="11"/>
        <v>0</v>
      </c>
      <c r="BH136" s="108">
        <f t="shared" si="12"/>
        <v>0</v>
      </c>
      <c r="BI136" s="108">
        <f t="shared" si="13"/>
        <v>0</v>
      </c>
      <c r="BJ136" s="18" t="s">
        <v>87</v>
      </c>
      <c r="BK136" s="108">
        <f t="shared" si="14"/>
        <v>0</v>
      </c>
      <c r="BL136" s="18" t="s">
        <v>183</v>
      </c>
      <c r="BM136" s="190" t="s">
        <v>244</v>
      </c>
    </row>
    <row r="137" spans="1:65" s="2" customFormat="1" ht="21.75" customHeight="1">
      <c r="A137" s="35"/>
      <c r="B137" s="146"/>
      <c r="C137" s="178" t="s">
        <v>245</v>
      </c>
      <c r="D137" s="178" t="s">
        <v>179</v>
      </c>
      <c r="E137" s="179" t="s">
        <v>2009</v>
      </c>
      <c r="F137" s="180" t="s">
        <v>2010</v>
      </c>
      <c r="G137" s="181" t="s">
        <v>558</v>
      </c>
      <c r="H137" s="182">
        <v>10</v>
      </c>
      <c r="I137" s="183"/>
      <c r="J137" s="184">
        <f t="shared" si="5"/>
        <v>0</v>
      </c>
      <c r="K137" s="185"/>
      <c r="L137" s="36"/>
      <c r="M137" s="186" t="s">
        <v>1</v>
      </c>
      <c r="N137" s="187" t="s">
        <v>40</v>
      </c>
      <c r="O137" s="64"/>
      <c r="P137" s="188">
        <f t="shared" si="6"/>
        <v>0</v>
      </c>
      <c r="Q137" s="188">
        <v>0</v>
      </c>
      <c r="R137" s="188">
        <f t="shared" si="7"/>
        <v>0</v>
      </c>
      <c r="S137" s="188">
        <v>0</v>
      </c>
      <c r="T137" s="189">
        <f t="shared" si="8"/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190" t="s">
        <v>183</v>
      </c>
      <c r="AT137" s="190" t="s">
        <v>179</v>
      </c>
      <c r="AU137" s="190" t="s">
        <v>87</v>
      </c>
      <c r="AY137" s="18" t="s">
        <v>176</v>
      </c>
      <c r="BE137" s="108">
        <f t="shared" si="9"/>
        <v>0</v>
      </c>
      <c r="BF137" s="108">
        <f t="shared" si="10"/>
        <v>0</v>
      </c>
      <c r="BG137" s="108">
        <f t="shared" si="11"/>
        <v>0</v>
      </c>
      <c r="BH137" s="108">
        <f t="shared" si="12"/>
        <v>0</v>
      </c>
      <c r="BI137" s="108">
        <f t="shared" si="13"/>
        <v>0</v>
      </c>
      <c r="BJ137" s="18" t="s">
        <v>87</v>
      </c>
      <c r="BK137" s="108">
        <f t="shared" si="14"/>
        <v>0</v>
      </c>
      <c r="BL137" s="18" t="s">
        <v>183</v>
      </c>
      <c r="BM137" s="190" t="s">
        <v>248</v>
      </c>
    </row>
    <row r="138" spans="1:65" s="2" customFormat="1" ht="16.5" customHeight="1">
      <c r="A138" s="35"/>
      <c r="B138" s="146"/>
      <c r="C138" s="231" t="s">
        <v>225</v>
      </c>
      <c r="D138" s="231" t="s">
        <v>558</v>
      </c>
      <c r="E138" s="232" t="s">
        <v>2011</v>
      </c>
      <c r="F138" s="233" t="s">
        <v>2012</v>
      </c>
      <c r="G138" s="234" t="s">
        <v>558</v>
      </c>
      <c r="H138" s="235">
        <v>10</v>
      </c>
      <c r="I138" s="236"/>
      <c r="J138" s="237">
        <f t="shared" si="5"/>
        <v>0</v>
      </c>
      <c r="K138" s="238"/>
      <c r="L138" s="239"/>
      <c r="M138" s="240" t="s">
        <v>1</v>
      </c>
      <c r="N138" s="241" t="s">
        <v>40</v>
      </c>
      <c r="O138" s="64"/>
      <c r="P138" s="188">
        <f t="shared" si="6"/>
        <v>0</v>
      </c>
      <c r="Q138" s="188">
        <v>0</v>
      </c>
      <c r="R138" s="188">
        <f t="shared" si="7"/>
        <v>0</v>
      </c>
      <c r="S138" s="188">
        <v>0</v>
      </c>
      <c r="T138" s="189">
        <f t="shared" si="8"/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190" t="s">
        <v>225</v>
      </c>
      <c r="AT138" s="190" t="s">
        <v>558</v>
      </c>
      <c r="AU138" s="190" t="s">
        <v>87</v>
      </c>
      <c r="AY138" s="18" t="s">
        <v>176</v>
      </c>
      <c r="BE138" s="108">
        <f t="shared" si="9"/>
        <v>0</v>
      </c>
      <c r="BF138" s="108">
        <f t="shared" si="10"/>
        <v>0</v>
      </c>
      <c r="BG138" s="108">
        <f t="shared" si="11"/>
        <v>0</v>
      </c>
      <c r="BH138" s="108">
        <f t="shared" si="12"/>
        <v>0</v>
      </c>
      <c r="BI138" s="108">
        <f t="shared" si="13"/>
        <v>0</v>
      </c>
      <c r="BJ138" s="18" t="s">
        <v>87</v>
      </c>
      <c r="BK138" s="108">
        <f t="shared" si="14"/>
        <v>0</v>
      </c>
      <c r="BL138" s="18" t="s">
        <v>183</v>
      </c>
      <c r="BM138" s="190" t="s">
        <v>252</v>
      </c>
    </row>
    <row r="139" spans="1:65" s="2" customFormat="1" ht="21.75" customHeight="1">
      <c r="A139" s="35"/>
      <c r="B139" s="146"/>
      <c r="C139" s="178" t="s">
        <v>177</v>
      </c>
      <c r="D139" s="178" t="s">
        <v>179</v>
      </c>
      <c r="E139" s="179" t="s">
        <v>2013</v>
      </c>
      <c r="F139" s="180" t="s">
        <v>2014</v>
      </c>
      <c r="G139" s="181" t="s">
        <v>558</v>
      </c>
      <c r="H139" s="182">
        <v>19</v>
      </c>
      <c r="I139" s="183"/>
      <c r="J139" s="184">
        <f t="shared" si="5"/>
        <v>0</v>
      </c>
      <c r="K139" s="185"/>
      <c r="L139" s="36"/>
      <c r="M139" s="186" t="s">
        <v>1</v>
      </c>
      <c r="N139" s="187" t="s">
        <v>40</v>
      </c>
      <c r="O139" s="64"/>
      <c r="P139" s="188">
        <f t="shared" si="6"/>
        <v>0</v>
      </c>
      <c r="Q139" s="188">
        <v>0</v>
      </c>
      <c r="R139" s="188">
        <f t="shared" si="7"/>
        <v>0</v>
      </c>
      <c r="S139" s="188">
        <v>0</v>
      </c>
      <c r="T139" s="189">
        <f t="shared" si="8"/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190" t="s">
        <v>183</v>
      </c>
      <c r="AT139" s="190" t="s">
        <v>179</v>
      </c>
      <c r="AU139" s="190" t="s">
        <v>87</v>
      </c>
      <c r="AY139" s="18" t="s">
        <v>176</v>
      </c>
      <c r="BE139" s="108">
        <f t="shared" si="9"/>
        <v>0</v>
      </c>
      <c r="BF139" s="108">
        <f t="shared" si="10"/>
        <v>0</v>
      </c>
      <c r="BG139" s="108">
        <f t="shared" si="11"/>
        <v>0</v>
      </c>
      <c r="BH139" s="108">
        <f t="shared" si="12"/>
        <v>0</v>
      </c>
      <c r="BI139" s="108">
        <f t="shared" si="13"/>
        <v>0</v>
      </c>
      <c r="BJ139" s="18" t="s">
        <v>87</v>
      </c>
      <c r="BK139" s="108">
        <f t="shared" si="14"/>
        <v>0</v>
      </c>
      <c r="BL139" s="18" t="s">
        <v>183</v>
      </c>
      <c r="BM139" s="190" t="s">
        <v>264</v>
      </c>
    </row>
    <row r="140" spans="1:65" s="2" customFormat="1" ht="16.5" customHeight="1">
      <c r="A140" s="35"/>
      <c r="B140" s="146"/>
      <c r="C140" s="231" t="s">
        <v>240</v>
      </c>
      <c r="D140" s="231" t="s">
        <v>558</v>
      </c>
      <c r="E140" s="232" t="s">
        <v>2015</v>
      </c>
      <c r="F140" s="233" t="s">
        <v>2016</v>
      </c>
      <c r="G140" s="234" t="s">
        <v>558</v>
      </c>
      <c r="H140" s="235">
        <v>19</v>
      </c>
      <c r="I140" s="236"/>
      <c r="J140" s="237">
        <f t="shared" si="5"/>
        <v>0</v>
      </c>
      <c r="K140" s="238"/>
      <c r="L140" s="239"/>
      <c r="M140" s="240" t="s">
        <v>1</v>
      </c>
      <c r="N140" s="241" t="s">
        <v>40</v>
      </c>
      <c r="O140" s="64"/>
      <c r="P140" s="188">
        <f t="shared" si="6"/>
        <v>0</v>
      </c>
      <c r="Q140" s="188">
        <v>0</v>
      </c>
      <c r="R140" s="188">
        <f t="shared" si="7"/>
        <v>0</v>
      </c>
      <c r="S140" s="188">
        <v>0</v>
      </c>
      <c r="T140" s="189">
        <f t="shared" si="8"/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190" t="s">
        <v>225</v>
      </c>
      <c r="AT140" s="190" t="s">
        <v>558</v>
      </c>
      <c r="AU140" s="190" t="s">
        <v>87</v>
      </c>
      <c r="AY140" s="18" t="s">
        <v>176</v>
      </c>
      <c r="BE140" s="108">
        <f t="shared" si="9"/>
        <v>0</v>
      </c>
      <c r="BF140" s="108">
        <f t="shared" si="10"/>
        <v>0</v>
      </c>
      <c r="BG140" s="108">
        <f t="shared" si="11"/>
        <v>0</v>
      </c>
      <c r="BH140" s="108">
        <f t="shared" si="12"/>
        <v>0</v>
      </c>
      <c r="BI140" s="108">
        <f t="shared" si="13"/>
        <v>0</v>
      </c>
      <c r="BJ140" s="18" t="s">
        <v>87</v>
      </c>
      <c r="BK140" s="108">
        <f t="shared" si="14"/>
        <v>0</v>
      </c>
      <c r="BL140" s="18" t="s">
        <v>183</v>
      </c>
      <c r="BM140" s="190" t="s">
        <v>7</v>
      </c>
    </row>
    <row r="141" spans="1:65" s="2" customFormat="1" ht="24.2" customHeight="1">
      <c r="A141" s="35"/>
      <c r="B141" s="146"/>
      <c r="C141" s="178" t="s">
        <v>277</v>
      </c>
      <c r="D141" s="178" t="s">
        <v>179</v>
      </c>
      <c r="E141" s="179" t="s">
        <v>2017</v>
      </c>
      <c r="F141" s="180" t="s">
        <v>2018</v>
      </c>
      <c r="G141" s="181" t="s">
        <v>558</v>
      </c>
      <c r="H141" s="182">
        <v>10</v>
      </c>
      <c r="I141" s="183"/>
      <c r="J141" s="184">
        <f t="shared" si="5"/>
        <v>0</v>
      </c>
      <c r="K141" s="185"/>
      <c r="L141" s="36"/>
      <c r="M141" s="186" t="s">
        <v>1</v>
      </c>
      <c r="N141" s="187" t="s">
        <v>40</v>
      </c>
      <c r="O141" s="64"/>
      <c r="P141" s="188">
        <f t="shared" si="6"/>
        <v>0</v>
      </c>
      <c r="Q141" s="188">
        <v>0</v>
      </c>
      <c r="R141" s="188">
        <f t="shared" si="7"/>
        <v>0</v>
      </c>
      <c r="S141" s="188">
        <v>0</v>
      </c>
      <c r="T141" s="189">
        <f t="shared" si="8"/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190" t="s">
        <v>183</v>
      </c>
      <c r="AT141" s="190" t="s">
        <v>179</v>
      </c>
      <c r="AU141" s="190" t="s">
        <v>87</v>
      </c>
      <c r="AY141" s="18" t="s">
        <v>176</v>
      </c>
      <c r="BE141" s="108">
        <f t="shared" si="9"/>
        <v>0</v>
      </c>
      <c r="BF141" s="108">
        <f t="shared" si="10"/>
        <v>0</v>
      </c>
      <c r="BG141" s="108">
        <f t="shared" si="11"/>
        <v>0</v>
      </c>
      <c r="BH141" s="108">
        <f t="shared" si="12"/>
        <v>0</v>
      </c>
      <c r="BI141" s="108">
        <f t="shared" si="13"/>
        <v>0</v>
      </c>
      <c r="BJ141" s="18" t="s">
        <v>87</v>
      </c>
      <c r="BK141" s="108">
        <f t="shared" si="14"/>
        <v>0</v>
      </c>
      <c r="BL141" s="18" t="s">
        <v>183</v>
      </c>
      <c r="BM141" s="190" t="s">
        <v>280</v>
      </c>
    </row>
    <row r="142" spans="1:65" s="2" customFormat="1" ht="21.75" customHeight="1">
      <c r="A142" s="35"/>
      <c r="B142" s="146"/>
      <c r="C142" s="231" t="s">
        <v>244</v>
      </c>
      <c r="D142" s="231" t="s">
        <v>558</v>
      </c>
      <c r="E142" s="232" t="s">
        <v>2019</v>
      </c>
      <c r="F142" s="233" t="s">
        <v>2020</v>
      </c>
      <c r="G142" s="234" t="s">
        <v>558</v>
      </c>
      <c r="H142" s="235">
        <v>10</v>
      </c>
      <c r="I142" s="236"/>
      <c r="J142" s="237">
        <f t="shared" si="5"/>
        <v>0</v>
      </c>
      <c r="K142" s="238"/>
      <c r="L142" s="239"/>
      <c r="M142" s="240" t="s">
        <v>1</v>
      </c>
      <c r="N142" s="241" t="s">
        <v>40</v>
      </c>
      <c r="O142" s="64"/>
      <c r="P142" s="188">
        <f t="shared" si="6"/>
        <v>0</v>
      </c>
      <c r="Q142" s="188">
        <v>0</v>
      </c>
      <c r="R142" s="188">
        <f t="shared" si="7"/>
        <v>0</v>
      </c>
      <c r="S142" s="188">
        <v>0</v>
      </c>
      <c r="T142" s="189">
        <f t="shared" si="8"/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190" t="s">
        <v>225</v>
      </c>
      <c r="AT142" s="190" t="s">
        <v>558</v>
      </c>
      <c r="AU142" s="190" t="s">
        <v>87</v>
      </c>
      <c r="AY142" s="18" t="s">
        <v>176</v>
      </c>
      <c r="BE142" s="108">
        <f t="shared" si="9"/>
        <v>0</v>
      </c>
      <c r="BF142" s="108">
        <f t="shared" si="10"/>
        <v>0</v>
      </c>
      <c r="BG142" s="108">
        <f t="shared" si="11"/>
        <v>0</v>
      </c>
      <c r="BH142" s="108">
        <f t="shared" si="12"/>
        <v>0</v>
      </c>
      <c r="BI142" s="108">
        <f t="shared" si="13"/>
        <v>0</v>
      </c>
      <c r="BJ142" s="18" t="s">
        <v>87</v>
      </c>
      <c r="BK142" s="108">
        <f t="shared" si="14"/>
        <v>0</v>
      </c>
      <c r="BL142" s="18" t="s">
        <v>183</v>
      </c>
      <c r="BM142" s="190" t="s">
        <v>285</v>
      </c>
    </row>
    <row r="143" spans="1:65" s="2" customFormat="1" ht="16.5" customHeight="1">
      <c r="A143" s="35"/>
      <c r="B143" s="146"/>
      <c r="C143" s="178" t="s">
        <v>287</v>
      </c>
      <c r="D143" s="178" t="s">
        <v>179</v>
      </c>
      <c r="E143" s="179" t="s">
        <v>2021</v>
      </c>
      <c r="F143" s="180" t="s">
        <v>2022</v>
      </c>
      <c r="G143" s="181" t="s">
        <v>2002</v>
      </c>
      <c r="H143" s="182">
        <v>2</v>
      </c>
      <c r="I143" s="183"/>
      <c r="J143" s="184">
        <f t="shared" si="5"/>
        <v>0</v>
      </c>
      <c r="K143" s="185"/>
      <c r="L143" s="36"/>
      <c r="M143" s="186" t="s">
        <v>1</v>
      </c>
      <c r="N143" s="187" t="s">
        <v>40</v>
      </c>
      <c r="O143" s="64"/>
      <c r="P143" s="188">
        <f t="shared" si="6"/>
        <v>0</v>
      </c>
      <c r="Q143" s="188">
        <v>0</v>
      </c>
      <c r="R143" s="188">
        <f t="shared" si="7"/>
        <v>0</v>
      </c>
      <c r="S143" s="188">
        <v>0</v>
      </c>
      <c r="T143" s="189">
        <f t="shared" si="8"/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190" t="s">
        <v>183</v>
      </c>
      <c r="AT143" s="190" t="s">
        <v>179</v>
      </c>
      <c r="AU143" s="190" t="s">
        <v>87</v>
      </c>
      <c r="AY143" s="18" t="s">
        <v>176</v>
      </c>
      <c r="BE143" s="108">
        <f t="shared" si="9"/>
        <v>0</v>
      </c>
      <c r="BF143" s="108">
        <f t="shared" si="10"/>
        <v>0</v>
      </c>
      <c r="BG143" s="108">
        <f t="shared" si="11"/>
        <v>0</v>
      </c>
      <c r="BH143" s="108">
        <f t="shared" si="12"/>
        <v>0</v>
      </c>
      <c r="BI143" s="108">
        <f t="shared" si="13"/>
        <v>0</v>
      </c>
      <c r="BJ143" s="18" t="s">
        <v>87</v>
      </c>
      <c r="BK143" s="108">
        <f t="shared" si="14"/>
        <v>0</v>
      </c>
      <c r="BL143" s="18" t="s">
        <v>183</v>
      </c>
      <c r="BM143" s="190" t="s">
        <v>290</v>
      </c>
    </row>
    <row r="144" spans="1:65" s="2" customFormat="1" ht="16.5" customHeight="1">
      <c r="A144" s="35"/>
      <c r="B144" s="146"/>
      <c r="C144" s="231" t="s">
        <v>248</v>
      </c>
      <c r="D144" s="231" t="s">
        <v>558</v>
      </c>
      <c r="E144" s="232" t="s">
        <v>2023</v>
      </c>
      <c r="F144" s="233" t="s">
        <v>2024</v>
      </c>
      <c r="G144" s="234" t="s">
        <v>2002</v>
      </c>
      <c r="H144" s="235">
        <v>2</v>
      </c>
      <c r="I144" s="236"/>
      <c r="J144" s="237">
        <f t="shared" si="5"/>
        <v>0</v>
      </c>
      <c r="K144" s="238"/>
      <c r="L144" s="239"/>
      <c r="M144" s="240" t="s">
        <v>1</v>
      </c>
      <c r="N144" s="241" t="s">
        <v>40</v>
      </c>
      <c r="O144" s="64"/>
      <c r="P144" s="188">
        <f t="shared" si="6"/>
        <v>0</v>
      </c>
      <c r="Q144" s="188">
        <v>0</v>
      </c>
      <c r="R144" s="188">
        <f t="shared" si="7"/>
        <v>0</v>
      </c>
      <c r="S144" s="188">
        <v>0</v>
      </c>
      <c r="T144" s="189">
        <f t="shared" si="8"/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190" t="s">
        <v>225</v>
      </c>
      <c r="AT144" s="190" t="s">
        <v>558</v>
      </c>
      <c r="AU144" s="190" t="s">
        <v>87</v>
      </c>
      <c r="AY144" s="18" t="s">
        <v>176</v>
      </c>
      <c r="BE144" s="108">
        <f t="shared" si="9"/>
        <v>0</v>
      </c>
      <c r="BF144" s="108">
        <f t="shared" si="10"/>
        <v>0</v>
      </c>
      <c r="BG144" s="108">
        <f t="shared" si="11"/>
        <v>0</v>
      </c>
      <c r="BH144" s="108">
        <f t="shared" si="12"/>
        <v>0</v>
      </c>
      <c r="BI144" s="108">
        <f t="shared" si="13"/>
        <v>0</v>
      </c>
      <c r="BJ144" s="18" t="s">
        <v>87</v>
      </c>
      <c r="BK144" s="108">
        <f t="shared" si="14"/>
        <v>0</v>
      </c>
      <c r="BL144" s="18" t="s">
        <v>183</v>
      </c>
      <c r="BM144" s="190" t="s">
        <v>298</v>
      </c>
    </row>
    <row r="145" spans="1:65" s="2" customFormat="1" ht="16.5" customHeight="1">
      <c r="A145" s="35"/>
      <c r="B145" s="146"/>
      <c r="C145" s="178" t="s">
        <v>306</v>
      </c>
      <c r="D145" s="178" t="s">
        <v>179</v>
      </c>
      <c r="E145" s="179" t="s">
        <v>2025</v>
      </c>
      <c r="F145" s="180" t="s">
        <v>2026</v>
      </c>
      <c r="G145" s="181" t="s">
        <v>2002</v>
      </c>
      <c r="H145" s="182">
        <v>2</v>
      </c>
      <c r="I145" s="183"/>
      <c r="J145" s="184">
        <f t="shared" si="5"/>
        <v>0</v>
      </c>
      <c r="K145" s="185"/>
      <c r="L145" s="36"/>
      <c r="M145" s="186" t="s">
        <v>1</v>
      </c>
      <c r="N145" s="187" t="s">
        <v>40</v>
      </c>
      <c r="O145" s="64"/>
      <c r="P145" s="188">
        <f t="shared" si="6"/>
        <v>0</v>
      </c>
      <c r="Q145" s="188">
        <v>0</v>
      </c>
      <c r="R145" s="188">
        <f t="shared" si="7"/>
        <v>0</v>
      </c>
      <c r="S145" s="188">
        <v>0</v>
      </c>
      <c r="T145" s="189">
        <f t="shared" si="8"/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190" t="s">
        <v>183</v>
      </c>
      <c r="AT145" s="190" t="s">
        <v>179</v>
      </c>
      <c r="AU145" s="190" t="s">
        <v>87</v>
      </c>
      <c r="AY145" s="18" t="s">
        <v>176</v>
      </c>
      <c r="BE145" s="108">
        <f t="shared" si="9"/>
        <v>0</v>
      </c>
      <c r="BF145" s="108">
        <f t="shared" si="10"/>
        <v>0</v>
      </c>
      <c r="BG145" s="108">
        <f t="shared" si="11"/>
        <v>0</v>
      </c>
      <c r="BH145" s="108">
        <f t="shared" si="12"/>
        <v>0</v>
      </c>
      <c r="BI145" s="108">
        <f t="shared" si="13"/>
        <v>0</v>
      </c>
      <c r="BJ145" s="18" t="s">
        <v>87</v>
      </c>
      <c r="BK145" s="108">
        <f t="shared" si="14"/>
        <v>0</v>
      </c>
      <c r="BL145" s="18" t="s">
        <v>183</v>
      </c>
      <c r="BM145" s="190" t="s">
        <v>309</v>
      </c>
    </row>
    <row r="146" spans="1:65" s="2" customFormat="1" ht="16.5" customHeight="1">
      <c r="A146" s="35"/>
      <c r="B146" s="146"/>
      <c r="C146" s="231" t="s">
        <v>252</v>
      </c>
      <c r="D146" s="231" t="s">
        <v>558</v>
      </c>
      <c r="E146" s="232" t="s">
        <v>2027</v>
      </c>
      <c r="F146" s="233" t="s">
        <v>2028</v>
      </c>
      <c r="G146" s="234" t="s">
        <v>2002</v>
      </c>
      <c r="H146" s="235">
        <v>2</v>
      </c>
      <c r="I146" s="236"/>
      <c r="J146" s="237">
        <f t="shared" si="5"/>
        <v>0</v>
      </c>
      <c r="K146" s="238"/>
      <c r="L146" s="239"/>
      <c r="M146" s="240" t="s">
        <v>1</v>
      </c>
      <c r="N146" s="241" t="s">
        <v>40</v>
      </c>
      <c r="O146" s="64"/>
      <c r="P146" s="188">
        <f t="shared" si="6"/>
        <v>0</v>
      </c>
      <c r="Q146" s="188">
        <v>0</v>
      </c>
      <c r="R146" s="188">
        <f t="shared" si="7"/>
        <v>0</v>
      </c>
      <c r="S146" s="188">
        <v>0</v>
      </c>
      <c r="T146" s="189">
        <f t="shared" si="8"/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190" t="s">
        <v>225</v>
      </c>
      <c r="AT146" s="190" t="s">
        <v>558</v>
      </c>
      <c r="AU146" s="190" t="s">
        <v>87</v>
      </c>
      <c r="AY146" s="18" t="s">
        <v>176</v>
      </c>
      <c r="BE146" s="108">
        <f t="shared" si="9"/>
        <v>0</v>
      </c>
      <c r="BF146" s="108">
        <f t="shared" si="10"/>
        <v>0</v>
      </c>
      <c r="BG146" s="108">
        <f t="shared" si="11"/>
        <v>0</v>
      </c>
      <c r="BH146" s="108">
        <f t="shared" si="12"/>
        <v>0</v>
      </c>
      <c r="BI146" s="108">
        <f t="shared" si="13"/>
        <v>0</v>
      </c>
      <c r="BJ146" s="18" t="s">
        <v>87</v>
      </c>
      <c r="BK146" s="108">
        <f t="shared" si="14"/>
        <v>0</v>
      </c>
      <c r="BL146" s="18" t="s">
        <v>183</v>
      </c>
      <c r="BM146" s="190" t="s">
        <v>314</v>
      </c>
    </row>
    <row r="147" spans="1:65" s="2" customFormat="1" ht="16.5" customHeight="1">
      <c r="A147" s="35"/>
      <c r="B147" s="146"/>
      <c r="C147" s="178" t="s">
        <v>318</v>
      </c>
      <c r="D147" s="178" t="s">
        <v>179</v>
      </c>
      <c r="E147" s="179" t="s">
        <v>2029</v>
      </c>
      <c r="F147" s="180" t="s">
        <v>2030</v>
      </c>
      <c r="G147" s="181" t="s">
        <v>2002</v>
      </c>
      <c r="H147" s="182">
        <v>2</v>
      </c>
      <c r="I147" s="183"/>
      <c r="J147" s="184">
        <f t="shared" si="5"/>
        <v>0</v>
      </c>
      <c r="K147" s="185"/>
      <c r="L147" s="36"/>
      <c r="M147" s="186" t="s">
        <v>1</v>
      </c>
      <c r="N147" s="187" t="s">
        <v>40</v>
      </c>
      <c r="O147" s="64"/>
      <c r="P147" s="188">
        <f t="shared" si="6"/>
        <v>0</v>
      </c>
      <c r="Q147" s="188">
        <v>0</v>
      </c>
      <c r="R147" s="188">
        <f t="shared" si="7"/>
        <v>0</v>
      </c>
      <c r="S147" s="188">
        <v>0</v>
      </c>
      <c r="T147" s="189">
        <f t="shared" si="8"/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190" t="s">
        <v>183</v>
      </c>
      <c r="AT147" s="190" t="s">
        <v>179</v>
      </c>
      <c r="AU147" s="190" t="s">
        <v>87</v>
      </c>
      <c r="AY147" s="18" t="s">
        <v>176</v>
      </c>
      <c r="BE147" s="108">
        <f t="shared" si="9"/>
        <v>0</v>
      </c>
      <c r="BF147" s="108">
        <f t="shared" si="10"/>
        <v>0</v>
      </c>
      <c r="BG147" s="108">
        <f t="shared" si="11"/>
        <v>0</v>
      </c>
      <c r="BH147" s="108">
        <f t="shared" si="12"/>
        <v>0</v>
      </c>
      <c r="BI147" s="108">
        <f t="shared" si="13"/>
        <v>0</v>
      </c>
      <c r="BJ147" s="18" t="s">
        <v>87</v>
      </c>
      <c r="BK147" s="108">
        <f t="shared" si="14"/>
        <v>0</v>
      </c>
      <c r="BL147" s="18" t="s">
        <v>183</v>
      </c>
      <c r="BM147" s="190" t="s">
        <v>321</v>
      </c>
    </row>
    <row r="148" spans="1:65" s="2" customFormat="1" ht="16.5" customHeight="1">
      <c r="A148" s="35"/>
      <c r="B148" s="146"/>
      <c r="C148" s="231" t="s">
        <v>264</v>
      </c>
      <c r="D148" s="231" t="s">
        <v>558</v>
      </c>
      <c r="E148" s="232" t="s">
        <v>2031</v>
      </c>
      <c r="F148" s="233" t="s">
        <v>2032</v>
      </c>
      <c r="G148" s="234" t="s">
        <v>2002</v>
      </c>
      <c r="H148" s="235">
        <v>2</v>
      </c>
      <c r="I148" s="236"/>
      <c r="J148" s="237">
        <f t="shared" si="5"/>
        <v>0</v>
      </c>
      <c r="K148" s="238"/>
      <c r="L148" s="239"/>
      <c r="M148" s="240" t="s">
        <v>1</v>
      </c>
      <c r="N148" s="241" t="s">
        <v>40</v>
      </c>
      <c r="O148" s="64"/>
      <c r="P148" s="188">
        <f t="shared" si="6"/>
        <v>0</v>
      </c>
      <c r="Q148" s="188">
        <v>0</v>
      </c>
      <c r="R148" s="188">
        <f t="shared" si="7"/>
        <v>0</v>
      </c>
      <c r="S148" s="188">
        <v>0</v>
      </c>
      <c r="T148" s="189">
        <f t="shared" si="8"/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190" t="s">
        <v>225</v>
      </c>
      <c r="AT148" s="190" t="s">
        <v>558</v>
      </c>
      <c r="AU148" s="190" t="s">
        <v>87</v>
      </c>
      <c r="AY148" s="18" t="s">
        <v>176</v>
      </c>
      <c r="BE148" s="108">
        <f t="shared" si="9"/>
        <v>0</v>
      </c>
      <c r="BF148" s="108">
        <f t="shared" si="10"/>
        <v>0</v>
      </c>
      <c r="BG148" s="108">
        <f t="shared" si="11"/>
        <v>0</v>
      </c>
      <c r="BH148" s="108">
        <f t="shared" si="12"/>
        <v>0</v>
      </c>
      <c r="BI148" s="108">
        <f t="shared" si="13"/>
        <v>0</v>
      </c>
      <c r="BJ148" s="18" t="s">
        <v>87</v>
      </c>
      <c r="BK148" s="108">
        <f t="shared" si="14"/>
        <v>0</v>
      </c>
      <c r="BL148" s="18" t="s">
        <v>183</v>
      </c>
      <c r="BM148" s="190" t="s">
        <v>327</v>
      </c>
    </row>
    <row r="149" spans="1:65" s="2" customFormat="1" ht="21.75" customHeight="1">
      <c r="A149" s="35"/>
      <c r="B149" s="146"/>
      <c r="C149" s="178" t="s">
        <v>329</v>
      </c>
      <c r="D149" s="178" t="s">
        <v>179</v>
      </c>
      <c r="E149" s="179" t="s">
        <v>2033</v>
      </c>
      <c r="F149" s="180" t="s">
        <v>2034</v>
      </c>
      <c r="G149" s="181" t="s">
        <v>2002</v>
      </c>
      <c r="H149" s="182">
        <v>3</v>
      </c>
      <c r="I149" s="183"/>
      <c r="J149" s="184">
        <f t="shared" si="5"/>
        <v>0</v>
      </c>
      <c r="K149" s="185"/>
      <c r="L149" s="36"/>
      <c r="M149" s="186" t="s">
        <v>1</v>
      </c>
      <c r="N149" s="187" t="s">
        <v>40</v>
      </c>
      <c r="O149" s="64"/>
      <c r="P149" s="188">
        <f t="shared" si="6"/>
        <v>0</v>
      </c>
      <c r="Q149" s="188">
        <v>0</v>
      </c>
      <c r="R149" s="188">
        <f t="shared" si="7"/>
        <v>0</v>
      </c>
      <c r="S149" s="188">
        <v>0</v>
      </c>
      <c r="T149" s="189">
        <f t="shared" si="8"/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190" t="s">
        <v>183</v>
      </c>
      <c r="AT149" s="190" t="s">
        <v>179</v>
      </c>
      <c r="AU149" s="190" t="s">
        <v>87</v>
      </c>
      <c r="AY149" s="18" t="s">
        <v>176</v>
      </c>
      <c r="BE149" s="108">
        <f t="shared" si="9"/>
        <v>0</v>
      </c>
      <c r="BF149" s="108">
        <f t="shared" si="10"/>
        <v>0</v>
      </c>
      <c r="BG149" s="108">
        <f t="shared" si="11"/>
        <v>0</v>
      </c>
      <c r="BH149" s="108">
        <f t="shared" si="12"/>
        <v>0</v>
      </c>
      <c r="BI149" s="108">
        <f t="shared" si="13"/>
        <v>0</v>
      </c>
      <c r="BJ149" s="18" t="s">
        <v>87</v>
      </c>
      <c r="BK149" s="108">
        <f t="shared" si="14"/>
        <v>0</v>
      </c>
      <c r="BL149" s="18" t="s">
        <v>183</v>
      </c>
      <c r="BM149" s="190" t="s">
        <v>332</v>
      </c>
    </row>
    <row r="150" spans="1:65" s="2" customFormat="1" ht="16.5" customHeight="1">
      <c r="A150" s="35"/>
      <c r="B150" s="146"/>
      <c r="C150" s="231" t="s">
        <v>7</v>
      </c>
      <c r="D150" s="231" t="s">
        <v>558</v>
      </c>
      <c r="E150" s="232" t="s">
        <v>2035</v>
      </c>
      <c r="F150" s="233" t="s">
        <v>2036</v>
      </c>
      <c r="G150" s="234" t="s">
        <v>2002</v>
      </c>
      <c r="H150" s="235">
        <v>3</v>
      </c>
      <c r="I150" s="236"/>
      <c r="J150" s="237">
        <f t="shared" si="5"/>
        <v>0</v>
      </c>
      <c r="K150" s="238"/>
      <c r="L150" s="239"/>
      <c r="M150" s="240" t="s">
        <v>1</v>
      </c>
      <c r="N150" s="241" t="s">
        <v>40</v>
      </c>
      <c r="O150" s="64"/>
      <c r="P150" s="188">
        <f t="shared" si="6"/>
        <v>0</v>
      </c>
      <c r="Q150" s="188">
        <v>0</v>
      </c>
      <c r="R150" s="188">
        <f t="shared" si="7"/>
        <v>0</v>
      </c>
      <c r="S150" s="188">
        <v>0</v>
      </c>
      <c r="T150" s="189">
        <f t="shared" si="8"/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190" t="s">
        <v>225</v>
      </c>
      <c r="AT150" s="190" t="s">
        <v>558</v>
      </c>
      <c r="AU150" s="190" t="s">
        <v>87</v>
      </c>
      <c r="AY150" s="18" t="s">
        <v>176</v>
      </c>
      <c r="BE150" s="108">
        <f t="shared" si="9"/>
        <v>0</v>
      </c>
      <c r="BF150" s="108">
        <f t="shared" si="10"/>
        <v>0</v>
      </c>
      <c r="BG150" s="108">
        <f t="shared" si="11"/>
        <v>0</v>
      </c>
      <c r="BH150" s="108">
        <f t="shared" si="12"/>
        <v>0</v>
      </c>
      <c r="BI150" s="108">
        <f t="shared" si="13"/>
        <v>0</v>
      </c>
      <c r="BJ150" s="18" t="s">
        <v>87</v>
      </c>
      <c r="BK150" s="108">
        <f t="shared" si="14"/>
        <v>0</v>
      </c>
      <c r="BL150" s="18" t="s">
        <v>183</v>
      </c>
      <c r="BM150" s="190" t="s">
        <v>337</v>
      </c>
    </row>
    <row r="151" spans="1:65" s="2" customFormat="1" ht="24.2" customHeight="1">
      <c r="A151" s="35"/>
      <c r="B151" s="146"/>
      <c r="C151" s="178" t="s">
        <v>339</v>
      </c>
      <c r="D151" s="178" t="s">
        <v>179</v>
      </c>
      <c r="E151" s="179" t="s">
        <v>2037</v>
      </c>
      <c r="F151" s="180" t="s">
        <v>2038</v>
      </c>
      <c r="G151" s="181" t="s">
        <v>2002</v>
      </c>
      <c r="H151" s="182">
        <v>5</v>
      </c>
      <c r="I151" s="183"/>
      <c r="J151" s="184">
        <f t="shared" si="5"/>
        <v>0</v>
      </c>
      <c r="K151" s="185"/>
      <c r="L151" s="36"/>
      <c r="M151" s="186" t="s">
        <v>1</v>
      </c>
      <c r="N151" s="187" t="s">
        <v>40</v>
      </c>
      <c r="O151" s="64"/>
      <c r="P151" s="188">
        <f t="shared" si="6"/>
        <v>0</v>
      </c>
      <c r="Q151" s="188">
        <v>0</v>
      </c>
      <c r="R151" s="188">
        <f t="shared" si="7"/>
        <v>0</v>
      </c>
      <c r="S151" s="188">
        <v>0</v>
      </c>
      <c r="T151" s="189">
        <f t="shared" si="8"/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190" t="s">
        <v>183</v>
      </c>
      <c r="AT151" s="190" t="s">
        <v>179</v>
      </c>
      <c r="AU151" s="190" t="s">
        <v>87</v>
      </c>
      <c r="AY151" s="18" t="s">
        <v>176</v>
      </c>
      <c r="BE151" s="108">
        <f t="shared" si="9"/>
        <v>0</v>
      </c>
      <c r="BF151" s="108">
        <f t="shared" si="10"/>
        <v>0</v>
      </c>
      <c r="BG151" s="108">
        <f t="shared" si="11"/>
        <v>0</v>
      </c>
      <c r="BH151" s="108">
        <f t="shared" si="12"/>
        <v>0</v>
      </c>
      <c r="BI151" s="108">
        <f t="shared" si="13"/>
        <v>0</v>
      </c>
      <c r="BJ151" s="18" t="s">
        <v>87</v>
      </c>
      <c r="BK151" s="108">
        <f t="shared" si="14"/>
        <v>0</v>
      </c>
      <c r="BL151" s="18" t="s">
        <v>183</v>
      </c>
      <c r="BM151" s="190" t="s">
        <v>342</v>
      </c>
    </row>
    <row r="152" spans="1:65" s="2" customFormat="1" ht="24.2" customHeight="1">
      <c r="A152" s="35"/>
      <c r="B152" s="146"/>
      <c r="C152" s="231" t="s">
        <v>280</v>
      </c>
      <c r="D152" s="231" t="s">
        <v>558</v>
      </c>
      <c r="E152" s="232" t="s">
        <v>2039</v>
      </c>
      <c r="F152" s="233" t="s">
        <v>2040</v>
      </c>
      <c r="G152" s="234" t="s">
        <v>2002</v>
      </c>
      <c r="H152" s="235">
        <v>5</v>
      </c>
      <c r="I152" s="236"/>
      <c r="J152" s="237">
        <f t="shared" si="5"/>
        <v>0</v>
      </c>
      <c r="K152" s="238"/>
      <c r="L152" s="239"/>
      <c r="M152" s="240" t="s">
        <v>1</v>
      </c>
      <c r="N152" s="241" t="s">
        <v>40</v>
      </c>
      <c r="O152" s="64"/>
      <c r="P152" s="188">
        <f t="shared" si="6"/>
        <v>0</v>
      </c>
      <c r="Q152" s="188">
        <v>0</v>
      </c>
      <c r="R152" s="188">
        <f t="shared" si="7"/>
        <v>0</v>
      </c>
      <c r="S152" s="188">
        <v>0</v>
      </c>
      <c r="T152" s="189">
        <f t="shared" si="8"/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190" t="s">
        <v>225</v>
      </c>
      <c r="AT152" s="190" t="s">
        <v>558</v>
      </c>
      <c r="AU152" s="190" t="s">
        <v>87</v>
      </c>
      <c r="AY152" s="18" t="s">
        <v>176</v>
      </c>
      <c r="BE152" s="108">
        <f t="shared" si="9"/>
        <v>0</v>
      </c>
      <c r="BF152" s="108">
        <f t="shared" si="10"/>
        <v>0</v>
      </c>
      <c r="BG152" s="108">
        <f t="shared" si="11"/>
        <v>0</v>
      </c>
      <c r="BH152" s="108">
        <f t="shared" si="12"/>
        <v>0</v>
      </c>
      <c r="BI152" s="108">
        <f t="shared" si="13"/>
        <v>0</v>
      </c>
      <c r="BJ152" s="18" t="s">
        <v>87</v>
      </c>
      <c r="BK152" s="108">
        <f t="shared" si="14"/>
        <v>0</v>
      </c>
      <c r="BL152" s="18" t="s">
        <v>183</v>
      </c>
      <c r="BM152" s="190" t="s">
        <v>347</v>
      </c>
    </row>
    <row r="153" spans="1:65" s="2" customFormat="1" ht="24.2" customHeight="1">
      <c r="A153" s="35"/>
      <c r="B153" s="146"/>
      <c r="C153" s="178" t="s">
        <v>349</v>
      </c>
      <c r="D153" s="178" t="s">
        <v>179</v>
      </c>
      <c r="E153" s="179" t="s">
        <v>2041</v>
      </c>
      <c r="F153" s="180" t="s">
        <v>2042</v>
      </c>
      <c r="G153" s="181" t="s">
        <v>2002</v>
      </c>
      <c r="H153" s="182">
        <v>1</v>
      </c>
      <c r="I153" s="183"/>
      <c r="J153" s="184">
        <f t="shared" si="5"/>
        <v>0</v>
      </c>
      <c r="K153" s="185"/>
      <c r="L153" s="36"/>
      <c r="M153" s="186" t="s">
        <v>1</v>
      </c>
      <c r="N153" s="187" t="s">
        <v>40</v>
      </c>
      <c r="O153" s="64"/>
      <c r="P153" s="188">
        <f t="shared" si="6"/>
        <v>0</v>
      </c>
      <c r="Q153" s="188">
        <v>0</v>
      </c>
      <c r="R153" s="188">
        <f t="shared" si="7"/>
        <v>0</v>
      </c>
      <c r="S153" s="188">
        <v>0</v>
      </c>
      <c r="T153" s="189">
        <f t="shared" si="8"/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190" t="s">
        <v>183</v>
      </c>
      <c r="AT153" s="190" t="s">
        <v>179</v>
      </c>
      <c r="AU153" s="190" t="s">
        <v>87</v>
      </c>
      <c r="AY153" s="18" t="s">
        <v>176</v>
      </c>
      <c r="BE153" s="108">
        <f t="shared" si="9"/>
        <v>0</v>
      </c>
      <c r="BF153" s="108">
        <f t="shared" si="10"/>
        <v>0</v>
      </c>
      <c r="BG153" s="108">
        <f t="shared" si="11"/>
        <v>0</v>
      </c>
      <c r="BH153" s="108">
        <f t="shared" si="12"/>
        <v>0</v>
      </c>
      <c r="BI153" s="108">
        <f t="shared" si="13"/>
        <v>0</v>
      </c>
      <c r="BJ153" s="18" t="s">
        <v>87</v>
      </c>
      <c r="BK153" s="108">
        <f t="shared" si="14"/>
        <v>0</v>
      </c>
      <c r="BL153" s="18" t="s">
        <v>183</v>
      </c>
      <c r="BM153" s="190" t="s">
        <v>352</v>
      </c>
    </row>
    <row r="154" spans="1:65" s="2" customFormat="1" ht="24.2" customHeight="1">
      <c r="A154" s="35"/>
      <c r="B154" s="146"/>
      <c r="C154" s="231" t="s">
        <v>285</v>
      </c>
      <c r="D154" s="231" t="s">
        <v>558</v>
      </c>
      <c r="E154" s="232" t="s">
        <v>2043</v>
      </c>
      <c r="F154" s="233" t="s">
        <v>2044</v>
      </c>
      <c r="G154" s="234" t="s">
        <v>2002</v>
      </c>
      <c r="H154" s="235">
        <v>1</v>
      </c>
      <c r="I154" s="236"/>
      <c r="J154" s="237">
        <f t="shared" si="5"/>
        <v>0</v>
      </c>
      <c r="K154" s="238"/>
      <c r="L154" s="239"/>
      <c r="M154" s="240" t="s">
        <v>1</v>
      </c>
      <c r="N154" s="241" t="s">
        <v>40</v>
      </c>
      <c r="O154" s="64"/>
      <c r="P154" s="188">
        <f t="shared" si="6"/>
        <v>0</v>
      </c>
      <c r="Q154" s="188">
        <v>0</v>
      </c>
      <c r="R154" s="188">
        <f t="shared" si="7"/>
        <v>0</v>
      </c>
      <c r="S154" s="188">
        <v>0</v>
      </c>
      <c r="T154" s="189">
        <f t="shared" si="8"/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190" t="s">
        <v>225</v>
      </c>
      <c r="AT154" s="190" t="s">
        <v>558</v>
      </c>
      <c r="AU154" s="190" t="s">
        <v>87</v>
      </c>
      <c r="AY154" s="18" t="s">
        <v>176</v>
      </c>
      <c r="BE154" s="108">
        <f t="shared" si="9"/>
        <v>0</v>
      </c>
      <c r="BF154" s="108">
        <f t="shared" si="10"/>
        <v>0</v>
      </c>
      <c r="BG154" s="108">
        <f t="shared" si="11"/>
        <v>0</v>
      </c>
      <c r="BH154" s="108">
        <f t="shared" si="12"/>
        <v>0</v>
      </c>
      <c r="BI154" s="108">
        <f t="shared" si="13"/>
        <v>0</v>
      </c>
      <c r="BJ154" s="18" t="s">
        <v>87</v>
      </c>
      <c r="BK154" s="108">
        <f t="shared" si="14"/>
        <v>0</v>
      </c>
      <c r="BL154" s="18" t="s">
        <v>183</v>
      </c>
      <c r="BM154" s="190" t="s">
        <v>356</v>
      </c>
    </row>
    <row r="155" spans="1:65" s="2" customFormat="1" ht="24.2" customHeight="1">
      <c r="A155" s="35"/>
      <c r="B155" s="146"/>
      <c r="C155" s="178" t="s">
        <v>353</v>
      </c>
      <c r="D155" s="178" t="s">
        <v>179</v>
      </c>
      <c r="E155" s="179" t="s">
        <v>2045</v>
      </c>
      <c r="F155" s="180" t="s">
        <v>2046</v>
      </c>
      <c r="G155" s="181" t="s">
        <v>2002</v>
      </c>
      <c r="H155" s="182">
        <v>6</v>
      </c>
      <c r="I155" s="183"/>
      <c r="J155" s="184">
        <f t="shared" si="5"/>
        <v>0</v>
      </c>
      <c r="K155" s="185"/>
      <c r="L155" s="36"/>
      <c r="M155" s="186" t="s">
        <v>1</v>
      </c>
      <c r="N155" s="187" t="s">
        <v>40</v>
      </c>
      <c r="O155" s="64"/>
      <c r="P155" s="188">
        <f t="shared" si="6"/>
        <v>0</v>
      </c>
      <c r="Q155" s="188">
        <v>0</v>
      </c>
      <c r="R155" s="188">
        <f t="shared" si="7"/>
        <v>0</v>
      </c>
      <c r="S155" s="188">
        <v>0</v>
      </c>
      <c r="T155" s="189">
        <f t="shared" si="8"/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190" t="s">
        <v>183</v>
      </c>
      <c r="AT155" s="190" t="s">
        <v>179</v>
      </c>
      <c r="AU155" s="190" t="s">
        <v>87</v>
      </c>
      <c r="AY155" s="18" t="s">
        <v>176</v>
      </c>
      <c r="BE155" s="108">
        <f t="shared" si="9"/>
        <v>0</v>
      </c>
      <c r="BF155" s="108">
        <f t="shared" si="10"/>
        <v>0</v>
      </c>
      <c r="BG155" s="108">
        <f t="shared" si="11"/>
        <v>0</v>
      </c>
      <c r="BH155" s="108">
        <f t="shared" si="12"/>
        <v>0</v>
      </c>
      <c r="BI155" s="108">
        <f t="shared" si="13"/>
        <v>0</v>
      </c>
      <c r="BJ155" s="18" t="s">
        <v>87</v>
      </c>
      <c r="BK155" s="108">
        <f t="shared" si="14"/>
        <v>0</v>
      </c>
      <c r="BL155" s="18" t="s">
        <v>183</v>
      </c>
      <c r="BM155" s="190" t="s">
        <v>360</v>
      </c>
    </row>
    <row r="156" spans="1:65" s="2" customFormat="1" ht="24.2" customHeight="1">
      <c r="A156" s="35"/>
      <c r="B156" s="146"/>
      <c r="C156" s="231" t="s">
        <v>290</v>
      </c>
      <c r="D156" s="231" t="s">
        <v>558</v>
      </c>
      <c r="E156" s="232" t="s">
        <v>2047</v>
      </c>
      <c r="F156" s="233" t="s">
        <v>2048</v>
      </c>
      <c r="G156" s="234" t="s">
        <v>2002</v>
      </c>
      <c r="H156" s="235">
        <v>6</v>
      </c>
      <c r="I156" s="236"/>
      <c r="J156" s="237">
        <f t="shared" si="5"/>
        <v>0</v>
      </c>
      <c r="K156" s="238"/>
      <c r="L156" s="239"/>
      <c r="M156" s="240" t="s">
        <v>1</v>
      </c>
      <c r="N156" s="241" t="s">
        <v>40</v>
      </c>
      <c r="O156" s="64"/>
      <c r="P156" s="188">
        <f t="shared" si="6"/>
        <v>0</v>
      </c>
      <c r="Q156" s="188">
        <v>0</v>
      </c>
      <c r="R156" s="188">
        <f t="shared" si="7"/>
        <v>0</v>
      </c>
      <c r="S156" s="188">
        <v>0</v>
      </c>
      <c r="T156" s="189">
        <f t="shared" si="8"/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190" t="s">
        <v>225</v>
      </c>
      <c r="AT156" s="190" t="s">
        <v>558</v>
      </c>
      <c r="AU156" s="190" t="s">
        <v>87</v>
      </c>
      <c r="AY156" s="18" t="s">
        <v>176</v>
      </c>
      <c r="BE156" s="108">
        <f t="shared" si="9"/>
        <v>0</v>
      </c>
      <c r="BF156" s="108">
        <f t="shared" si="10"/>
        <v>0</v>
      </c>
      <c r="BG156" s="108">
        <f t="shared" si="11"/>
        <v>0</v>
      </c>
      <c r="BH156" s="108">
        <f t="shared" si="12"/>
        <v>0</v>
      </c>
      <c r="BI156" s="108">
        <f t="shared" si="13"/>
        <v>0</v>
      </c>
      <c r="BJ156" s="18" t="s">
        <v>87</v>
      </c>
      <c r="BK156" s="108">
        <f t="shared" si="14"/>
        <v>0</v>
      </c>
      <c r="BL156" s="18" t="s">
        <v>183</v>
      </c>
      <c r="BM156" s="190" t="s">
        <v>365</v>
      </c>
    </row>
    <row r="157" spans="1:65" s="2" customFormat="1" ht="24.2" customHeight="1">
      <c r="A157" s="35"/>
      <c r="B157" s="146"/>
      <c r="C157" s="178" t="s">
        <v>367</v>
      </c>
      <c r="D157" s="178" t="s">
        <v>179</v>
      </c>
      <c r="E157" s="179" t="s">
        <v>2049</v>
      </c>
      <c r="F157" s="180" t="s">
        <v>2050</v>
      </c>
      <c r="G157" s="181" t="s">
        <v>2002</v>
      </c>
      <c r="H157" s="182">
        <v>4</v>
      </c>
      <c r="I157" s="183"/>
      <c r="J157" s="184">
        <f t="shared" si="5"/>
        <v>0</v>
      </c>
      <c r="K157" s="185"/>
      <c r="L157" s="36"/>
      <c r="M157" s="186" t="s">
        <v>1</v>
      </c>
      <c r="N157" s="187" t="s">
        <v>40</v>
      </c>
      <c r="O157" s="64"/>
      <c r="P157" s="188">
        <f t="shared" si="6"/>
        <v>0</v>
      </c>
      <c r="Q157" s="188">
        <v>0</v>
      </c>
      <c r="R157" s="188">
        <f t="shared" si="7"/>
        <v>0</v>
      </c>
      <c r="S157" s="188">
        <v>0</v>
      </c>
      <c r="T157" s="189">
        <f t="shared" si="8"/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190" t="s">
        <v>183</v>
      </c>
      <c r="AT157" s="190" t="s">
        <v>179</v>
      </c>
      <c r="AU157" s="190" t="s">
        <v>87</v>
      </c>
      <c r="AY157" s="18" t="s">
        <v>176</v>
      </c>
      <c r="BE157" s="108">
        <f t="shared" si="9"/>
        <v>0</v>
      </c>
      <c r="BF157" s="108">
        <f t="shared" si="10"/>
        <v>0</v>
      </c>
      <c r="BG157" s="108">
        <f t="shared" si="11"/>
        <v>0</v>
      </c>
      <c r="BH157" s="108">
        <f t="shared" si="12"/>
        <v>0</v>
      </c>
      <c r="BI157" s="108">
        <f t="shared" si="13"/>
        <v>0</v>
      </c>
      <c r="BJ157" s="18" t="s">
        <v>87</v>
      </c>
      <c r="BK157" s="108">
        <f t="shared" si="14"/>
        <v>0</v>
      </c>
      <c r="BL157" s="18" t="s">
        <v>183</v>
      </c>
      <c r="BM157" s="190" t="s">
        <v>370</v>
      </c>
    </row>
    <row r="158" spans="1:65" s="2" customFormat="1" ht="24.2" customHeight="1">
      <c r="A158" s="35"/>
      <c r="B158" s="146"/>
      <c r="C158" s="231" t="s">
        <v>298</v>
      </c>
      <c r="D158" s="231" t="s">
        <v>558</v>
      </c>
      <c r="E158" s="232" t="s">
        <v>2051</v>
      </c>
      <c r="F158" s="233" t="s">
        <v>2052</v>
      </c>
      <c r="G158" s="234" t="s">
        <v>2002</v>
      </c>
      <c r="H158" s="235">
        <v>4</v>
      </c>
      <c r="I158" s="236"/>
      <c r="J158" s="237">
        <f t="shared" si="5"/>
        <v>0</v>
      </c>
      <c r="K158" s="238"/>
      <c r="L158" s="239"/>
      <c r="M158" s="240" t="s">
        <v>1</v>
      </c>
      <c r="N158" s="241" t="s">
        <v>40</v>
      </c>
      <c r="O158" s="64"/>
      <c r="P158" s="188">
        <f t="shared" si="6"/>
        <v>0</v>
      </c>
      <c r="Q158" s="188">
        <v>0</v>
      </c>
      <c r="R158" s="188">
        <f t="shared" si="7"/>
        <v>0</v>
      </c>
      <c r="S158" s="188">
        <v>0</v>
      </c>
      <c r="T158" s="189">
        <f t="shared" si="8"/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190" t="s">
        <v>225</v>
      </c>
      <c r="AT158" s="190" t="s">
        <v>558</v>
      </c>
      <c r="AU158" s="190" t="s">
        <v>87</v>
      </c>
      <c r="AY158" s="18" t="s">
        <v>176</v>
      </c>
      <c r="BE158" s="108">
        <f t="shared" si="9"/>
        <v>0</v>
      </c>
      <c r="BF158" s="108">
        <f t="shared" si="10"/>
        <v>0</v>
      </c>
      <c r="BG158" s="108">
        <f t="shared" si="11"/>
        <v>0</v>
      </c>
      <c r="BH158" s="108">
        <f t="shared" si="12"/>
        <v>0</v>
      </c>
      <c r="BI158" s="108">
        <f t="shared" si="13"/>
        <v>0</v>
      </c>
      <c r="BJ158" s="18" t="s">
        <v>87</v>
      </c>
      <c r="BK158" s="108">
        <f t="shared" si="14"/>
        <v>0</v>
      </c>
      <c r="BL158" s="18" t="s">
        <v>183</v>
      </c>
      <c r="BM158" s="190" t="s">
        <v>376</v>
      </c>
    </row>
    <row r="159" spans="1:65" s="2" customFormat="1" ht="24.2" customHeight="1">
      <c r="A159" s="35"/>
      <c r="B159" s="146"/>
      <c r="C159" s="178" t="s">
        <v>379</v>
      </c>
      <c r="D159" s="178" t="s">
        <v>179</v>
      </c>
      <c r="E159" s="179" t="s">
        <v>2053</v>
      </c>
      <c r="F159" s="180" t="s">
        <v>2054</v>
      </c>
      <c r="G159" s="181" t="s">
        <v>2002</v>
      </c>
      <c r="H159" s="182">
        <v>8</v>
      </c>
      <c r="I159" s="183"/>
      <c r="J159" s="184">
        <f t="shared" si="5"/>
        <v>0</v>
      </c>
      <c r="K159" s="185"/>
      <c r="L159" s="36"/>
      <c r="M159" s="186" t="s">
        <v>1</v>
      </c>
      <c r="N159" s="187" t="s">
        <v>40</v>
      </c>
      <c r="O159" s="64"/>
      <c r="P159" s="188">
        <f t="shared" si="6"/>
        <v>0</v>
      </c>
      <c r="Q159" s="188">
        <v>0</v>
      </c>
      <c r="R159" s="188">
        <f t="shared" si="7"/>
        <v>0</v>
      </c>
      <c r="S159" s="188">
        <v>0</v>
      </c>
      <c r="T159" s="189">
        <f t="shared" si="8"/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190" t="s">
        <v>183</v>
      </c>
      <c r="AT159" s="190" t="s">
        <v>179</v>
      </c>
      <c r="AU159" s="190" t="s">
        <v>87</v>
      </c>
      <c r="AY159" s="18" t="s">
        <v>176</v>
      </c>
      <c r="BE159" s="108">
        <f t="shared" si="9"/>
        <v>0</v>
      </c>
      <c r="BF159" s="108">
        <f t="shared" si="10"/>
        <v>0</v>
      </c>
      <c r="BG159" s="108">
        <f t="shared" si="11"/>
        <v>0</v>
      </c>
      <c r="BH159" s="108">
        <f t="shared" si="12"/>
        <v>0</v>
      </c>
      <c r="BI159" s="108">
        <f t="shared" si="13"/>
        <v>0</v>
      </c>
      <c r="BJ159" s="18" t="s">
        <v>87</v>
      </c>
      <c r="BK159" s="108">
        <f t="shared" si="14"/>
        <v>0</v>
      </c>
      <c r="BL159" s="18" t="s">
        <v>183</v>
      </c>
      <c r="BM159" s="190" t="s">
        <v>382</v>
      </c>
    </row>
    <row r="160" spans="1:65" s="2" customFormat="1" ht="24.2" customHeight="1">
      <c r="A160" s="35"/>
      <c r="B160" s="146"/>
      <c r="C160" s="231" t="s">
        <v>309</v>
      </c>
      <c r="D160" s="231" t="s">
        <v>558</v>
      </c>
      <c r="E160" s="232" t="s">
        <v>2055</v>
      </c>
      <c r="F160" s="233" t="s">
        <v>2056</v>
      </c>
      <c r="G160" s="234" t="s">
        <v>2002</v>
      </c>
      <c r="H160" s="235">
        <v>8</v>
      </c>
      <c r="I160" s="236"/>
      <c r="J160" s="237">
        <f t="shared" si="5"/>
        <v>0</v>
      </c>
      <c r="K160" s="238"/>
      <c r="L160" s="239"/>
      <c r="M160" s="240" t="s">
        <v>1</v>
      </c>
      <c r="N160" s="241" t="s">
        <v>40</v>
      </c>
      <c r="O160" s="64"/>
      <c r="P160" s="188">
        <f t="shared" si="6"/>
        <v>0</v>
      </c>
      <c r="Q160" s="188">
        <v>0</v>
      </c>
      <c r="R160" s="188">
        <f t="shared" si="7"/>
        <v>0</v>
      </c>
      <c r="S160" s="188">
        <v>0</v>
      </c>
      <c r="T160" s="189">
        <f t="shared" si="8"/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190" t="s">
        <v>225</v>
      </c>
      <c r="AT160" s="190" t="s">
        <v>558</v>
      </c>
      <c r="AU160" s="190" t="s">
        <v>87</v>
      </c>
      <c r="AY160" s="18" t="s">
        <v>176</v>
      </c>
      <c r="BE160" s="108">
        <f t="shared" si="9"/>
        <v>0</v>
      </c>
      <c r="BF160" s="108">
        <f t="shared" si="10"/>
        <v>0</v>
      </c>
      <c r="BG160" s="108">
        <f t="shared" si="11"/>
        <v>0</v>
      </c>
      <c r="BH160" s="108">
        <f t="shared" si="12"/>
        <v>0</v>
      </c>
      <c r="BI160" s="108">
        <f t="shared" si="13"/>
        <v>0</v>
      </c>
      <c r="BJ160" s="18" t="s">
        <v>87</v>
      </c>
      <c r="BK160" s="108">
        <f t="shared" si="14"/>
        <v>0</v>
      </c>
      <c r="BL160" s="18" t="s">
        <v>183</v>
      </c>
      <c r="BM160" s="190" t="s">
        <v>387</v>
      </c>
    </row>
    <row r="161" spans="1:65" s="2" customFormat="1" ht="24.2" customHeight="1">
      <c r="A161" s="35"/>
      <c r="B161" s="146"/>
      <c r="C161" s="178" t="s">
        <v>390</v>
      </c>
      <c r="D161" s="178" t="s">
        <v>179</v>
      </c>
      <c r="E161" s="179" t="s">
        <v>2057</v>
      </c>
      <c r="F161" s="180" t="s">
        <v>2058</v>
      </c>
      <c r="G161" s="181" t="s">
        <v>2002</v>
      </c>
      <c r="H161" s="182">
        <v>4</v>
      </c>
      <c r="I161" s="183"/>
      <c r="J161" s="184">
        <f t="shared" si="5"/>
        <v>0</v>
      </c>
      <c r="K161" s="185"/>
      <c r="L161" s="36"/>
      <c r="M161" s="186" t="s">
        <v>1</v>
      </c>
      <c r="N161" s="187" t="s">
        <v>40</v>
      </c>
      <c r="O161" s="64"/>
      <c r="P161" s="188">
        <f t="shared" si="6"/>
        <v>0</v>
      </c>
      <c r="Q161" s="188">
        <v>0</v>
      </c>
      <c r="R161" s="188">
        <f t="shared" si="7"/>
        <v>0</v>
      </c>
      <c r="S161" s="188">
        <v>0</v>
      </c>
      <c r="T161" s="189">
        <f t="shared" si="8"/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190" t="s">
        <v>183</v>
      </c>
      <c r="AT161" s="190" t="s">
        <v>179</v>
      </c>
      <c r="AU161" s="190" t="s">
        <v>87</v>
      </c>
      <c r="AY161" s="18" t="s">
        <v>176</v>
      </c>
      <c r="BE161" s="108">
        <f t="shared" si="9"/>
        <v>0</v>
      </c>
      <c r="BF161" s="108">
        <f t="shared" si="10"/>
        <v>0</v>
      </c>
      <c r="BG161" s="108">
        <f t="shared" si="11"/>
        <v>0</v>
      </c>
      <c r="BH161" s="108">
        <f t="shared" si="12"/>
        <v>0</v>
      </c>
      <c r="BI161" s="108">
        <f t="shared" si="13"/>
        <v>0</v>
      </c>
      <c r="BJ161" s="18" t="s">
        <v>87</v>
      </c>
      <c r="BK161" s="108">
        <f t="shared" si="14"/>
        <v>0</v>
      </c>
      <c r="BL161" s="18" t="s">
        <v>183</v>
      </c>
      <c r="BM161" s="190" t="s">
        <v>393</v>
      </c>
    </row>
    <row r="162" spans="1:65" s="2" customFormat="1" ht="24.2" customHeight="1">
      <c r="A162" s="35"/>
      <c r="B162" s="146"/>
      <c r="C162" s="231" t="s">
        <v>314</v>
      </c>
      <c r="D162" s="231" t="s">
        <v>558</v>
      </c>
      <c r="E162" s="232" t="s">
        <v>2059</v>
      </c>
      <c r="F162" s="233" t="s">
        <v>2060</v>
      </c>
      <c r="G162" s="234" t="s">
        <v>2002</v>
      </c>
      <c r="H162" s="235">
        <v>4</v>
      </c>
      <c r="I162" s="236"/>
      <c r="J162" s="237">
        <f t="shared" si="5"/>
        <v>0</v>
      </c>
      <c r="K162" s="238"/>
      <c r="L162" s="239"/>
      <c r="M162" s="240" t="s">
        <v>1</v>
      </c>
      <c r="N162" s="241" t="s">
        <v>40</v>
      </c>
      <c r="O162" s="64"/>
      <c r="P162" s="188">
        <f t="shared" si="6"/>
        <v>0</v>
      </c>
      <c r="Q162" s="188">
        <v>0</v>
      </c>
      <c r="R162" s="188">
        <f t="shared" si="7"/>
        <v>0</v>
      </c>
      <c r="S162" s="188">
        <v>0</v>
      </c>
      <c r="T162" s="189">
        <f t="shared" si="8"/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190" t="s">
        <v>225</v>
      </c>
      <c r="AT162" s="190" t="s">
        <v>558</v>
      </c>
      <c r="AU162" s="190" t="s">
        <v>87</v>
      </c>
      <c r="AY162" s="18" t="s">
        <v>176</v>
      </c>
      <c r="BE162" s="108">
        <f t="shared" si="9"/>
        <v>0</v>
      </c>
      <c r="BF162" s="108">
        <f t="shared" si="10"/>
        <v>0</v>
      </c>
      <c r="BG162" s="108">
        <f t="shared" si="11"/>
        <v>0</v>
      </c>
      <c r="BH162" s="108">
        <f t="shared" si="12"/>
        <v>0</v>
      </c>
      <c r="BI162" s="108">
        <f t="shared" si="13"/>
        <v>0</v>
      </c>
      <c r="BJ162" s="18" t="s">
        <v>87</v>
      </c>
      <c r="BK162" s="108">
        <f t="shared" si="14"/>
        <v>0</v>
      </c>
      <c r="BL162" s="18" t="s">
        <v>183</v>
      </c>
      <c r="BM162" s="190" t="s">
        <v>398</v>
      </c>
    </row>
    <row r="163" spans="1:65" s="2" customFormat="1" ht="24.2" customHeight="1">
      <c r="A163" s="35"/>
      <c r="B163" s="146"/>
      <c r="C163" s="178" t="s">
        <v>401</v>
      </c>
      <c r="D163" s="178" t="s">
        <v>179</v>
      </c>
      <c r="E163" s="179" t="s">
        <v>2061</v>
      </c>
      <c r="F163" s="180" t="s">
        <v>2062</v>
      </c>
      <c r="G163" s="181" t="s">
        <v>2002</v>
      </c>
      <c r="H163" s="182">
        <v>13</v>
      </c>
      <c r="I163" s="183"/>
      <c r="J163" s="184">
        <f t="shared" ref="J163:J194" si="15">ROUND(I163*H163,2)</f>
        <v>0</v>
      </c>
      <c r="K163" s="185"/>
      <c r="L163" s="36"/>
      <c r="M163" s="186" t="s">
        <v>1</v>
      </c>
      <c r="N163" s="187" t="s">
        <v>40</v>
      </c>
      <c r="O163" s="64"/>
      <c r="P163" s="188">
        <f t="shared" ref="P163:P194" si="16">O163*H163</f>
        <v>0</v>
      </c>
      <c r="Q163" s="188">
        <v>0</v>
      </c>
      <c r="R163" s="188">
        <f t="shared" ref="R163:R194" si="17">Q163*H163</f>
        <v>0</v>
      </c>
      <c r="S163" s="188">
        <v>0</v>
      </c>
      <c r="T163" s="189">
        <f t="shared" ref="T163:T194" si="18"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190" t="s">
        <v>183</v>
      </c>
      <c r="AT163" s="190" t="s">
        <v>179</v>
      </c>
      <c r="AU163" s="190" t="s">
        <v>87</v>
      </c>
      <c r="AY163" s="18" t="s">
        <v>176</v>
      </c>
      <c r="BE163" s="108">
        <f t="shared" ref="BE163:BE194" si="19">IF(N163="základná",J163,0)</f>
        <v>0</v>
      </c>
      <c r="BF163" s="108">
        <f t="shared" ref="BF163:BF194" si="20">IF(N163="znížená",J163,0)</f>
        <v>0</v>
      </c>
      <c r="BG163" s="108">
        <f t="shared" ref="BG163:BG194" si="21">IF(N163="zákl. prenesená",J163,0)</f>
        <v>0</v>
      </c>
      <c r="BH163" s="108">
        <f t="shared" ref="BH163:BH194" si="22">IF(N163="zníž. prenesená",J163,0)</f>
        <v>0</v>
      </c>
      <c r="BI163" s="108">
        <f t="shared" ref="BI163:BI194" si="23">IF(N163="nulová",J163,0)</f>
        <v>0</v>
      </c>
      <c r="BJ163" s="18" t="s">
        <v>87</v>
      </c>
      <c r="BK163" s="108">
        <f t="shared" ref="BK163:BK194" si="24">ROUND(I163*H163,2)</f>
        <v>0</v>
      </c>
      <c r="BL163" s="18" t="s">
        <v>183</v>
      </c>
      <c r="BM163" s="190" t="s">
        <v>404</v>
      </c>
    </row>
    <row r="164" spans="1:65" s="2" customFormat="1" ht="24.2" customHeight="1">
      <c r="A164" s="35"/>
      <c r="B164" s="146"/>
      <c r="C164" s="231" t="s">
        <v>321</v>
      </c>
      <c r="D164" s="231" t="s">
        <v>558</v>
      </c>
      <c r="E164" s="232" t="s">
        <v>2063</v>
      </c>
      <c r="F164" s="233" t="s">
        <v>2064</v>
      </c>
      <c r="G164" s="234" t="s">
        <v>2002</v>
      </c>
      <c r="H164" s="235">
        <v>13</v>
      </c>
      <c r="I164" s="236"/>
      <c r="J164" s="237">
        <f t="shared" si="15"/>
        <v>0</v>
      </c>
      <c r="K164" s="238"/>
      <c r="L164" s="239"/>
      <c r="M164" s="240" t="s">
        <v>1</v>
      </c>
      <c r="N164" s="241" t="s">
        <v>40</v>
      </c>
      <c r="O164" s="64"/>
      <c r="P164" s="188">
        <f t="shared" si="16"/>
        <v>0</v>
      </c>
      <c r="Q164" s="188">
        <v>0</v>
      </c>
      <c r="R164" s="188">
        <f t="shared" si="17"/>
        <v>0</v>
      </c>
      <c r="S164" s="188">
        <v>0</v>
      </c>
      <c r="T164" s="189">
        <f t="shared" si="18"/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190" t="s">
        <v>225</v>
      </c>
      <c r="AT164" s="190" t="s">
        <v>558</v>
      </c>
      <c r="AU164" s="190" t="s">
        <v>87</v>
      </c>
      <c r="AY164" s="18" t="s">
        <v>176</v>
      </c>
      <c r="BE164" s="108">
        <f t="shared" si="19"/>
        <v>0</v>
      </c>
      <c r="BF164" s="108">
        <f t="shared" si="20"/>
        <v>0</v>
      </c>
      <c r="BG164" s="108">
        <f t="shared" si="21"/>
        <v>0</v>
      </c>
      <c r="BH164" s="108">
        <f t="shared" si="22"/>
        <v>0</v>
      </c>
      <c r="BI164" s="108">
        <f t="shared" si="23"/>
        <v>0</v>
      </c>
      <c r="BJ164" s="18" t="s">
        <v>87</v>
      </c>
      <c r="BK164" s="108">
        <f t="shared" si="24"/>
        <v>0</v>
      </c>
      <c r="BL164" s="18" t="s">
        <v>183</v>
      </c>
      <c r="BM164" s="190" t="s">
        <v>407</v>
      </c>
    </row>
    <row r="165" spans="1:65" s="2" customFormat="1" ht="33" customHeight="1">
      <c r="A165" s="35"/>
      <c r="B165" s="146"/>
      <c r="C165" s="178" t="s">
        <v>411</v>
      </c>
      <c r="D165" s="178" t="s">
        <v>179</v>
      </c>
      <c r="E165" s="179" t="s">
        <v>2065</v>
      </c>
      <c r="F165" s="180" t="s">
        <v>2066</v>
      </c>
      <c r="G165" s="181" t="s">
        <v>2002</v>
      </c>
      <c r="H165" s="182">
        <v>15</v>
      </c>
      <c r="I165" s="183"/>
      <c r="J165" s="184">
        <f t="shared" si="15"/>
        <v>0</v>
      </c>
      <c r="K165" s="185"/>
      <c r="L165" s="36"/>
      <c r="M165" s="186" t="s">
        <v>1</v>
      </c>
      <c r="N165" s="187" t="s">
        <v>40</v>
      </c>
      <c r="O165" s="64"/>
      <c r="P165" s="188">
        <f t="shared" si="16"/>
        <v>0</v>
      </c>
      <c r="Q165" s="188">
        <v>0</v>
      </c>
      <c r="R165" s="188">
        <f t="shared" si="17"/>
        <v>0</v>
      </c>
      <c r="S165" s="188">
        <v>0</v>
      </c>
      <c r="T165" s="189">
        <f t="shared" si="18"/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190" t="s">
        <v>183</v>
      </c>
      <c r="AT165" s="190" t="s">
        <v>179</v>
      </c>
      <c r="AU165" s="190" t="s">
        <v>87</v>
      </c>
      <c r="AY165" s="18" t="s">
        <v>176</v>
      </c>
      <c r="BE165" s="108">
        <f t="shared" si="19"/>
        <v>0</v>
      </c>
      <c r="BF165" s="108">
        <f t="shared" si="20"/>
        <v>0</v>
      </c>
      <c r="BG165" s="108">
        <f t="shared" si="21"/>
        <v>0</v>
      </c>
      <c r="BH165" s="108">
        <f t="shared" si="22"/>
        <v>0</v>
      </c>
      <c r="BI165" s="108">
        <f t="shared" si="23"/>
        <v>0</v>
      </c>
      <c r="BJ165" s="18" t="s">
        <v>87</v>
      </c>
      <c r="BK165" s="108">
        <f t="shared" si="24"/>
        <v>0</v>
      </c>
      <c r="BL165" s="18" t="s">
        <v>183</v>
      </c>
      <c r="BM165" s="190" t="s">
        <v>414</v>
      </c>
    </row>
    <row r="166" spans="1:65" s="2" customFormat="1" ht="24.2" customHeight="1">
      <c r="A166" s="35"/>
      <c r="B166" s="146"/>
      <c r="C166" s="231" t="s">
        <v>327</v>
      </c>
      <c r="D166" s="231" t="s">
        <v>558</v>
      </c>
      <c r="E166" s="232" t="s">
        <v>2067</v>
      </c>
      <c r="F166" s="233" t="s">
        <v>2068</v>
      </c>
      <c r="G166" s="234" t="s">
        <v>2002</v>
      </c>
      <c r="H166" s="235">
        <v>15</v>
      </c>
      <c r="I166" s="236"/>
      <c r="J166" s="237">
        <f t="shared" si="15"/>
        <v>0</v>
      </c>
      <c r="K166" s="238"/>
      <c r="L166" s="239"/>
      <c r="M166" s="240" t="s">
        <v>1</v>
      </c>
      <c r="N166" s="241" t="s">
        <v>40</v>
      </c>
      <c r="O166" s="64"/>
      <c r="P166" s="188">
        <f t="shared" si="16"/>
        <v>0</v>
      </c>
      <c r="Q166" s="188">
        <v>0</v>
      </c>
      <c r="R166" s="188">
        <f t="shared" si="17"/>
        <v>0</v>
      </c>
      <c r="S166" s="188">
        <v>0</v>
      </c>
      <c r="T166" s="189">
        <f t="shared" si="18"/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190" t="s">
        <v>225</v>
      </c>
      <c r="AT166" s="190" t="s">
        <v>558</v>
      </c>
      <c r="AU166" s="190" t="s">
        <v>87</v>
      </c>
      <c r="AY166" s="18" t="s">
        <v>176</v>
      </c>
      <c r="BE166" s="108">
        <f t="shared" si="19"/>
        <v>0</v>
      </c>
      <c r="BF166" s="108">
        <f t="shared" si="20"/>
        <v>0</v>
      </c>
      <c r="BG166" s="108">
        <f t="shared" si="21"/>
        <v>0</v>
      </c>
      <c r="BH166" s="108">
        <f t="shared" si="22"/>
        <v>0</v>
      </c>
      <c r="BI166" s="108">
        <f t="shared" si="23"/>
        <v>0</v>
      </c>
      <c r="BJ166" s="18" t="s">
        <v>87</v>
      </c>
      <c r="BK166" s="108">
        <f t="shared" si="24"/>
        <v>0</v>
      </c>
      <c r="BL166" s="18" t="s">
        <v>183</v>
      </c>
      <c r="BM166" s="190" t="s">
        <v>446</v>
      </c>
    </row>
    <row r="167" spans="1:65" s="2" customFormat="1" ht="24.2" customHeight="1">
      <c r="A167" s="35"/>
      <c r="B167" s="146"/>
      <c r="C167" s="178" t="s">
        <v>468</v>
      </c>
      <c r="D167" s="178" t="s">
        <v>179</v>
      </c>
      <c r="E167" s="179" t="s">
        <v>2069</v>
      </c>
      <c r="F167" s="180" t="s">
        <v>2070</v>
      </c>
      <c r="G167" s="181" t="s">
        <v>2002</v>
      </c>
      <c r="H167" s="182">
        <v>2</v>
      </c>
      <c r="I167" s="183"/>
      <c r="J167" s="184">
        <f t="shared" si="15"/>
        <v>0</v>
      </c>
      <c r="K167" s="185"/>
      <c r="L167" s="36"/>
      <c r="M167" s="186" t="s">
        <v>1</v>
      </c>
      <c r="N167" s="187" t="s">
        <v>40</v>
      </c>
      <c r="O167" s="64"/>
      <c r="P167" s="188">
        <f t="shared" si="16"/>
        <v>0</v>
      </c>
      <c r="Q167" s="188">
        <v>0</v>
      </c>
      <c r="R167" s="188">
        <f t="shared" si="17"/>
        <v>0</v>
      </c>
      <c r="S167" s="188">
        <v>0</v>
      </c>
      <c r="T167" s="189">
        <f t="shared" si="18"/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190" t="s">
        <v>183</v>
      </c>
      <c r="AT167" s="190" t="s">
        <v>179</v>
      </c>
      <c r="AU167" s="190" t="s">
        <v>87</v>
      </c>
      <c r="AY167" s="18" t="s">
        <v>176</v>
      </c>
      <c r="BE167" s="108">
        <f t="shared" si="19"/>
        <v>0</v>
      </c>
      <c r="BF167" s="108">
        <f t="shared" si="20"/>
        <v>0</v>
      </c>
      <c r="BG167" s="108">
        <f t="shared" si="21"/>
        <v>0</v>
      </c>
      <c r="BH167" s="108">
        <f t="shared" si="22"/>
        <v>0</v>
      </c>
      <c r="BI167" s="108">
        <f t="shared" si="23"/>
        <v>0</v>
      </c>
      <c r="BJ167" s="18" t="s">
        <v>87</v>
      </c>
      <c r="BK167" s="108">
        <f t="shared" si="24"/>
        <v>0</v>
      </c>
      <c r="BL167" s="18" t="s">
        <v>183</v>
      </c>
      <c r="BM167" s="190" t="s">
        <v>472</v>
      </c>
    </row>
    <row r="168" spans="1:65" s="2" customFormat="1" ht="24.2" customHeight="1">
      <c r="A168" s="35"/>
      <c r="B168" s="146"/>
      <c r="C168" s="231" t="s">
        <v>332</v>
      </c>
      <c r="D168" s="231" t="s">
        <v>558</v>
      </c>
      <c r="E168" s="232" t="s">
        <v>2071</v>
      </c>
      <c r="F168" s="233" t="s">
        <v>2072</v>
      </c>
      <c r="G168" s="234" t="s">
        <v>2002</v>
      </c>
      <c r="H168" s="235">
        <v>2</v>
      </c>
      <c r="I168" s="236"/>
      <c r="J168" s="237">
        <f t="shared" si="15"/>
        <v>0</v>
      </c>
      <c r="K168" s="238"/>
      <c r="L168" s="239"/>
      <c r="M168" s="240" t="s">
        <v>1</v>
      </c>
      <c r="N168" s="241" t="s">
        <v>40</v>
      </c>
      <c r="O168" s="64"/>
      <c r="P168" s="188">
        <f t="shared" si="16"/>
        <v>0</v>
      </c>
      <c r="Q168" s="188">
        <v>0</v>
      </c>
      <c r="R168" s="188">
        <f t="shared" si="17"/>
        <v>0</v>
      </c>
      <c r="S168" s="188">
        <v>0</v>
      </c>
      <c r="T168" s="189">
        <f t="shared" si="18"/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190" t="s">
        <v>225</v>
      </c>
      <c r="AT168" s="190" t="s">
        <v>558</v>
      </c>
      <c r="AU168" s="190" t="s">
        <v>87</v>
      </c>
      <c r="AY168" s="18" t="s">
        <v>176</v>
      </c>
      <c r="BE168" s="108">
        <f t="shared" si="19"/>
        <v>0</v>
      </c>
      <c r="BF168" s="108">
        <f t="shared" si="20"/>
        <v>0</v>
      </c>
      <c r="BG168" s="108">
        <f t="shared" si="21"/>
        <v>0</v>
      </c>
      <c r="BH168" s="108">
        <f t="shared" si="22"/>
        <v>0</v>
      </c>
      <c r="BI168" s="108">
        <f t="shared" si="23"/>
        <v>0</v>
      </c>
      <c r="BJ168" s="18" t="s">
        <v>87</v>
      </c>
      <c r="BK168" s="108">
        <f t="shared" si="24"/>
        <v>0</v>
      </c>
      <c r="BL168" s="18" t="s">
        <v>183</v>
      </c>
      <c r="BM168" s="190" t="s">
        <v>475</v>
      </c>
    </row>
    <row r="169" spans="1:65" s="2" customFormat="1" ht="37.9" customHeight="1">
      <c r="A169" s="35"/>
      <c r="B169" s="146"/>
      <c r="C169" s="178" t="s">
        <v>476</v>
      </c>
      <c r="D169" s="178" t="s">
        <v>179</v>
      </c>
      <c r="E169" s="179" t="s">
        <v>2073</v>
      </c>
      <c r="F169" s="180" t="s">
        <v>2074</v>
      </c>
      <c r="G169" s="181" t="s">
        <v>2002</v>
      </c>
      <c r="H169" s="182">
        <v>2</v>
      </c>
      <c r="I169" s="183"/>
      <c r="J169" s="184">
        <f t="shared" si="15"/>
        <v>0</v>
      </c>
      <c r="K169" s="185"/>
      <c r="L169" s="36"/>
      <c r="M169" s="186" t="s">
        <v>1</v>
      </c>
      <c r="N169" s="187" t="s">
        <v>40</v>
      </c>
      <c r="O169" s="64"/>
      <c r="P169" s="188">
        <f t="shared" si="16"/>
        <v>0</v>
      </c>
      <c r="Q169" s="188">
        <v>0</v>
      </c>
      <c r="R169" s="188">
        <f t="shared" si="17"/>
        <v>0</v>
      </c>
      <c r="S169" s="188">
        <v>0</v>
      </c>
      <c r="T169" s="189">
        <f t="shared" si="18"/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190" t="s">
        <v>183</v>
      </c>
      <c r="AT169" s="190" t="s">
        <v>179</v>
      </c>
      <c r="AU169" s="190" t="s">
        <v>87</v>
      </c>
      <c r="AY169" s="18" t="s">
        <v>176</v>
      </c>
      <c r="BE169" s="108">
        <f t="shared" si="19"/>
        <v>0</v>
      </c>
      <c r="BF169" s="108">
        <f t="shared" si="20"/>
        <v>0</v>
      </c>
      <c r="BG169" s="108">
        <f t="shared" si="21"/>
        <v>0</v>
      </c>
      <c r="BH169" s="108">
        <f t="shared" si="22"/>
        <v>0</v>
      </c>
      <c r="BI169" s="108">
        <f t="shared" si="23"/>
        <v>0</v>
      </c>
      <c r="BJ169" s="18" t="s">
        <v>87</v>
      </c>
      <c r="BK169" s="108">
        <f t="shared" si="24"/>
        <v>0</v>
      </c>
      <c r="BL169" s="18" t="s">
        <v>183</v>
      </c>
      <c r="BM169" s="190" t="s">
        <v>479</v>
      </c>
    </row>
    <row r="170" spans="1:65" s="2" customFormat="1" ht="33" customHeight="1">
      <c r="A170" s="35"/>
      <c r="B170" s="146"/>
      <c r="C170" s="231" t="s">
        <v>337</v>
      </c>
      <c r="D170" s="231" t="s">
        <v>558</v>
      </c>
      <c r="E170" s="232" t="s">
        <v>2075</v>
      </c>
      <c r="F170" s="233" t="s">
        <v>2076</v>
      </c>
      <c r="G170" s="234" t="s">
        <v>2002</v>
      </c>
      <c r="H170" s="235">
        <v>2</v>
      </c>
      <c r="I170" s="236"/>
      <c r="J170" s="237">
        <f t="shared" si="15"/>
        <v>0</v>
      </c>
      <c r="K170" s="238"/>
      <c r="L170" s="239"/>
      <c r="M170" s="240" t="s">
        <v>1</v>
      </c>
      <c r="N170" s="241" t="s">
        <v>40</v>
      </c>
      <c r="O170" s="64"/>
      <c r="P170" s="188">
        <f t="shared" si="16"/>
        <v>0</v>
      </c>
      <c r="Q170" s="188">
        <v>0</v>
      </c>
      <c r="R170" s="188">
        <f t="shared" si="17"/>
        <v>0</v>
      </c>
      <c r="S170" s="188">
        <v>0</v>
      </c>
      <c r="T170" s="189">
        <f t="shared" si="18"/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190" t="s">
        <v>225</v>
      </c>
      <c r="AT170" s="190" t="s">
        <v>558</v>
      </c>
      <c r="AU170" s="190" t="s">
        <v>87</v>
      </c>
      <c r="AY170" s="18" t="s">
        <v>176</v>
      </c>
      <c r="BE170" s="108">
        <f t="shared" si="19"/>
        <v>0</v>
      </c>
      <c r="BF170" s="108">
        <f t="shared" si="20"/>
        <v>0</v>
      </c>
      <c r="BG170" s="108">
        <f t="shared" si="21"/>
        <v>0</v>
      </c>
      <c r="BH170" s="108">
        <f t="shared" si="22"/>
        <v>0</v>
      </c>
      <c r="BI170" s="108">
        <f t="shared" si="23"/>
        <v>0</v>
      </c>
      <c r="BJ170" s="18" t="s">
        <v>87</v>
      </c>
      <c r="BK170" s="108">
        <f t="shared" si="24"/>
        <v>0</v>
      </c>
      <c r="BL170" s="18" t="s">
        <v>183</v>
      </c>
      <c r="BM170" s="190" t="s">
        <v>482</v>
      </c>
    </row>
    <row r="171" spans="1:65" s="2" customFormat="1" ht="44.25" customHeight="1">
      <c r="A171" s="35"/>
      <c r="B171" s="146"/>
      <c r="C171" s="178" t="s">
        <v>484</v>
      </c>
      <c r="D171" s="178" t="s">
        <v>179</v>
      </c>
      <c r="E171" s="179" t="s">
        <v>2077</v>
      </c>
      <c r="F171" s="180" t="s">
        <v>2078</v>
      </c>
      <c r="G171" s="181" t="s">
        <v>2002</v>
      </c>
      <c r="H171" s="182">
        <v>2</v>
      </c>
      <c r="I171" s="183"/>
      <c r="J171" s="184">
        <f t="shared" si="15"/>
        <v>0</v>
      </c>
      <c r="K171" s="185"/>
      <c r="L171" s="36"/>
      <c r="M171" s="186" t="s">
        <v>1</v>
      </c>
      <c r="N171" s="187" t="s">
        <v>40</v>
      </c>
      <c r="O171" s="64"/>
      <c r="P171" s="188">
        <f t="shared" si="16"/>
        <v>0</v>
      </c>
      <c r="Q171" s="188">
        <v>0</v>
      </c>
      <c r="R171" s="188">
        <f t="shared" si="17"/>
        <v>0</v>
      </c>
      <c r="S171" s="188">
        <v>0</v>
      </c>
      <c r="T171" s="189">
        <f t="shared" si="18"/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190" t="s">
        <v>183</v>
      </c>
      <c r="AT171" s="190" t="s">
        <v>179</v>
      </c>
      <c r="AU171" s="190" t="s">
        <v>87</v>
      </c>
      <c r="AY171" s="18" t="s">
        <v>176</v>
      </c>
      <c r="BE171" s="108">
        <f t="shared" si="19"/>
        <v>0</v>
      </c>
      <c r="BF171" s="108">
        <f t="shared" si="20"/>
        <v>0</v>
      </c>
      <c r="BG171" s="108">
        <f t="shared" si="21"/>
        <v>0</v>
      </c>
      <c r="BH171" s="108">
        <f t="shared" si="22"/>
        <v>0</v>
      </c>
      <c r="BI171" s="108">
        <f t="shared" si="23"/>
        <v>0</v>
      </c>
      <c r="BJ171" s="18" t="s">
        <v>87</v>
      </c>
      <c r="BK171" s="108">
        <f t="shared" si="24"/>
        <v>0</v>
      </c>
      <c r="BL171" s="18" t="s">
        <v>183</v>
      </c>
      <c r="BM171" s="190" t="s">
        <v>487</v>
      </c>
    </row>
    <row r="172" spans="1:65" s="2" customFormat="1" ht="37.9" customHeight="1">
      <c r="A172" s="35"/>
      <c r="B172" s="146"/>
      <c r="C172" s="231" t="s">
        <v>342</v>
      </c>
      <c r="D172" s="231" t="s">
        <v>558</v>
      </c>
      <c r="E172" s="232" t="s">
        <v>2079</v>
      </c>
      <c r="F172" s="233" t="s">
        <v>2080</v>
      </c>
      <c r="G172" s="234" t="s">
        <v>2002</v>
      </c>
      <c r="H172" s="235">
        <v>2</v>
      </c>
      <c r="I172" s="236"/>
      <c r="J172" s="237">
        <f t="shared" si="15"/>
        <v>0</v>
      </c>
      <c r="K172" s="238"/>
      <c r="L172" s="239"/>
      <c r="M172" s="240" t="s">
        <v>1</v>
      </c>
      <c r="N172" s="241" t="s">
        <v>40</v>
      </c>
      <c r="O172" s="64"/>
      <c r="P172" s="188">
        <f t="shared" si="16"/>
        <v>0</v>
      </c>
      <c r="Q172" s="188">
        <v>0</v>
      </c>
      <c r="R172" s="188">
        <f t="shared" si="17"/>
        <v>0</v>
      </c>
      <c r="S172" s="188">
        <v>0</v>
      </c>
      <c r="T172" s="189">
        <f t="shared" si="18"/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190" t="s">
        <v>225</v>
      </c>
      <c r="AT172" s="190" t="s">
        <v>558</v>
      </c>
      <c r="AU172" s="190" t="s">
        <v>87</v>
      </c>
      <c r="AY172" s="18" t="s">
        <v>176</v>
      </c>
      <c r="BE172" s="108">
        <f t="shared" si="19"/>
        <v>0</v>
      </c>
      <c r="BF172" s="108">
        <f t="shared" si="20"/>
        <v>0</v>
      </c>
      <c r="BG172" s="108">
        <f t="shared" si="21"/>
        <v>0</v>
      </c>
      <c r="BH172" s="108">
        <f t="shared" si="22"/>
        <v>0</v>
      </c>
      <c r="BI172" s="108">
        <f t="shared" si="23"/>
        <v>0</v>
      </c>
      <c r="BJ172" s="18" t="s">
        <v>87</v>
      </c>
      <c r="BK172" s="108">
        <f t="shared" si="24"/>
        <v>0</v>
      </c>
      <c r="BL172" s="18" t="s">
        <v>183</v>
      </c>
      <c r="BM172" s="190" t="s">
        <v>494</v>
      </c>
    </row>
    <row r="173" spans="1:65" s="2" customFormat="1" ht="24.2" customHeight="1">
      <c r="A173" s="35"/>
      <c r="B173" s="146"/>
      <c r="C173" s="178" t="s">
        <v>496</v>
      </c>
      <c r="D173" s="178" t="s">
        <v>179</v>
      </c>
      <c r="E173" s="179" t="s">
        <v>2081</v>
      </c>
      <c r="F173" s="180" t="s">
        <v>2082</v>
      </c>
      <c r="G173" s="181" t="s">
        <v>2002</v>
      </c>
      <c r="H173" s="182">
        <v>6</v>
      </c>
      <c r="I173" s="183"/>
      <c r="J173" s="184">
        <f t="shared" si="15"/>
        <v>0</v>
      </c>
      <c r="K173" s="185"/>
      <c r="L173" s="36"/>
      <c r="M173" s="186" t="s">
        <v>1</v>
      </c>
      <c r="N173" s="187" t="s">
        <v>40</v>
      </c>
      <c r="O173" s="64"/>
      <c r="P173" s="188">
        <f t="shared" si="16"/>
        <v>0</v>
      </c>
      <c r="Q173" s="188">
        <v>0</v>
      </c>
      <c r="R173" s="188">
        <f t="shared" si="17"/>
        <v>0</v>
      </c>
      <c r="S173" s="188">
        <v>0</v>
      </c>
      <c r="T173" s="189">
        <f t="shared" si="18"/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190" t="s">
        <v>183</v>
      </c>
      <c r="AT173" s="190" t="s">
        <v>179</v>
      </c>
      <c r="AU173" s="190" t="s">
        <v>87</v>
      </c>
      <c r="AY173" s="18" t="s">
        <v>176</v>
      </c>
      <c r="BE173" s="108">
        <f t="shared" si="19"/>
        <v>0</v>
      </c>
      <c r="BF173" s="108">
        <f t="shared" si="20"/>
        <v>0</v>
      </c>
      <c r="BG173" s="108">
        <f t="shared" si="21"/>
        <v>0</v>
      </c>
      <c r="BH173" s="108">
        <f t="shared" si="22"/>
        <v>0</v>
      </c>
      <c r="BI173" s="108">
        <f t="shared" si="23"/>
        <v>0</v>
      </c>
      <c r="BJ173" s="18" t="s">
        <v>87</v>
      </c>
      <c r="BK173" s="108">
        <f t="shared" si="24"/>
        <v>0</v>
      </c>
      <c r="BL173" s="18" t="s">
        <v>183</v>
      </c>
      <c r="BM173" s="190" t="s">
        <v>499</v>
      </c>
    </row>
    <row r="174" spans="1:65" s="2" customFormat="1" ht="24.2" customHeight="1">
      <c r="A174" s="35"/>
      <c r="B174" s="146"/>
      <c r="C174" s="231" t="s">
        <v>347</v>
      </c>
      <c r="D174" s="231" t="s">
        <v>558</v>
      </c>
      <c r="E174" s="232" t="s">
        <v>2083</v>
      </c>
      <c r="F174" s="233" t="s">
        <v>2084</v>
      </c>
      <c r="G174" s="234" t="s">
        <v>2002</v>
      </c>
      <c r="H174" s="235">
        <v>6</v>
      </c>
      <c r="I174" s="236"/>
      <c r="J174" s="237">
        <f t="shared" si="15"/>
        <v>0</v>
      </c>
      <c r="K174" s="238"/>
      <c r="L174" s="239"/>
      <c r="M174" s="240" t="s">
        <v>1</v>
      </c>
      <c r="N174" s="241" t="s">
        <v>40</v>
      </c>
      <c r="O174" s="64"/>
      <c r="P174" s="188">
        <f t="shared" si="16"/>
        <v>0</v>
      </c>
      <c r="Q174" s="188">
        <v>0</v>
      </c>
      <c r="R174" s="188">
        <f t="shared" si="17"/>
        <v>0</v>
      </c>
      <c r="S174" s="188">
        <v>0</v>
      </c>
      <c r="T174" s="189">
        <f t="shared" si="18"/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190" t="s">
        <v>225</v>
      </c>
      <c r="AT174" s="190" t="s">
        <v>558</v>
      </c>
      <c r="AU174" s="190" t="s">
        <v>87</v>
      </c>
      <c r="AY174" s="18" t="s">
        <v>176</v>
      </c>
      <c r="BE174" s="108">
        <f t="shared" si="19"/>
        <v>0</v>
      </c>
      <c r="BF174" s="108">
        <f t="shared" si="20"/>
        <v>0</v>
      </c>
      <c r="BG174" s="108">
        <f t="shared" si="21"/>
        <v>0</v>
      </c>
      <c r="BH174" s="108">
        <f t="shared" si="22"/>
        <v>0</v>
      </c>
      <c r="BI174" s="108">
        <f t="shared" si="23"/>
        <v>0</v>
      </c>
      <c r="BJ174" s="18" t="s">
        <v>87</v>
      </c>
      <c r="BK174" s="108">
        <f t="shared" si="24"/>
        <v>0</v>
      </c>
      <c r="BL174" s="18" t="s">
        <v>183</v>
      </c>
      <c r="BM174" s="190" t="s">
        <v>504</v>
      </c>
    </row>
    <row r="175" spans="1:65" s="2" customFormat="1" ht="33" customHeight="1">
      <c r="A175" s="35"/>
      <c r="B175" s="146"/>
      <c r="C175" s="178" t="s">
        <v>508</v>
      </c>
      <c r="D175" s="178" t="s">
        <v>179</v>
      </c>
      <c r="E175" s="179" t="s">
        <v>2085</v>
      </c>
      <c r="F175" s="180" t="s">
        <v>2086</v>
      </c>
      <c r="G175" s="181" t="s">
        <v>2002</v>
      </c>
      <c r="H175" s="182">
        <v>5</v>
      </c>
      <c r="I175" s="183"/>
      <c r="J175" s="184">
        <f t="shared" si="15"/>
        <v>0</v>
      </c>
      <c r="K175" s="185"/>
      <c r="L175" s="36"/>
      <c r="M175" s="186" t="s">
        <v>1</v>
      </c>
      <c r="N175" s="187" t="s">
        <v>40</v>
      </c>
      <c r="O175" s="64"/>
      <c r="P175" s="188">
        <f t="shared" si="16"/>
        <v>0</v>
      </c>
      <c r="Q175" s="188">
        <v>0</v>
      </c>
      <c r="R175" s="188">
        <f t="shared" si="17"/>
        <v>0</v>
      </c>
      <c r="S175" s="188">
        <v>0</v>
      </c>
      <c r="T175" s="189">
        <f t="shared" si="18"/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190" t="s">
        <v>183</v>
      </c>
      <c r="AT175" s="190" t="s">
        <v>179</v>
      </c>
      <c r="AU175" s="190" t="s">
        <v>87</v>
      </c>
      <c r="AY175" s="18" t="s">
        <v>176</v>
      </c>
      <c r="BE175" s="108">
        <f t="shared" si="19"/>
        <v>0</v>
      </c>
      <c r="BF175" s="108">
        <f t="shared" si="20"/>
        <v>0</v>
      </c>
      <c r="BG175" s="108">
        <f t="shared" si="21"/>
        <v>0</v>
      </c>
      <c r="BH175" s="108">
        <f t="shared" si="22"/>
        <v>0</v>
      </c>
      <c r="BI175" s="108">
        <f t="shared" si="23"/>
        <v>0</v>
      </c>
      <c r="BJ175" s="18" t="s">
        <v>87</v>
      </c>
      <c r="BK175" s="108">
        <f t="shared" si="24"/>
        <v>0</v>
      </c>
      <c r="BL175" s="18" t="s">
        <v>183</v>
      </c>
      <c r="BM175" s="190" t="s">
        <v>511</v>
      </c>
    </row>
    <row r="176" spans="1:65" s="2" customFormat="1" ht="24.2" customHeight="1">
      <c r="A176" s="35"/>
      <c r="B176" s="146"/>
      <c r="C176" s="231" t="s">
        <v>352</v>
      </c>
      <c r="D176" s="231" t="s">
        <v>558</v>
      </c>
      <c r="E176" s="232" t="s">
        <v>2087</v>
      </c>
      <c r="F176" s="233" t="s">
        <v>2088</v>
      </c>
      <c r="G176" s="234" t="s">
        <v>2002</v>
      </c>
      <c r="H176" s="235">
        <v>5</v>
      </c>
      <c r="I176" s="236"/>
      <c r="J176" s="237">
        <f t="shared" si="15"/>
        <v>0</v>
      </c>
      <c r="K176" s="238"/>
      <c r="L176" s="239"/>
      <c r="M176" s="240" t="s">
        <v>1</v>
      </c>
      <c r="N176" s="241" t="s">
        <v>40</v>
      </c>
      <c r="O176" s="64"/>
      <c r="P176" s="188">
        <f t="shared" si="16"/>
        <v>0</v>
      </c>
      <c r="Q176" s="188">
        <v>0</v>
      </c>
      <c r="R176" s="188">
        <f t="shared" si="17"/>
        <v>0</v>
      </c>
      <c r="S176" s="188">
        <v>0</v>
      </c>
      <c r="T176" s="189">
        <f t="shared" si="18"/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190" t="s">
        <v>225</v>
      </c>
      <c r="AT176" s="190" t="s">
        <v>558</v>
      </c>
      <c r="AU176" s="190" t="s">
        <v>87</v>
      </c>
      <c r="AY176" s="18" t="s">
        <v>176</v>
      </c>
      <c r="BE176" s="108">
        <f t="shared" si="19"/>
        <v>0</v>
      </c>
      <c r="BF176" s="108">
        <f t="shared" si="20"/>
        <v>0</v>
      </c>
      <c r="BG176" s="108">
        <f t="shared" si="21"/>
        <v>0</v>
      </c>
      <c r="BH176" s="108">
        <f t="shared" si="22"/>
        <v>0</v>
      </c>
      <c r="BI176" s="108">
        <f t="shared" si="23"/>
        <v>0</v>
      </c>
      <c r="BJ176" s="18" t="s">
        <v>87</v>
      </c>
      <c r="BK176" s="108">
        <f t="shared" si="24"/>
        <v>0</v>
      </c>
      <c r="BL176" s="18" t="s">
        <v>183</v>
      </c>
      <c r="BM176" s="190" t="s">
        <v>520</v>
      </c>
    </row>
    <row r="177" spans="1:65" s="2" customFormat="1" ht="37.9" customHeight="1">
      <c r="A177" s="35"/>
      <c r="B177" s="146"/>
      <c r="C177" s="178" t="s">
        <v>530</v>
      </c>
      <c r="D177" s="178" t="s">
        <v>179</v>
      </c>
      <c r="E177" s="179" t="s">
        <v>2089</v>
      </c>
      <c r="F177" s="180" t="s">
        <v>2090</v>
      </c>
      <c r="G177" s="181" t="s">
        <v>2002</v>
      </c>
      <c r="H177" s="182">
        <v>4</v>
      </c>
      <c r="I177" s="183"/>
      <c r="J177" s="184">
        <f t="shared" si="15"/>
        <v>0</v>
      </c>
      <c r="K177" s="185"/>
      <c r="L177" s="36"/>
      <c r="M177" s="186" t="s">
        <v>1</v>
      </c>
      <c r="N177" s="187" t="s">
        <v>40</v>
      </c>
      <c r="O177" s="64"/>
      <c r="P177" s="188">
        <f t="shared" si="16"/>
        <v>0</v>
      </c>
      <c r="Q177" s="188">
        <v>0</v>
      </c>
      <c r="R177" s="188">
        <f t="shared" si="17"/>
        <v>0</v>
      </c>
      <c r="S177" s="188">
        <v>0</v>
      </c>
      <c r="T177" s="189">
        <f t="shared" si="18"/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190" t="s">
        <v>183</v>
      </c>
      <c r="AT177" s="190" t="s">
        <v>179</v>
      </c>
      <c r="AU177" s="190" t="s">
        <v>87</v>
      </c>
      <c r="AY177" s="18" t="s">
        <v>176</v>
      </c>
      <c r="BE177" s="108">
        <f t="shared" si="19"/>
        <v>0</v>
      </c>
      <c r="BF177" s="108">
        <f t="shared" si="20"/>
        <v>0</v>
      </c>
      <c r="BG177" s="108">
        <f t="shared" si="21"/>
        <v>0</v>
      </c>
      <c r="BH177" s="108">
        <f t="shared" si="22"/>
        <v>0</v>
      </c>
      <c r="BI177" s="108">
        <f t="shared" si="23"/>
        <v>0</v>
      </c>
      <c r="BJ177" s="18" t="s">
        <v>87</v>
      </c>
      <c r="BK177" s="108">
        <f t="shared" si="24"/>
        <v>0</v>
      </c>
      <c r="BL177" s="18" t="s">
        <v>183</v>
      </c>
      <c r="BM177" s="190" t="s">
        <v>533</v>
      </c>
    </row>
    <row r="178" spans="1:65" s="2" customFormat="1" ht="33" customHeight="1">
      <c r="A178" s="35"/>
      <c r="B178" s="146"/>
      <c r="C178" s="231" t="s">
        <v>356</v>
      </c>
      <c r="D178" s="231" t="s">
        <v>558</v>
      </c>
      <c r="E178" s="232" t="s">
        <v>2091</v>
      </c>
      <c r="F178" s="233" t="s">
        <v>2092</v>
      </c>
      <c r="G178" s="234" t="s">
        <v>2002</v>
      </c>
      <c r="H178" s="235">
        <v>4</v>
      </c>
      <c r="I178" s="236"/>
      <c r="J178" s="237">
        <f t="shared" si="15"/>
        <v>0</v>
      </c>
      <c r="K178" s="238"/>
      <c r="L178" s="239"/>
      <c r="M178" s="240" t="s">
        <v>1</v>
      </c>
      <c r="N178" s="241" t="s">
        <v>40</v>
      </c>
      <c r="O178" s="64"/>
      <c r="P178" s="188">
        <f t="shared" si="16"/>
        <v>0</v>
      </c>
      <c r="Q178" s="188">
        <v>0</v>
      </c>
      <c r="R178" s="188">
        <f t="shared" si="17"/>
        <v>0</v>
      </c>
      <c r="S178" s="188">
        <v>0</v>
      </c>
      <c r="T178" s="189">
        <f t="shared" si="18"/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190" t="s">
        <v>225</v>
      </c>
      <c r="AT178" s="190" t="s">
        <v>558</v>
      </c>
      <c r="AU178" s="190" t="s">
        <v>87</v>
      </c>
      <c r="AY178" s="18" t="s">
        <v>176</v>
      </c>
      <c r="BE178" s="108">
        <f t="shared" si="19"/>
        <v>0</v>
      </c>
      <c r="BF178" s="108">
        <f t="shared" si="20"/>
        <v>0</v>
      </c>
      <c r="BG178" s="108">
        <f t="shared" si="21"/>
        <v>0</v>
      </c>
      <c r="BH178" s="108">
        <f t="shared" si="22"/>
        <v>0</v>
      </c>
      <c r="BI178" s="108">
        <f t="shared" si="23"/>
        <v>0</v>
      </c>
      <c r="BJ178" s="18" t="s">
        <v>87</v>
      </c>
      <c r="BK178" s="108">
        <f t="shared" si="24"/>
        <v>0</v>
      </c>
      <c r="BL178" s="18" t="s">
        <v>183</v>
      </c>
      <c r="BM178" s="190" t="s">
        <v>540</v>
      </c>
    </row>
    <row r="179" spans="1:65" s="2" customFormat="1" ht="37.9" customHeight="1">
      <c r="A179" s="35"/>
      <c r="B179" s="146"/>
      <c r="C179" s="178" t="s">
        <v>545</v>
      </c>
      <c r="D179" s="178" t="s">
        <v>179</v>
      </c>
      <c r="E179" s="179" t="s">
        <v>2093</v>
      </c>
      <c r="F179" s="180" t="s">
        <v>2094</v>
      </c>
      <c r="G179" s="181" t="s">
        <v>2002</v>
      </c>
      <c r="H179" s="182">
        <v>4</v>
      </c>
      <c r="I179" s="183"/>
      <c r="J179" s="184">
        <f t="shared" si="15"/>
        <v>0</v>
      </c>
      <c r="K179" s="185"/>
      <c r="L179" s="36"/>
      <c r="M179" s="186" t="s">
        <v>1</v>
      </c>
      <c r="N179" s="187" t="s">
        <v>40</v>
      </c>
      <c r="O179" s="64"/>
      <c r="P179" s="188">
        <f t="shared" si="16"/>
        <v>0</v>
      </c>
      <c r="Q179" s="188">
        <v>0</v>
      </c>
      <c r="R179" s="188">
        <f t="shared" si="17"/>
        <v>0</v>
      </c>
      <c r="S179" s="188">
        <v>0</v>
      </c>
      <c r="T179" s="189">
        <f t="shared" si="18"/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190" t="s">
        <v>183</v>
      </c>
      <c r="AT179" s="190" t="s">
        <v>179</v>
      </c>
      <c r="AU179" s="190" t="s">
        <v>87</v>
      </c>
      <c r="AY179" s="18" t="s">
        <v>176</v>
      </c>
      <c r="BE179" s="108">
        <f t="shared" si="19"/>
        <v>0</v>
      </c>
      <c r="BF179" s="108">
        <f t="shared" si="20"/>
        <v>0</v>
      </c>
      <c r="BG179" s="108">
        <f t="shared" si="21"/>
        <v>0</v>
      </c>
      <c r="BH179" s="108">
        <f t="shared" si="22"/>
        <v>0</v>
      </c>
      <c r="BI179" s="108">
        <f t="shared" si="23"/>
        <v>0</v>
      </c>
      <c r="BJ179" s="18" t="s">
        <v>87</v>
      </c>
      <c r="BK179" s="108">
        <f t="shared" si="24"/>
        <v>0</v>
      </c>
      <c r="BL179" s="18" t="s">
        <v>183</v>
      </c>
      <c r="BM179" s="190" t="s">
        <v>548</v>
      </c>
    </row>
    <row r="180" spans="1:65" s="2" customFormat="1" ht="37.9" customHeight="1">
      <c r="A180" s="35"/>
      <c r="B180" s="146"/>
      <c r="C180" s="231" t="s">
        <v>360</v>
      </c>
      <c r="D180" s="231" t="s">
        <v>558</v>
      </c>
      <c r="E180" s="232" t="s">
        <v>2095</v>
      </c>
      <c r="F180" s="233" t="s">
        <v>2096</v>
      </c>
      <c r="G180" s="234" t="s">
        <v>2002</v>
      </c>
      <c r="H180" s="235">
        <v>4</v>
      </c>
      <c r="I180" s="236"/>
      <c r="J180" s="237">
        <f t="shared" si="15"/>
        <v>0</v>
      </c>
      <c r="K180" s="238"/>
      <c r="L180" s="239"/>
      <c r="M180" s="240" t="s">
        <v>1</v>
      </c>
      <c r="N180" s="241" t="s">
        <v>40</v>
      </c>
      <c r="O180" s="64"/>
      <c r="P180" s="188">
        <f t="shared" si="16"/>
        <v>0</v>
      </c>
      <c r="Q180" s="188">
        <v>0</v>
      </c>
      <c r="R180" s="188">
        <f t="shared" si="17"/>
        <v>0</v>
      </c>
      <c r="S180" s="188">
        <v>0</v>
      </c>
      <c r="T180" s="189">
        <f t="shared" si="18"/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190" t="s">
        <v>225</v>
      </c>
      <c r="AT180" s="190" t="s">
        <v>558</v>
      </c>
      <c r="AU180" s="190" t="s">
        <v>87</v>
      </c>
      <c r="AY180" s="18" t="s">
        <v>176</v>
      </c>
      <c r="BE180" s="108">
        <f t="shared" si="19"/>
        <v>0</v>
      </c>
      <c r="BF180" s="108">
        <f t="shared" si="20"/>
        <v>0</v>
      </c>
      <c r="BG180" s="108">
        <f t="shared" si="21"/>
        <v>0</v>
      </c>
      <c r="BH180" s="108">
        <f t="shared" si="22"/>
        <v>0</v>
      </c>
      <c r="BI180" s="108">
        <f t="shared" si="23"/>
        <v>0</v>
      </c>
      <c r="BJ180" s="18" t="s">
        <v>87</v>
      </c>
      <c r="BK180" s="108">
        <f t="shared" si="24"/>
        <v>0</v>
      </c>
      <c r="BL180" s="18" t="s">
        <v>183</v>
      </c>
      <c r="BM180" s="190" t="s">
        <v>554</v>
      </c>
    </row>
    <row r="181" spans="1:65" s="2" customFormat="1" ht="24.2" customHeight="1">
      <c r="A181" s="35"/>
      <c r="B181" s="146"/>
      <c r="C181" s="178" t="s">
        <v>562</v>
      </c>
      <c r="D181" s="178" t="s">
        <v>179</v>
      </c>
      <c r="E181" s="179" t="s">
        <v>2097</v>
      </c>
      <c r="F181" s="180" t="s">
        <v>2098</v>
      </c>
      <c r="G181" s="181" t="s">
        <v>2002</v>
      </c>
      <c r="H181" s="182">
        <v>6</v>
      </c>
      <c r="I181" s="183"/>
      <c r="J181" s="184">
        <f t="shared" si="15"/>
        <v>0</v>
      </c>
      <c r="K181" s="185"/>
      <c r="L181" s="36"/>
      <c r="M181" s="186" t="s">
        <v>1</v>
      </c>
      <c r="N181" s="187" t="s">
        <v>40</v>
      </c>
      <c r="O181" s="64"/>
      <c r="P181" s="188">
        <f t="shared" si="16"/>
        <v>0</v>
      </c>
      <c r="Q181" s="188">
        <v>0</v>
      </c>
      <c r="R181" s="188">
        <f t="shared" si="17"/>
        <v>0</v>
      </c>
      <c r="S181" s="188">
        <v>0</v>
      </c>
      <c r="T181" s="189">
        <f t="shared" si="18"/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190" t="s">
        <v>183</v>
      </c>
      <c r="AT181" s="190" t="s">
        <v>179</v>
      </c>
      <c r="AU181" s="190" t="s">
        <v>87</v>
      </c>
      <c r="AY181" s="18" t="s">
        <v>176</v>
      </c>
      <c r="BE181" s="108">
        <f t="shared" si="19"/>
        <v>0</v>
      </c>
      <c r="BF181" s="108">
        <f t="shared" si="20"/>
        <v>0</v>
      </c>
      <c r="BG181" s="108">
        <f t="shared" si="21"/>
        <v>0</v>
      </c>
      <c r="BH181" s="108">
        <f t="shared" si="22"/>
        <v>0</v>
      </c>
      <c r="BI181" s="108">
        <f t="shared" si="23"/>
        <v>0</v>
      </c>
      <c r="BJ181" s="18" t="s">
        <v>87</v>
      </c>
      <c r="BK181" s="108">
        <f t="shared" si="24"/>
        <v>0</v>
      </c>
      <c r="BL181" s="18" t="s">
        <v>183</v>
      </c>
      <c r="BM181" s="190" t="s">
        <v>565</v>
      </c>
    </row>
    <row r="182" spans="1:65" s="2" customFormat="1" ht="24.2" customHeight="1">
      <c r="A182" s="35"/>
      <c r="B182" s="146"/>
      <c r="C182" s="231" t="s">
        <v>365</v>
      </c>
      <c r="D182" s="231" t="s">
        <v>558</v>
      </c>
      <c r="E182" s="232" t="s">
        <v>2099</v>
      </c>
      <c r="F182" s="233" t="s">
        <v>2100</v>
      </c>
      <c r="G182" s="234" t="s">
        <v>2002</v>
      </c>
      <c r="H182" s="235">
        <v>6</v>
      </c>
      <c r="I182" s="236"/>
      <c r="J182" s="237">
        <f t="shared" si="15"/>
        <v>0</v>
      </c>
      <c r="K182" s="238"/>
      <c r="L182" s="239"/>
      <c r="M182" s="240" t="s">
        <v>1</v>
      </c>
      <c r="N182" s="241" t="s">
        <v>40</v>
      </c>
      <c r="O182" s="64"/>
      <c r="P182" s="188">
        <f t="shared" si="16"/>
        <v>0</v>
      </c>
      <c r="Q182" s="188">
        <v>0</v>
      </c>
      <c r="R182" s="188">
        <f t="shared" si="17"/>
        <v>0</v>
      </c>
      <c r="S182" s="188">
        <v>0</v>
      </c>
      <c r="T182" s="189">
        <f t="shared" si="18"/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190" t="s">
        <v>225</v>
      </c>
      <c r="AT182" s="190" t="s">
        <v>558</v>
      </c>
      <c r="AU182" s="190" t="s">
        <v>87</v>
      </c>
      <c r="AY182" s="18" t="s">
        <v>176</v>
      </c>
      <c r="BE182" s="108">
        <f t="shared" si="19"/>
        <v>0</v>
      </c>
      <c r="BF182" s="108">
        <f t="shared" si="20"/>
        <v>0</v>
      </c>
      <c r="BG182" s="108">
        <f t="shared" si="21"/>
        <v>0</v>
      </c>
      <c r="BH182" s="108">
        <f t="shared" si="22"/>
        <v>0</v>
      </c>
      <c r="BI182" s="108">
        <f t="shared" si="23"/>
        <v>0</v>
      </c>
      <c r="BJ182" s="18" t="s">
        <v>87</v>
      </c>
      <c r="BK182" s="108">
        <f t="shared" si="24"/>
        <v>0</v>
      </c>
      <c r="BL182" s="18" t="s">
        <v>183</v>
      </c>
      <c r="BM182" s="190" t="s">
        <v>866</v>
      </c>
    </row>
    <row r="183" spans="1:65" s="2" customFormat="1" ht="16.5" customHeight="1">
      <c r="A183" s="35"/>
      <c r="B183" s="146"/>
      <c r="C183" s="178" t="s">
        <v>863</v>
      </c>
      <c r="D183" s="178" t="s">
        <v>179</v>
      </c>
      <c r="E183" s="179" t="s">
        <v>2101</v>
      </c>
      <c r="F183" s="180" t="s">
        <v>2102</v>
      </c>
      <c r="G183" s="181" t="s">
        <v>2002</v>
      </c>
      <c r="H183" s="182">
        <v>1</v>
      </c>
      <c r="I183" s="183"/>
      <c r="J183" s="184">
        <f t="shared" si="15"/>
        <v>0</v>
      </c>
      <c r="K183" s="185"/>
      <c r="L183" s="36"/>
      <c r="M183" s="186" t="s">
        <v>1</v>
      </c>
      <c r="N183" s="187" t="s">
        <v>40</v>
      </c>
      <c r="O183" s="64"/>
      <c r="P183" s="188">
        <f t="shared" si="16"/>
        <v>0</v>
      </c>
      <c r="Q183" s="188">
        <v>0</v>
      </c>
      <c r="R183" s="188">
        <f t="shared" si="17"/>
        <v>0</v>
      </c>
      <c r="S183" s="188">
        <v>0</v>
      </c>
      <c r="T183" s="189">
        <f t="shared" si="18"/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190" t="s">
        <v>183</v>
      </c>
      <c r="AT183" s="190" t="s">
        <v>179</v>
      </c>
      <c r="AU183" s="190" t="s">
        <v>87</v>
      </c>
      <c r="AY183" s="18" t="s">
        <v>176</v>
      </c>
      <c r="BE183" s="108">
        <f t="shared" si="19"/>
        <v>0</v>
      </c>
      <c r="BF183" s="108">
        <f t="shared" si="20"/>
        <v>0</v>
      </c>
      <c r="BG183" s="108">
        <f t="shared" si="21"/>
        <v>0</v>
      </c>
      <c r="BH183" s="108">
        <f t="shared" si="22"/>
        <v>0</v>
      </c>
      <c r="BI183" s="108">
        <f t="shared" si="23"/>
        <v>0</v>
      </c>
      <c r="BJ183" s="18" t="s">
        <v>87</v>
      </c>
      <c r="BK183" s="108">
        <f t="shared" si="24"/>
        <v>0</v>
      </c>
      <c r="BL183" s="18" t="s">
        <v>183</v>
      </c>
      <c r="BM183" s="190" t="s">
        <v>869</v>
      </c>
    </row>
    <row r="184" spans="1:65" s="2" customFormat="1" ht="16.5" customHeight="1">
      <c r="A184" s="35"/>
      <c r="B184" s="146"/>
      <c r="C184" s="231" t="s">
        <v>370</v>
      </c>
      <c r="D184" s="231" t="s">
        <v>558</v>
      </c>
      <c r="E184" s="232" t="s">
        <v>2103</v>
      </c>
      <c r="F184" s="233" t="s">
        <v>2104</v>
      </c>
      <c r="G184" s="234" t="s">
        <v>2002</v>
      </c>
      <c r="H184" s="235">
        <v>1</v>
      </c>
      <c r="I184" s="236"/>
      <c r="J184" s="237">
        <f t="shared" si="15"/>
        <v>0</v>
      </c>
      <c r="K184" s="238"/>
      <c r="L184" s="239"/>
      <c r="M184" s="240" t="s">
        <v>1</v>
      </c>
      <c r="N184" s="241" t="s">
        <v>40</v>
      </c>
      <c r="O184" s="64"/>
      <c r="P184" s="188">
        <f t="shared" si="16"/>
        <v>0</v>
      </c>
      <c r="Q184" s="188">
        <v>0</v>
      </c>
      <c r="R184" s="188">
        <f t="shared" si="17"/>
        <v>0</v>
      </c>
      <c r="S184" s="188">
        <v>0</v>
      </c>
      <c r="T184" s="189">
        <f t="shared" si="18"/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190" t="s">
        <v>225</v>
      </c>
      <c r="AT184" s="190" t="s">
        <v>558</v>
      </c>
      <c r="AU184" s="190" t="s">
        <v>87</v>
      </c>
      <c r="AY184" s="18" t="s">
        <v>176</v>
      </c>
      <c r="BE184" s="108">
        <f t="shared" si="19"/>
        <v>0</v>
      </c>
      <c r="BF184" s="108">
        <f t="shared" si="20"/>
        <v>0</v>
      </c>
      <c r="BG184" s="108">
        <f t="shared" si="21"/>
        <v>0</v>
      </c>
      <c r="BH184" s="108">
        <f t="shared" si="22"/>
        <v>0</v>
      </c>
      <c r="BI184" s="108">
        <f t="shared" si="23"/>
        <v>0</v>
      </c>
      <c r="BJ184" s="18" t="s">
        <v>87</v>
      </c>
      <c r="BK184" s="108">
        <f t="shared" si="24"/>
        <v>0</v>
      </c>
      <c r="BL184" s="18" t="s">
        <v>183</v>
      </c>
      <c r="BM184" s="190" t="s">
        <v>876</v>
      </c>
    </row>
    <row r="185" spans="1:65" s="2" customFormat="1" ht="16.5" customHeight="1">
      <c r="A185" s="35"/>
      <c r="B185" s="146"/>
      <c r="C185" s="178" t="s">
        <v>873</v>
      </c>
      <c r="D185" s="178" t="s">
        <v>179</v>
      </c>
      <c r="E185" s="179" t="s">
        <v>2105</v>
      </c>
      <c r="F185" s="180" t="s">
        <v>2106</v>
      </c>
      <c r="G185" s="181" t="s">
        <v>2002</v>
      </c>
      <c r="H185" s="182">
        <v>1</v>
      </c>
      <c r="I185" s="183"/>
      <c r="J185" s="184">
        <f t="shared" si="15"/>
        <v>0</v>
      </c>
      <c r="K185" s="185"/>
      <c r="L185" s="36"/>
      <c r="M185" s="186" t="s">
        <v>1</v>
      </c>
      <c r="N185" s="187" t="s">
        <v>40</v>
      </c>
      <c r="O185" s="64"/>
      <c r="P185" s="188">
        <f t="shared" si="16"/>
        <v>0</v>
      </c>
      <c r="Q185" s="188">
        <v>0</v>
      </c>
      <c r="R185" s="188">
        <f t="shared" si="17"/>
        <v>0</v>
      </c>
      <c r="S185" s="188">
        <v>0</v>
      </c>
      <c r="T185" s="189">
        <f t="shared" si="18"/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190" t="s">
        <v>183</v>
      </c>
      <c r="AT185" s="190" t="s">
        <v>179</v>
      </c>
      <c r="AU185" s="190" t="s">
        <v>87</v>
      </c>
      <c r="AY185" s="18" t="s">
        <v>176</v>
      </c>
      <c r="BE185" s="108">
        <f t="shared" si="19"/>
        <v>0</v>
      </c>
      <c r="BF185" s="108">
        <f t="shared" si="20"/>
        <v>0</v>
      </c>
      <c r="BG185" s="108">
        <f t="shared" si="21"/>
        <v>0</v>
      </c>
      <c r="BH185" s="108">
        <f t="shared" si="22"/>
        <v>0</v>
      </c>
      <c r="BI185" s="108">
        <f t="shared" si="23"/>
        <v>0</v>
      </c>
      <c r="BJ185" s="18" t="s">
        <v>87</v>
      </c>
      <c r="BK185" s="108">
        <f t="shared" si="24"/>
        <v>0</v>
      </c>
      <c r="BL185" s="18" t="s">
        <v>183</v>
      </c>
      <c r="BM185" s="190" t="s">
        <v>879</v>
      </c>
    </row>
    <row r="186" spans="1:65" s="2" customFormat="1" ht="16.5" customHeight="1">
      <c r="A186" s="35"/>
      <c r="B186" s="146"/>
      <c r="C186" s="231" t="s">
        <v>376</v>
      </c>
      <c r="D186" s="231" t="s">
        <v>558</v>
      </c>
      <c r="E186" s="232" t="s">
        <v>2107</v>
      </c>
      <c r="F186" s="233" t="s">
        <v>2108</v>
      </c>
      <c r="G186" s="234" t="s">
        <v>2002</v>
      </c>
      <c r="H186" s="235">
        <v>1</v>
      </c>
      <c r="I186" s="236"/>
      <c r="J186" s="237">
        <f t="shared" si="15"/>
        <v>0</v>
      </c>
      <c r="K186" s="238"/>
      <c r="L186" s="239"/>
      <c r="M186" s="240" t="s">
        <v>1</v>
      </c>
      <c r="N186" s="241" t="s">
        <v>40</v>
      </c>
      <c r="O186" s="64"/>
      <c r="P186" s="188">
        <f t="shared" si="16"/>
        <v>0</v>
      </c>
      <c r="Q186" s="188">
        <v>0</v>
      </c>
      <c r="R186" s="188">
        <f t="shared" si="17"/>
        <v>0</v>
      </c>
      <c r="S186" s="188">
        <v>0</v>
      </c>
      <c r="T186" s="189">
        <f t="shared" si="18"/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190" t="s">
        <v>225</v>
      </c>
      <c r="AT186" s="190" t="s">
        <v>558</v>
      </c>
      <c r="AU186" s="190" t="s">
        <v>87</v>
      </c>
      <c r="AY186" s="18" t="s">
        <v>176</v>
      </c>
      <c r="BE186" s="108">
        <f t="shared" si="19"/>
        <v>0</v>
      </c>
      <c r="BF186" s="108">
        <f t="shared" si="20"/>
        <v>0</v>
      </c>
      <c r="BG186" s="108">
        <f t="shared" si="21"/>
        <v>0</v>
      </c>
      <c r="BH186" s="108">
        <f t="shared" si="22"/>
        <v>0</v>
      </c>
      <c r="BI186" s="108">
        <f t="shared" si="23"/>
        <v>0</v>
      </c>
      <c r="BJ186" s="18" t="s">
        <v>87</v>
      </c>
      <c r="BK186" s="108">
        <f t="shared" si="24"/>
        <v>0</v>
      </c>
      <c r="BL186" s="18" t="s">
        <v>183</v>
      </c>
      <c r="BM186" s="190" t="s">
        <v>883</v>
      </c>
    </row>
    <row r="187" spans="1:65" s="2" customFormat="1" ht="16.5" customHeight="1">
      <c r="A187" s="35"/>
      <c r="B187" s="146"/>
      <c r="C187" s="178" t="s">
        <v>880</v>
      </c>
      <c r="D187" s="178" t="s">
        <v>179</v>
      </c>
      <c r="E187" s="179" t="s">
        <v>2109</v>
      </c>
      <c r="F187" s="180" t="s">
        <v>2110</v>
      </c>
      <c r="G187" s="181" t="s">
        <v>2002</v>
      </c>
      <c r="H187" s="182">
        <v>1</v>
      </c>
      <c r="I187" s="183"/>
      <c r="J187" s="184">
        <f t="shared" si="15"/>
        <v>0</v>
      </c>
      <c r="K187" s="185"/>
      <c r="L187" s="36"/>
      <c r="M187" s="186" t="s">
        <v>1</v>
      </c>
      <c r="N187" s="187" t="s">
        <v>40</v>
      </c>
      <c r="O187" s="64"/>
      <c r="P187" s="188">
        <f t="shared" si="16"/>
        <v>0</v>
      </c>
      <c r="Q187" s="188">
        <v>0</v>
      </c>
      <c r="R187" s="188">
        <f t="shared" si="17"/>
        <v>0</v>
      </c>
      <c r="S187" s="188">
        <v>0</v>
      </c>
      <c r="T187" s="189">
        <f t="shared" si="18"/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190" t="s">
        <v>183</v>
      </c>
      <c r="AT187" s="190" t="s">
        <v>179</v>
      </c>
      <c r="AU187" s="190" t="s">
        <v>87</v>
      </c>
      <c r="AY187" s="18" t="s">
        <v>176</v>
      </c>
      <c r="BE187" s="108">
        <f t="shared" si="19"/>
        <v>0</v>
      </c>
      <c r="BF187" s="108">
        <f t="shared" si="20"/>
        <v>0</v>
      </c>
      <c r="BG187" s="108">
        <f t="shared" si="21"/>
        <v>0</v>
      </c>
      <c r="BH187" s="108">
        <f t="shared" si="22"/>
        <v>0</v>
      </c>
      <c r="BI187" s="108">
        <f t="shared" si="23"/>
        <v>0</v>
      </c>
      <c r="BJ187" s="18" t="s">
        <v>87</v>
      </c>
      <c r="BK187" s="108">
        <f t="shared" si="24"/>
        <v>0</v>
      </c>
      <c r="BL187" s="18" t="s">
        <v>183</v>
      </c>
      <c r="BM187" s="190" t="s">
        <v>887</v>
      </c>
    </row>
    <row r="188" spans="1:65" s="2" customFormat="1" ht="16.5" customHeight="1">
      <c r="A188" s="35"/>
      <c r="B188" s="146"/>
      <c r="C188" s="231" t="s">
        <v>382</v>
      </c>
      <c r="D188" s="231" t="s">
        <v>558</v>
      </c>
      <c r="E188" s="232" t="s">
        <v>2111</v>
      </c>
      <c r="F188" s="233" t="s">
        <v>2112</v>
      </c>
      <c r="G188" s="234" t="s">
        <v>2002</v>
      </c>
      <c r="H188" s="235">
        <v>1</v>
      </c>
      <c r="I188" s="236"/>
      <c r="J188" s="237">
        <f t="shared" si="15"/>
        <v>0</v>
      </c>
      <c r="K188" s="238"/>
      <c r="L188" s="239"/>
      <c r="M188" s="240" t="s">
        <v>1</v>
      </c>
      <c r="N188" s="241" t="s">
        <v>40</v>
      </c>
      <c r="O188" s="64"/>
      <c r="P188" s="188">
        <f t="shared" si="16"/>
        <v>0</v>
      </c>
      <c r="Q188" s="188">
        <v>0</v>
      </c>
      <c r="R188" s="188">
        <f t="shared" si="17"/>
        <v>0</v>
      </c>
      <c r="S188" s="188">
        <v>0</v>
      </c>
      <c r="T188" s="189">
        <f t="shared" si="18"/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190" t="s">
        <v>225</v>
      </c>
      <c r="AT188" s="190" t="s">
        <v>558</v>
      </c>
      <c r="AU188" s="190" t="s">
        <v>87</v>
      </c>
      <c r="AY188" s="18" t="s">
        <v>176</v>
      </c>
      <c r="BE188" s="108">
        <f t="shared" si="19"/>
        <v>0</v>
      </c>
      <c r="BF188" s="108">
        <f t="shared" si="20"/>
        <v>0</v>
      </c>
      <c r="BG188" s="108">
        <f t="shared" si="21"/>
        <v>0</v>
      </c>
      <c r="BH188" s="108">
        <f t="shared" si="22"/>
        <v>0</v>
      </c>
      <c r="BI188" s="108">
        <f t="shared" si="23"/>
        <v>0</v>
      </c>
      <c r="BJ188" s="18" t="s">
        <v>87</v>
      </c>
      <c r="BK188" s="108">
        <f t="shared" si="24"/>
        <v>0</v>
      </c>
      <c r="BL188" s="18" t="s">
        <v>183</v>
      </c>
      <c r="BM188" s="190" t="s">
        <v>891</v>
      </c>
    </row>
    <row r="189" spans="1:65" s="2" customFormat="1" ht="16.5" customHeight="1">
      <c r="A189" s="35"/>
      <c r="B189" s="146"/>
      <c r="C189" s="178" t="s">
        <v>888</v>
      </c>
      <c r="D189" s="178" t="s">
        <v>179</v>
      </c>
      <c r="E189" s="179" t="s">
        <v>2113</v>
      </c>
      <c r="F189" s="180" t="s">
        <v>2114</v>
      </c>
      <c r="G189" s="181" t="s">
        <v>2002</v>
      </c>
      <c r="H189" s="182">
        <v>1</v>
      </c>
      <c r="I189" s="183"/>
      <c r="J189" s="184">
        <f t="shared" si="15"/>
        <v>0</v>
      </c>
      <c r="K189" s="185"/>
      <c r="L189" s="36"/>
      <c r="M189" s="186" t="s">
        <v>1</v>
      </c>
      <c r="N189" s="187" t="s">
        <v>40</v>
      </c>
      <c r="O189" s="64"/>
      <c r="P189" s="188">
        <f t="shared" si="16"/>
        <v>0</v>
      </c>
      <c r="Q189" s="188">
        <v>0</v>
      </c>
      <c r="R189" s="188">
        <f t="shared" si="17"/>
        <v>0</v>
      </c>
      <c r="S189" s="188">
        <v>0</v>
      </c>
      <c r="T189" s="189">
        <f t="shared" si="18"/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190" t="s">
        <v>183</v>
      </c>
      <c r="AT189" s="190" t="s">
        <v>179</v>
      </c>
      <c r="AU189" s="190" t="s">
        <v>87</v>
      </c>
      <c r="AY189" s="18" t="s">
        <v>176</v>
      </c>
      <c r="BE189" s="108">
        <f t="shared" si="19"/>
        <v>0</v>
      </c>
      <c r="BF189" s="108">
        <f t="shared" si="20"/>
        <v>0</v>
      </c>
      <c r="BG189" s="108">
        <f t="shared" si="21"/>
        <v>0</v>
      </c>
      <c r="BH189" s="108">
        <f t="shared" si="22"/>
        <v>0</v>
      </c>
      <c r="BI189" s="108">
        <f t="shared" si="23"/>
        <v>0</v>
      </c>
      <c r="BJ189" s="18" t="s">
        <v>87</v>
      </c>
      <c r="BK189" s="108">
        <f t="shared" si="24"/>
        <v>0</v>
      </c>
      <c r="BL189" s="18" t="s">
        <v>183</v>
      </c>
      <c r="BM189" s="190" t="s">
        <v>894</v>
      </c>
    </row>
    <row r="190" spans="1:65" s="2" customFormat="1" ht="16.5" customHeight="1">
      <c r="A190" s="35"/>
      <c r="B190" s="146"/>
      <c r="C190" s="231" t="s">
        <v>387</v>
      </c>
      <c r="D190" s="231" t="s">
        <v>558</v>
      </c>
      <c r="E190" s="232" t="s">
        <v>2115</v>
      </c>
      <c r="F190" s="233" t="s">
        <v>2116</v>
      </c>
      <c r="G190" s="234" t="s">
        <v>2002</v>
      </c>
      <c r="H190" s="235">
        <v>1</v>
      </c>
      <c r="I190" s="236"/>
      <c r="J190" s="237">
        <f t="shared" si="15"/>
        <v>0</v>
      </c>
      <c r="K190" s="238"/>
      <c r="L190" s="239"/>
      <c r="M190" s="240" t="s">
        <v>1</v>
      </c>
      <c r="N190" s="241" t="s">
        <v>40</v>
      </c>
      <c r="O190" s="64"/>
      <c r="P190" s="188">
        <f t="shared" si="16"/>
        <v>0</v>
      </c>
      <c r="Q190" s="188">
        <v>0</v>
      </c>
      <c r="R190" s="188">
        <f t="shared" si="17"/>
        <v>0</v>
      </c>
      <c r="S190" s="188">
        <v>0</v>
      </c>
      <c r="T190" s="189">
        <f t="shared" si="18"/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190" t="s">
        <v>225</v>
      </c>
      <c r="AT190" s="190" t="s">
        <v>558</v>
      </c>
      <c r="AU190" s="190" t="s">
        <v>87</v>
      </c>
      <c r="AY190" s="18" t="s">
        <v>176</v>
      </c>
      <c r="BE190" s="108">
        <f t="shared" si="19"/>
        <v>0</v>
      </c>
      <c r="BF190" s="108">
        <f t="shared" si="20"/>
        <v>0</v>
      </c>
      <c r="BG190" s="108">
        <f t="shared" si="21"/>
        <v>0</v>
      </c>
      <c r="BH190" s="108">
        <f t="shared" si="22"/>
        <v>0</v>
      </c>
      <c r="BI190" s="108">
        <f t="shared" si="23"/>
        <v>0</v>
      </c>
      <c r="BJ190" s="18" t="s">
        <v>87</v>
      </c>
      <c r="BK190" s="108">
        <f t="shared" si="24"/>
        <v>0</v>
      </c>
      <c r="BL190" s="18" t="s">
        <v>183</v>
      </c>
      <c r="BM190" s="190" t="s">
        <v>898</v>
      </c>
    </row>
    <row r="191" spans="1:65" s="2" customFormat="1" ht="62.65" customHeight="1">
      <c r="A191" s="35"/>
      <c r="B191" s="146"/>
      <c r="C191" s="178" t="s">
        <v>895</v>
      </c>
      <c r="D191" s="178" t="s">
        <v>179</v>
      </c>
      <c r="E191" s="179" t="s">
        <v>2117</v>
      </c>
      <c r="F191" s="180" t="s">
        <v>2118</v>
      </c>
      <c r="G191" s="181" t="s">
        <v>2002</v>
      </c>
      <c r="H191" s="182">
        <v>88</v>
      </c>
      <c r="I191" s="183"/>
      <c r="J191" s="184">
        <f t="shared" si="15"/>
        <v>0</v>
      </c>
      <c r="K191" s="185"/>
      <c r="L191" s="36"/>
      <c r="M191" s="186" t="s">
        <v>1</v>
      </c>
      <c r="N191" s="187" t="s">
        <v>40</v>
      </c>
      <c r="O191" s="64"/>
      <c r="P191" s="188">
        <f t="shared" si="16"/>
        <v>0</v>
      </c>
      <c r="Q191" s="188">
        <v>0</v>
      </c>
      <c r="R191" s="188">
        <f t="shared" si="17"/>
        <v>0</v>
      </c>
      <c r="S191" s="188">
        <v>0</v>
      </c>
      <c r="T191" s="189">
        <f t="shared" si="18"/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190" t="s">
        <v>183</v>
      </c>
      <c r="AT191" s="190" t="s">
        <v>179</v>
      </c>
      <c r="AU191" s="190" t="s">
        <v>87</v>
      </c>
      <c r="AY191" s="18" t="s">
        <v>176</v>
      </c>
      <c r="BE191" s="108">
        <f t="shared" si="19"/>
        <v>0</v>
      </c>
      <c r="BF191" s="108">
        <f t="shared" si="20"/>
        <v>0</v>
      </c>
      <c r="BG191" s="108">
        <f t="shared" si="21"/>
        <v>0</v>
      </c>
      <c r="BH191" s="108">
        <f t="shared" si="22"/>
        <v>0</v>
      </c>
      <c r="BI191" s="108">
        <f t="shared" si="23"/>
        <v>0</v>
      </c>
      <c r="BJ191" s="18" t="s">
        <v>87</v>
      </c>
      <c r="BK191" s="108">
        <f t="shared" si="24"/>
        <v>0</v>
      </c>
      <c r="BL191" s="18" t="s">
        <v>183</v>
      </c>
      <c r="BM191" s="190" t="s">
        <v>901</v>
      </c>
    </row>
    <row r="192" spans="1:65" s="2" customFormat="1" ht="55.5" customHeight="1">
      <c r="A192" s="35"/>
      <c r="B192" s="146"/>
      <c r="C192" s="231" t="s">
        <v>393</v>
      </c>
      <c r="D192" s="231" t="s">
        <v>558</v>
      </c>
      <c r="E192" s="232" t="s">
        <v>2119</v>
      </c>
      <c r="F192" s="233" t="s">
        <v>2120</v>
      </c>
      <c r="G192" s="234" t="s">
        <v>2002</v>
      </c>
      <c r="H192" s="235">
        <v>88</v>
      </c>
      <c r="I192" s="236"/>
      <c r="J192" s="237">
        <f t="shared" si="15"/>
        <v>0</v>
      </c>
      <c r="K192" s="238"/>
      <c r="L192" s="239"/>
      <c r="M192" s="240" t="s">
        <v>1</v>
      </c>
      <c r="N192" s="241" t="s">
        <v>40</v>
      </c>
      <c r="O192" s="64"/>
      <c r="P192" s="188">
        <f t="shared" si="16"/>
        <v>0</v>
      </c>
      <c r="Q192" s="188">
        <v>0</v>
      </c>
      <c r="R192" s="188">
        <f t="shared" si="17"/>
        <v>0</v>
      </c>
      <c r="S192" s="188">
        <v>0</v>
      </c>
      <c r="T192" s="189">
        <f t="shared" si="18"/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190" t="s">
        <v>225</v>
      </c>
      <c r="AT192" s="190" t="s">
        <v>558</v>
      </c>
      <c r="AU192" s="190" t="s">
        <v>87</v>
      </c>
      <c r="AY192" s="18" t="s">
        <v>176</v>
      </c>
      <c r="BE192" s="108">
        <f t="shared" si="19"/>
        <v>0</v>
      </c>
      <c r="BF192" s="108">
        <f t="shared" si="20"/>
        <v>0</v>
      </c>
      <c r="BG192" s="108">
        <f t="shared" si="21"/>
        <v>0</v>
      </c>
      <c r="BH192" s="108">
        <f t="shared" si="22"/>
        <v>0</v>
      </c>
      <c r="BI192" s="108">
        <f t="shared" si="23"/>
        <v>0</v>
      </c>
      <c r="BJ192" s="18" t="s">
        <v>87</v>
      </c>
      <c r="BK192" s="108">
        <f t="shared" si="24"/>
        <v>0</v>
      </c>
      <c r="BL192" s="18" t="s">
        <v>183</v>
      </c>
      <c r="BM192" s="190" t="s">
        <v>906</v>
      </c>
    </row>
    <row r="193" spans="1:65" s="2" customFormat="1" ht="24.2" customHeight="1">
      <c r="A193" s="35"/>
      <c r="B193" s="146"/>
      <c r="C193" s="178" t="s">
        <v>903</v>
      </c>
      <c r="D193" s="178" t="s">
        <v>179</v>
      </c>
      <c r="E193" s="179" t="s">
        <v>2121</v>
      </c>
      <c r="F193" s="180" t="s">
        <v>2122</v>
      </c>
      <c r="G193" s="181" t="s">
        <v>263</v>
      </c>
      <c r="H193" s="182">
        <v>6</v>
      </c>
      <c r="I193" s="183"/>
      <c r="J193" s="184">
        <f t="shared" si="15"/>
        <v>0</v>
      </c>
      <c r="K193" s="185"/>
      <c r="L193" s="36"/>
      <c r="M193" s="186" t="s">
        <v>1</v>
      </c>
      <c r="N193" s="187" t="s">
        <v>40</v>
      </c>
      <c r="O193" s="64"/>
      <c r="P193" s="188">
        <f t="shared" si="16"/>
        <v>0</v>
      </c>
      <c r="Q193" s="188">
        <v>0</v>
      </c>
      <c r="R193" s="188">
        <f t="shared" si="17"/>
        <v>0</v>
      </c>
      <c r="S193" s="188">
        <v>0</v>
      </c>
      <c r="T193" s="189">
        <f t="shared" si="18"/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190" t="s">
        <v>183</v>
      </c>
      <c r="AT193" s="190" t="s">
        <v>179</v>
      </c>
      <c r="AU193" s="190" t="s">
        <v>87</v>
      </c>
      <c r="AY193" s="18" t="s">
        <v>176</v>
      </c>
      <c r="BE193" s="108">
        <f t="shared" si="19"/>
        <v>0</v>
      </c>
      <c r="BF193" s="108">
        <f t="shared" si="20"/>
        <v>0</v>
      </c>
      <c r="BG193" s="108">
        <f t="shared" si="21"/>
        <v>0</v>
      </c>
      <c r="BH193" s="108">
        <f t="shared" si="22"/>
        <v>0</v>
      </c>
      <c r="BI193" s="108">
        <f t="shared" si="23"/>
        <v>0</v>
      </c>
      <c r="BJ193" s="18" t="s">
        <v>87</v>
      </c>
      <c r="BK193" s="108">
        <f t="shared" si="24"/>
        <v>0</v>
      </c>
      <c r="BL193" s="18" t="s">
        <v>183</v>
      </c>
      <c r="BM193" s="190" t="s">
        <v>909</v>
      </c>
    </row>
    <row r="194" spans="1:65" s="2" customFormat="1" ht="24.2" customHeight="1">
      <c r="A194" s="35"/>
      <c r="B194" s="146"/>
      <c r="C194" s="231" t="s">
        <v>398</v>
      </c>
      <c r="D194" s="231" t="s">
        <v>558</v>
      </c>
      <c r="E194" s="232" t="s">
        <v>2123</v>
      </c>
      <c r="F194" s="233" t="s">
        <v>2124</v>
      </c>
      <c r="G194" s="234" t="s">
        <v>263</v>
      </c>
      <c r="H194" s="235">
        <v>6</v>
      </c>
      <c r="I194" s="236"/>
      <c r="J194" s="237">
        <f t="shared" si="15"/>
        <v>0</v>
      </c>
      <c r="K194" s="238"/>
      <c r="L194" s="239"/>
      <c r="M194" s="240" t="s">
        <v>1</v>
      </c>
      <c r="N194" s="241" t="s">
        <v>40</v>
      </c>
      <c r="O194" s="64"/>
      <c r="P194" s="188">
        <f t="shared" si="16"/>
        <v>0</v>
      </c>
      <c r="Q194" s="188">
        <v>0</v>
      </c>
      <c r="R194" s="188">
        <f t="shared" si="17"/>
        <v>0</v>
      </c>
      <c r="S194" s="188">
        <v>0</v>
      </c>
      <c r="T194" s="189">
        <f t="shared" si="18"/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190" t="s">
        <v>225</v>
      </c>
      <c r="AT194" s="190" t="s">
        <v>558</v>
      </c>
      <c r="AU194" s="190" t="s">
        <v>87</v>
      </c>
      <c r="AY194" s="18" t="s">
        <v>176</v>
      </c>
      <c r="BE194" s="108">
        <f t="shared" si="19"/>
        <v>0</v>
      </c>
      <c r="BF194" s="108">
        <f t="shared" si="20"/>
        <v>0</v>
      </c>
      <c r="BG194" s="108">
        <f t="shared" si="21"/>
        <v>0</v>
      </c>
      <c r="BH194" s="108">
        <f t="shared" si="22"/>
        <v>0</v>
      </c>
      <c r="BI194" s="108">
        <f t="shared" si="23"/>
        <v>0</v>
      </c>
      <c r="BJ194" s="18" t="s">
        <v>87</v>
      </c>
      <c r="BK194" s="108">
        <f t="shared" si="24"/>
        <v>0</v>
      </c>
      <c r="BL194" s="18" t="s">
        <v>183</v>
      </c>
      <c r="BM194" s="190" t="s">
        <v>913</v>
      </c>
    </row>
    <row r="195" spans="1:65" s="2" customFormat="1" ht="44.25" customHeight="1">
      <c r="A195" s="35"/>
      <c r="B195" s="146"/>
      <c r="C195" s="178" t="s">
        <v>910</v>
      </c>
      <c r="D195" s="178" t="s">
        <v>179</v>
      </c>
      <c r="E195" s="179" t="s">
        <v>2125</v>
      </c>
      <c r="F195" s="180" t="s">
        <v>2126</v>
      </c>
      <c r="G195" s="181" t="s">
        <v>2002</v>
      </c>
      <c r="H195" s="182">
        <v>23</v>
      </c>
      <c r="I195" s="183"/>
      <c r="J195" s="184">
        <f t="shared" ref="J195:J226" si="25">ROUND(I195*H195,2)</f>
        <v>0</v>
      </c>
      <c r="K195" s="185"/>
      <c r="L195" s="36"/>
      <c r="M195" s="186" t="s">
        <v>1</v>
      </c>
      <c r="N195" s="187" t="s">
        <v>40</v>
      </c>
      <c r="O195" s="64"/>
      <c r="P195" s="188">
        <f t="shared" ref="P195:P226" si="26">O195*H195</f>
        <v>0</v>
      </c>
      <c r="Q195" s="188">
        <v>0</v>
      </c>
      <c r="R195" s="188">
        <f t="shared" ref="R195:R226" si="27">Q195*H195</f>
        <v>0</v>
      </c>
      <c r="S195" s="188">
        <v>0</v>
      </c>
      <c r="T195" s="189">
        <f t="shared" ref="T195:T226" si="28"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190" t="s">
        <v>183</v>
      </c>
      <c r="AT195" s="190" t="s">
        <v>179</v>
      </c>
      <c r="AU195" s="190" t="s">
        <v>87</v>
      </c>
      <c r="AY195" s="18" t="s">
        <v>176</v>
      </c>
      <c r="BE195" s="108">
        <f t="shared" ref="BE195:BE226" si="29">IF(N195="základná",J195,0)</f>
        <v>0</v>
      </c>
      <c r="BF195" s="108">
        <f t="shared" ref="BF195:BF226" si="30">IF(N195="znížená",J195,0)</f>
        <v>0</v>
      </c>
      <c r="BG195" s="108">
        <f t="shared" ref="BG195:BG226" si="31">IF(N195="zákl. prenesená",J195,0)</f>
        <v>0</v>
      </c>
      <c r="BH195" s="108">
        <f t="shared" ref="BH195:BH226" si="32">IF(N195="zníž. prenesená",J195,0)</f>
        <v>0</v>
      </c>
      <c r="BI195" s="108">
        <f t="shared" ref="BI195:BI226" si="33">IF(N195="nulová",J195,0)</f>
        <v>0</v>
      </c>
      <c r="BJ195" s="18" t="s">
        <v>87</v>
      </c>
      <c r="BK195" s="108">
        <f t="shared" ref="BK195:BK226" si="34">ROUND(I195*H195,2)</f>
        <v>0</v>
      </c>
      <c r="BL195" s="18" t="s">
        <v>183</v>
      </c>
      <c r="BM195" s="190" t="s">
        <v>916</v>
      </c>
    </row>
    <row r="196" spans="1:65" s="2" customFormat="1" ht="44.25" customHeight="1">
      <c r="A196" s="35"/>
      <c r="B196" s="146"/>
      <c r="C196" s="231" t="s">
        <v>404</v>
      </c>
      <c r="D196" s="231" t="s">
        <v>558</v>
      </c>
      <c r="E196" s="232" t="s">
        <v>2127</v>
      </c>
      <c r="F196" s="233" t="s">
        <v>2128</v>
      </c>
      <c r="G196" s="234" t="s">
        <v>2002</v>
      </c>
      <c r="H196" s="235">
        <v>23</v>
      </c>
      <c r="I196" s="236"/>
      <c r="J196" s="237">
        <f t="shared" si="25"/>
        <v>0</v>
      </c>
      <c r="K196" s="238"/>
      <c r="L196" s="239"/>
      <c r="M196" s="240" t="s">
        <v>1</v>
      </c>
      <c r="N196" s="241" t="s">
        <v>40</v>
      </c>
      <c r="O196" s="64"/>
      <c r="P196" s="188">
        <f t="shared" si="26"/>
        <v>0</v>
      </c>
      <c r="Q196" s="188">
        <v>0</v>
      </c>
      <c r="R196" s="188">
        <f t="shared" si="27"/>
        <v>0</v>
      </c>
      <c r="S196" s="188">
        <v>0</v>
      </c>
      <c r="T196" s="189">
        <f t="shared" si="28"/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190" t="s">
        <v>225</v>
      </c>
      <c r="AT196" s="190" t="s">
        <v>558</v>
      </c>
      <c r="AU196" s="190" t="s">
        <v>87</v>
      </c>
      <c r="AY196" s="18" t="s">
        <v>176</v>
      </c>
      <c r="BE196" s="108">
        <f t="shared" si="29"/>
        <v>0</v>
      </c>
      <c r="BF196" s="108">
        <f t="shared" si="30"/>
        <v>0</v>
      </c>
      <c r="BG196" s="108">
        <f t="shared" si="31"/>
        <v>0</v>
      </c>
      <c r="BH196" s="108">
        <f t="shared" si="32"/>
        <v>0</v>
      </c>
      <c r="BI196" s="108">
        <f t="shared" si="33"/>
        <v>0</v>
      </c>
      <c r="BJ196" s="18" t="s">
        <v>87</v>
      </c>
      <c r="BK196" s="108">
        <f t="shared" si="34"/>
        <v>0</v>
      </c>
      <c r="BL196" s="18" t="s">
        <v>183</v>
      </c>
      <c r="BM196" s="190" t="s">
        <v>924</v>
      </c>
    </row>
    <row r="197" spans="1:65" s="2" customFormat="1" ht="24.2" customHeight="1">
      <c r="A197" s="35"/>
      <c r="B197" s="146"/>
      <c r="C197" s="178" t="s">
        <v>921</v>
      </c>
      <c r="D197" s="178" t="s">
        <v>179</v>
      </c>
      <c r="E197" s="179" t="s">
        <v>2129</v>
      </c>
      <c r="F197" s="180" t="s">
        <v>2130</v>
      </c>
      <c r="G197" s="181" t="s">
        <v>2002</v>
      </c>
      <c r="H197" s="182">
        <v>23</v>
      </c>
      <c r="I197" s="183"/>
      <c r="J197" s="184">
        <f t="shared" si="25"/>
        <v>0</v>
      </c>
      <c r="K197" s="185"/>
      <c r="L197" s="36"/>
      <c r="M197" s="186" t="s">
        <v>1</v>
      </c>
      <c r="N197" s="187" t="s">
        <v>40</v>
      </c>
      <c r="O197" s="64"/>
      <c r="P197" s="188">
        <f t="shared" si="26"/>
        <v>0</v>
      </c>
      <c r="Q197" s="188">
        <v>0</v>
      </c>
      <c r="R197" s="188">
        <f t="shared" si="27"/>
        <v>0</v>
      </c>
      <c r="S197" s="188">
        <v>0</v>
      </c>
      <c r="T197" s="189">
        <f t="shared" si="28"/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190" t="s">
        <v>183</v>
      </c>
      <c r="AT197" s="190" t="s">
        <v>179</v>
      </c>
      <c r="AU197" s="190" t="s">
        <v>87</v>
      </c>
      <c r="AY197" s="18" t="s">
        <v>176</v>
      </c>
      <c r="BE197" s="108">
        <f t="shared" si="29"/>
        <v>0</v>
      </c>
      <c r="BF197" s="108">
        <f t="shared" si="30"/>
        <v>0</v>
      </c>
      <c r="BG197" s="108">
        <f t="shared" si="31"/>
        <v>0</v>
      </c>
      <c r="BH197" s="108">
        <f t="shared" si="32"/>
        <v>0</v>
      </c>
      <c r="BI197" s="108">
        <f t="shared" si="33"/>
        <v>0</v>
      </c>
      <c r="BJ197" s="18" t="s">
        <v>87</v>
      </c>
      <c r="BK197" s="108">
        <f t="shared" si="34"/>
        <v>0</v>
      </c>
      <c r="BL197" s="18" t="s">
        <v>183</v>
      </c>
      <c r="BM197" s="190" t="s">
        <v>927</v>
      </c>
    </row>
    <row r="198" spans="1:65" s="2" customFormat="1" ht="21.75" customHeight="1">
      <c r="A198" s="35"/>
      <c r="B198" s="146"/>
      <c r="C198" s="231" t="s">
        <v>407</v>
      </c>
      <c r="D198" s="231" t="s">
        <v>558</v>
      </c>
      <c r="E198" s="232" t="s">
        <v>2131</v>
      </c>
      <c r="F198" s="233" t="s">
        <v>2132</v>
      </c>
      <c r="G198" s="234" t="s">
        <v>2002</v>
      </c>
      <c r="H198" s="235">
        <v>23</v>
      </c>
      <c r="I198" s="236"/>
      <c r="J198" s="237">
        <f t="shared" si="25"/>
        <v>0</v>
      </c>
      <c r="K198" s="238"/>
      <c r="L198" s="239"/>
      <c r="M198" s="240" t="s">
        <v>1</v>
      </c>
      <c r="N198" s="241" t="s">
        <v>40</v>
      </c>
      <c r="O198" s="64"/>
      <c r="P198" s="188">
        <f t="shared" si="26"/>
        <v>0</v>
      </c>
      <c r="Q198" s="188">
        <v>0</v>
      </c>
      <c r="R198" s="188">
        <f t="shared" si="27"/>
        <v>0</v>
      </c>
      <c r="S198" s="188">
        <v>0</v>
      </c>
      <c r="T198" s="189">
        <f t="shared" si="28"/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190" t="s">
        <v>225</v>
      </c>
      <c r="AT198" s="190" t="s">
        <v>558</v>
      </c>
      <c r="AU198" s="190" t="s">
        <v>87</v>
      </c>
      <c r="AY198" s="18" t="s">
        <v>176</v>
      </c>
      <c r="BE198" s="108">
        <f t="shared" si="29"/>
        <v>0</v>
      </c>
      <c r="BF198" s="108">
        <f t="shared" si="30"/>
        <v>0</v>
      </c>
      <c r="BG198" s="108">
        <f t="shared" si="31"/>
        <v>0</v>
      </c>
      <c r="BH198" s="108">
        <f t="shared" si="32"/>
        <v>0</v>
      </c>
      <c r="BI198" s="108">
        <f t="shared" si="33"/>
        <v>0</v>
      </c>
      <c r="BJ198" s="18" t="s">
        <v>87</v>
      </c>
      <c r="BK198" s="108">
        <f t="shared" si="34"/>
        <v>0</v>
      </c>
      <c r="BL198" s="18" t="s">
        <v>183</v>
      </c>
      <c r="BM198" s="190" t="s">
        <v>932</v>
      </c>
    </row>
    <row r="199" spans="1:65" s="2" customFormat="1" ht="24.2" customHeight="1">
      <c r="A199" s="35"/>
      <c r="B199" s="146"/>
      <c r="C199" s="178" t="s">
        <v>929</v>
      </c>
      <c r="D199" s="178" t="s">
        <v>179</v>
      </c>
      <c r="E199" s="179" t="s">
        <v>2133</v>
      </c>
      <c r="F199" s="180" t="s">
        <v>2134</v>
      </c>
      <c r="G199" s="181" t="s">
        <v>2002</v>
      </c>
      <c r="H199" s="182">
        <v>1</v>
      </c>
      <c r="I199" s="183"/>
      <c r="J199" s="184">
        <f t="shared" si="25"/>
        <v>0</v>
      </c>
      <c r="K199" s="185"/>
      <c r="L199" s="36"/>
      <c r="M199" s="186" t="s">
        <v>1</v>
      </c>
      <c r="N199" s="187" t="s">
        <v>40</v>
      </c>
      <c r="O199" s="64"/>
      <c r="P199" s="188">
        <f t="shared" si="26"/>
        <v>0</v>
      </c>
      <c r="Q199" s="188">
        <v>0</v>
      </c>
      <c r="R199" s="188">
        <f t="shared" si="27"/>
        <v>0</v>
      </c>
      <c r="S199" s="188">
        <v>0</v>
      </c>
      <c r="T199" s="189">
        <f t="shared" si="28"/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190" t="s">
        <v>183</v>
      </c>
      <c r="AT199" s="190" t="s">
        <v>179</v>
      </c>
      <c r="AU199" s="190" t="s">
        <v>87</v>
      </c>
      <c r="AY199" s="18" t="s">
        <v>176</v>
      </c>
      <c r="BE199" s="108">
        <f t="shared" si="29"/>
        <v>0</v>
      </c>
      <c r="BF199" s="108">
        <f t="shared" si="30"/>
        <v>0</v>
      </c>
      <c r="BG199" s="108">
        <f t="shared" si="31"/>
        <v>0</v>
      </c>
      <c r="BH199" s="108">
        <f t="shared" si="32"/>
        <v>0</v>
      </c>
      <c r="BI199" s="108">
        <f t="shared" si="33"/>
        <v>0</v>
      </c>
      <c r="BJ199" s="18" t="s">
        <v>87</v>
      </c>
      <c r="BK199" s="108">
        <f t="shared" si="34"/>
        <v>0</v>
      </c>
      <c r="BL199" s="18" t="s">
        <v>183</v>
      </c>
      <c r="BM199" s="190" t="s">
        <v>938</v>
      </c>
    </row>
    <row r="200" spans="1:65" s="2" customFormat="1" ht="21.75" customHeight="1">
      <c r="A200" s="35"/>
      <c r="B200" s="146"/>
      <c r="C200" s="231" t="s">
        <v>414</v>
      </c>
      <c r="D200" s="231" t="s">
        <v>558</v>
      </c>
      <c r="E200" s="232" t="s">
        <v>2135</v>
      </c>
      <c r="F200" s="233" t="s">
        <v>2136</v>
      </c>
      <c r="G200" s="234" t="s">
        <v>2002</v>
      </c>
      <c r="H200" s="235">
        <v>1</v>
      </c>
      <c r="I200" s="236"/>
      <c r="J200" s="237">
        <f t="shared" si="25"/>
        <v>0</v>
      </c>
      <c r="K200" s="238"/>
      <c r="L200" s="239"/>
      <c r="M200" s="240" t="s">
        <v>1</v>
      </c>
      <c r="N200" s="241" t="s">
        <v>40</v>
      </c>
      <c r="O200" s="64"/>
      <c r="P200" s="188">
        <f t="shared" si="26"/>
        <v>0</v>
      </c>
      <c r="Q200" s="188">
        <v>0</v>
      </c>
      <c r="R200" s="188">
        <f t="shared" si="27"/>
        <v>0</v>
      </c>
      <c r="S200" s="188">
        <v>0</v>
      </c>
      <c r="T200" s="189">
        <f t="shared" si="28"/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190" t="s">
        <v>225</v>
      </c>
      <c r="AT200" s="190" t="s">
        <v>558</v>
      </c>
      <c r="AU200" s="190" t="s">
        <v>87</v>
      </c>
      <c r="AY200" s="18" t="s">
        <v>176</v>
      </c>
      <c r="BE200" s="108">
        <f t="shared" si="29"/>
        <v>0</v>
      </c>
      <c r="BF200" s="108">
        <f t="shared" si="30"/>
        <v>0</v>
      </c>
      <c r="BG200" s="108">
        <f t="shared" si="31"/>
        <v>0</v>
      </c>
      <c r="BH200" s="108">
        <f t="shared" si="32"/>
        <v>0</v>
      </c>
      <c r="BI200" s="108">
        <f t="shared" si="33"/>
        <v>0</v>
      </c>
      <c r="BJ200" s="18" t="s">
        <v>87</v>
      </c>
      <c r="BK200" s="108">
        <f t="shared" si="34"/>
        <v>0</v>
      </c>
      <c r="BL200" s="18" t="s">
        <v>183</v>
      </c>
      <c r="BM200" s="190" t="s">
        <v>943</v>
      </c>
    </row>
    <row r="201" spans="1:65" s="2" customFormat="1" ht="16.5" customHeight="1">
      <c r="A201" s="35"/>
      <c r="B201" s="146"/>
      <c r="C201" s="178" t="s">
        <v>940</v>
      </c>
      <c r="D201" s="178" t="s">
        <v>179</v>
      </c>
      <c r="E201" s="179" t="s">
        <v>2137</v>
      </c>
      <c r="F201" s="180" t="s">
        <v>2138</v>
      </c>
      <c r="G201" s="181" t="s">
        <v>2002</v>
      </c>
      <c r="H201" s="182">
        <v>1</v>
      </c>
      <c r="I201" s="183"/>
      <c r="J201" s="184">
        <f t="shared" si="25"/>
        <v>0</v>
      </c>
      <c r="K201" s="185"/>
      <c r="L201" s="36"/>
      <c r="M201" s="186" t="s">
        <v>1</v>
      </c>
      <c r="N201" s="187" t="s">
        <v>40</v>
      </c>
      <c r="O201" s="64"/>
      <c r="P201" s="188">
        <f t="shared" si="26"/>
        <v>0</v>
      </c>
      <c r="Q201" s="188">
        <v>0</v>
      </c>
      <c r="R201" s="188">
        <f t="shared" si="27"/>
        <v>0</v>
      </c>
      <c r="S201" s="188">
        <v>0</v>
      </c>
      <c r="T201" s="189">
        <f t="shared" si="28"/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190" t="s">
        <v>183</v>
      </c>
      <c r="AT201" s="190" t="s">
        <v>179</v>
      </c>
      <c r="AU201" s="190" t="s">
        <v>87</v>
      </c>
      <c r="AY201" s="18" t="s">
        <v>176</v>
      </c>
      <c r="BE201" s="108">
        <f t="shared" si="29"/>
        <v>0</v>
      </c>
      <c r="BF201" s="108">
        <f t="shared" si="30"/>
        <v>0</v>
      </c>
      <c r="BG201" s="108">
        <f t="shared" si="31"/>
        <v>0</v>
      </c>
      <c r="BH201" s="108">
        <f t="shared" si="32"/>
        <v>0</v>
      </c>
      <c r="BI201" s="108">
        <f t="shared" si="33"/>
        <v>0</v>
      </c>
      <c r="BJ201" s="18" t="s">
        <v>87</v>
      </c>
      <c r="BK201" s="108">
        <f t="shared" si="34"/>
        <v>0</v>
      </c>
      <c r="BL201" s="18" t="s">
        <v>183</v>
      </c>
      <c r="BM201" s="190" t="s">
        <v>949</v>
      </c>
    </row>
    <row r="202" spans="1:65" s="2" customFormat="1" ht="16.5" customHeight="1">
      <c r="A202" s="35"/>
      <c r="B202" s="146"/>
      <c r="C202" s="231" t="s">
        <v>446</v>
      </c>
      <c r="D202" s="231" t="s">
        <v>558</v>
      </c>
      <c r="E202" s="232" t="s">
        <v>2139</v>
      </c>
      <c r="F202" s="233" t="s">
        <v>2140</v>
      </c>
      <c r="G202" s="234" t="s">
        <v>2002</v>
      </c>
      <c r="H202" s="235">
        <v>1</v>
      </c>
      <c r="I202" s="236"/>
      <c r="J202" s="237">
        <f t="shared" si="25"/>
        <v>0</v>
      </c>
      <c r="K202" s="238"/>
      <c r="L202" s="239"/>
      <c r="M202" s="240" t="s">
        <v>1</v>
      </c>
      <c r="N202" s="241" t="s">
        <v>40</v>
      </c>
      <c r="O202" s="64"/>
      <c r="P202" s="188">
        <f t="shared" si="26"/>
        <v>0</v>
      </c>
      <c r="Q202" s="188">
        <v>0</v>
      </c>
      <c r="R202" s="188">
        <f t="shared" si="27"/>
        <v>0</v>
      </c>
      <c r="S202" s="188">
        <v>0</v>
      </c>
      <c r="T202" s="189">
        <f t="shared" si="28"/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190" t="s">
        <v>225</v>
      </c>
      <c r="AT202" s="190" t="s">
        <v>558</v>
      </c>
      <c r="AU202" s="190" t="s">
        <v>87</v>
      </c>
      <c r="AY202" s="18" t="s">
        <v>176</v>
      </c>
      <c r="BE202" s="108">
        <f t="shared" si="29"/>
        <v>0</v>
      </c>
      <c r="BF202" s="108">
        <f t="shared" si="30"/>
        <v>0</v>
      </c>
      <c r="BG202" s="108">
        <f t="shared" si="31"/>
        <v>0</v>
      </c>
      <c r="BH202" s="108">
        <f t="shared" si="32"/>
        <v>0</v>
      </c>
      <c r="BI202" s="108">
        <f t="shared" si="33"/>
        <v>0</v>
      </c>
      <c r="BJ202" s="18" t="s">
        <v>87</v>
      </c>
      <c r="BK202" s="108">
        <f t="shared" si="34"/>
        <v>0</v>
      </c>
      <c r="BL202" s="18" t="s">
        <v>183</v>
      </c>
      <c r="BM202" s="190" t="s">
        <v>956</v>
      </c>
    </row>
    <row r="203" spans="1:65" s="2" customFormat="1" ht="21.75" customHeight="1">
      <c r="A203" s="35"/>
      <c r="B203" s="146"/>
      <c r="C203" s="178" t="s">
        <v>953</v>
      </c>
      <c r="D203" s="178" t="s">
        <v>179</v>
      </c>
      <c r="E203" s="179" t="s">
        <v>2141</v>
      </c>
      <c r="F203" s="180" t="s">
        <v>2142</v>
      </c>
      <c r="G203" s="181" t="s">
        <v>2002</v>
      </c>
      <c r="H203" s="182">
        <v>3</v>
      </c>
      <c r="I203" s="183"/>
      <c r="J203" s="184">
        <f t="shared" si="25"/>
        <v>0</v>
      </c>
      <c r="K203" s="185"/>
      <c r="L203" s="36"/>
      <c r="M203" s="186" t="s">
        <v>1</v>
      </c>
      <c r="N203" s="187" t="s">
        <v>40</v>
      </c>
      <c r="O203" s="64"/>
      <c r="P203" s="188">
        <f t="shared" si="26"/>
        <v>0</v>
      </c>
      <c r="Q203" s="188">
        <v>0</v>
      </c>
      <c r="R203" s="188">
        <f t="shared" si="27"/>
        <v>0</v>
      </c>
      <c r="S203" s="188">
        <v>0</v>
      </c>
      <c r="T203" s="189">
        <f t="shared" si="28"/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190" t="s">
        <v>183</v>
      </c>
      <c r="AT203" s="190" t="s">
        <v>179</v>
      </c>
      <c r="AU203" s="190" t="s">
        <v>87</v>
      </c>
      <c r="AY203" s="18" t="s">
        <v>176</v>
      </c>
      <c r="BE203" s="108">
        <f t="shared" si="29"/>
        <v>0</v>
      </c>
      <c r="BF203" s="108">
        <f t="shared" si="30"/>
        <v>0</v>
      </c>
      <c r="BG203" s="108">
        <f t="shared" si="31"/>
        <v>0</v>
      </c>
      <c r="BH203" s="108">
        <f t="shared" si="32"/>
        <v>0</v>
      </c>
      <c r="BI203" s="108">
        <f t="shared" si="33"/>
        <v>0</v>
      </c>
      <c r="BJ203" s="18" t="s">
        <v>87</v>
      </c>
      <c r="BK203" s="108">
        <f t="shared" si="34"/>
        <v>0</v>
      </c>
      <c r="BL203" s="18" t="s">
        <v>183</v>
      </c>
      <c r="BM203" s="190" t="s">
        <v>959</v>
      </c>
    </row>
    <row r="204" spans="1:65" s="2" customFormat="1" ht="16.5" customHeight="1">
      <c r="A204" s="35"/>
      <c r="B204" s="146"/>
      <c r="C204" s="231" t="s">
        <v>472</v>
      </c>
      <c r="D204" s="231" t="s">
        <v>558</v>
      </c>
      <c r="E204" s="232" t="s">
        <v>2143</v>
      </c>
      <c r="F204" s="233" t="s">
        <v>2144</v>
      </c>
      <c r="G204" s="234" t="s">
        <v>2002</v>
      </c>
      <c r="H204" s="235">
        <v>3</v>
      </c>
      <c r="I204" s="236"/>
      <c r="J204" s="237">
        <f t="shared" si="25"/>
        <v>0</v>
      </c>
      <c r="K204" s="238"/>
      <c r="L204" s="239"/>
      <c r="M204" s="240" t="s">
        <v>1</v>
      </c>
      <c r="N204" s="241" t="s">
        <v>40</v>
      </c>
      <c r="O204" s="64"/>
      <c r="P204" s="188">
        <f t="shared" si="26"/>
        <v>0</v>
      </c>
      <c r="Q204" s="188">
        <v>0</v>
      </c>
      <c r="R204" s="188">
        <f t="shared" si="27"/>
        <v>0</v>
      </c>
      <c r="S204" s="188">
        <v>0</v>
      </c>
      <c r="T204" s="189">
        <f t="shared" si="28"/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190" t="s">
        <v>225</v>
      </c>
      <c r="AT204" s="190" t="s">
        <v>558</v>
      </c>
      <c r="AU204" s="190" t="s">
        <v>87</v>
      </c>
      <c r="AY204" s="18" t="s">
        <v>176</v>
      </c>
      <c r="BE204" s="108">
        <f t="shared" si="29"/>
        <v>0</v>
      </c>
      <c r="BF204" s="108">
        <f t="shared" si="30"/>
        <v>0</v>
      </c>
      <c r="BG204" s="108">
        <f t="shared" si="31"/>
        <v>0</v>
      </c>
      <c r="BH204" s="108">
        <f t="shared" si="32"/>
        <v>0</v>
      </c>
      <c r="BI204" s="108">
        <f t="shared" si="33"/>
        <v>0</v>
      </c>
      <c r="BJ204" s="18" t="s">
        <v>87</v>
      </c>
      <c r="BK204" s="108">
        <f t="shared" si="34"/>
        <v>0</v>
      </c>
      <c r="BL204" s="18" t="s">
        <v>183</v>
      </c>
      <c r="BM204" s="190" t="s">
        <v>963</v>
      </c>
    </row>
    <row r="205" spans="1:65" s="2" customFormat="1" ht="16.5" customHeight="1">
      <c r="A205" s="35"/>
      <c r="B205" s="146"/>
      <c r="C205" s="178" t="s">
        <v>962</v>
      </c>
      <c r="D205" s="178" t="s">
        <v>179</v>
      </c>
      <c r="E205" s="179" t="s">
        <v>2145</v>
      </c>
      <c r="F205" s="180" t="s">
        <v>2146</v>
      </c>
      <c r="G205" s="181" t="s">
        <v>2002</v>
      </c>
      <c r="H205" s="182">
        <v>11</v>
      </c>
      <c r="I205" s="183"/>
      <c r="J205" s="184">
        <f t="shared" si="25"/>
        <v>0</v>
      </c>
      <c r="K205" s="185"/>
      <c r="L205" s="36"/>
      <c r="M205" s="186" t="s">
        <v>1</v>
      </c>
      <c r="N205" s="187" t="s">
        <v>40</v>
      </c>
      <c r="O205" s="64"/>
      <c r="P205" s="188">
        <f t="shared" si="26"/>
        <v>0</v>
      </c>
      <c r="Q205" s="188">
        <v>0</v>
      </c>
      <c r="R205" s="188">
        <f t="shared" si="27"/>
        <v>0</v>
      </c>
      <c r="S205" s="188">
        <v>0</v>
      </c>
      <c r="T205" s="189">
        <f t="shared" si="28"/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190" t="s">
        <v>183</v>
      </c>
      <c r="AT205" s="190" t="s">
        <v>179</v>
      </c>
      <c r="AU205" s="190" t="s">
        <v>87</v>
      </c>
      <c r="AY205" s="18" t="s">
        <v>176</v>
      </c>
      <c r="BE205" s="108">
        <f t="shared" si="29"/>
        <v>0</v>
      </c>
      <c r="BF205" s="108">
        <f t="shared" si="30"/>
        <v>0</v>
      </c>
      <c r="BG205" s="108">
        <f t="shared" si="31"/>
        <v>0</v>
      </c>
      <c r="BH205" s="108">
        <f t="shared" si="32"/>
        <v>0</v>
      </c>
      <c r="BI205" s="108">
        <f t="shared" si="33"/>
        <v>0</v>
      </c>
      <c r="BJ205" s="18" t="s">
        <v>87</v>
      </c>
      <c r="BK205" s="108">
        <f t="shared" si="34"/>
        <v>0</v>
      </c>
      <c r="BL205" s="18" t="s">
        <v>183</v>
      </c>
      <c r="BM205" s="190" t="s">
        <v>972</v>
      </c>
    </row>
    <row r="206" spans="1:65" s="2" customFormat="1" ht="16.5" customHeight="1">
      <c r="A206" s="35"/>
      <c r="B206" s="146"/>
      <c r="C206" s="231" t="s">
        <v>475</v>
      </c>
      <c r="D206" s="231" t="s">
        <v>558</v>
      </c>
      <c r="E206" s="232" t="s">
        <v>2147</v>
      </c>
      <c r="F206" s="233" t="s">
        <v>2148</v>
      </c>
      <c r="G206" s="234" t="s">
        <v>2002</v>
      </c>
      <c r="H206" s="235">
        <v>11</v>
      </c>
      <c r="I206" s="236"/>
      <c r="J206" s="237">
        <f t="shared" si="25"/>
        <v>0</v>
      </c>
      <c r="K206" s="238"/>
      <c r="L206" s="239"/>
      <c r="M206" s="240" t="s">
        <v>1</v>
      </c>
      <c r="N206" s="241" t="s">
        <v>40</v>
      </c>
      <c r="O206" s="64"/>
      <c r="P206" s="188">
        <f t="shared" si="26"/>
        <v>0</v>
      </c>
      <c r="Q206" s="188">
        <v>0</v>
      </c>
      <c r="R206" s="188">
        <f t="shared" si="27"/>
        <v>0</v>
      </c>
      <c r="S206" s="188">
        <v>0</v>
      </c>
      <c r="T206" s="189">
        <f t="shared" si="28"/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190" t="s">
        <v>225</v>
      </c>
      <c r="AT206" s="190" t="s">
        <v>558</v>
      </c>
      <c r="AU206" s="190" t="s">
        <v>87</v>
      </c>
      <c r="AY206" s="18" t="s">
        <v>176</v>
      </c>
      <c r="BE206" s="108">
        <f t="shared" si="29"/>
        <v>0</v>
      </c>
      <c r="BF206" s="108">
        <f t="shared" si="30"/>
        <v>0</v>
      </c>
      <c r="BG206" s="108">
        <f t="shared" si="31"/>
        <v>0</v>
      </c>
      <c r="BH206" s="108">
        <f t="shared" si="32"/>
        <v>0</v>
      </c>
      <c r="BI206" s="108">
        <f t="shared" si="33"/>
        <v>0</v>
      </c>
      <c r="BJ206" s="18" t="s">
        <v>87</v>
      </c>
      <c r="BK206" s="108">
        <f t="shared" si="34"/>
        <v>0</v>
      </c>
      <c r="BL206" s="18" t="s">
        <v>183</v>
      </c>
      <c r="BM206" s="190" t="s">
        <v>978</v>
      </c>
    </row>
    <row r="207" spans="1:65" s="2" customFormat="1" ht="16.5" customHeight="1">
      <c r="A207" s="35"/>
      <c r="B207" s="146"/>
      <c r="C207" s="178" t="s">
        <v>975</v>
      </c>
      <c r="D207" s="178" t="s">
        <v>179</v>
      </c>
      <c r="E207" s="179" t="s">
        <v>2149</v>
      </c>
      <c r="F207" s="180" t="s">
        <v>2150</v>
      </c>
      <c r="G207" s="181" t="s">
        <v>2002</v>
      </c>
      <c r="H207" s="182">
        <v>2</v>
      </c>
      <c r="I207" s="183"/>
      <c r="J207" s="184">
        <f t="shared" si="25"/>
        <v>0</v>
      </c>
      <c r="K207" s="185"/>
      <c r="L207" s="36"/>
      <c r="M207" s="186" t="s">
        <v>1</v>
      </c>
      <c r="N207" s="187" t="s">
        <v>40</v>
      </c>
      <c r="O207" s="64"/>
      <c r="P207" s="188">
        <f t="shared" si="26"/>
        <v>0</v>
      </c>
      <c r="Q207" s="188">
        <v>0</v>
      </c>
      <c r="R207" s="188">
        <f t="shared" si="27"/>
        <v>0</v>
      </c>
      <c r="S207" s="188">
        <v>0</v>
      </c>
      <c r="T207" s="189">
        <f t="shared" si="28"/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190" t="s">
        <v>183</v>
      </c>
      <c r="AT207" s="190" t="s">
        <v>179</v>
      </c>
      <c r="AU207" s="190" t="s">
        <v>87</v>
      </c>
      <c r="AY207" s="18" t="s">
        <v>176</v>
      </c>
      <c r="BE207" s="108">
        <f t="shared" si="29"/>
        <v>0</v>
      </c>
      <c r="BF207" s="108">
        <f t="shared" si="30"/>
        <v>0</v>
      </c>
      <c r="BG207" s="108">
        <f t="shared" si="31"/>
        <v>0</v>
      </c>
      <c r="BH207" s="108">
        <f t="shared" si="32"/>
        <v>0</v>
      </c>
      <c r="BI207" s="108">
        <f t="shared" si="33"/>
        <v>0</v>
      </c>
      <c r="BJ207" s="18" t="s">
        <v>87</v>
      </c>
      <c r="BK207" s="108">
        <f t="shared" si="34"/>
        <v>0</v>
      </c>
      <c r="BL207" s="18" t="s">
        <v>183</v>
      </c>
      <c r="BM207" s="190" t="s">
        <v>985</v>
      </c>
    </row>
    <row r="208" spans="1:65" s="2" customFormat="1" ht="16.5" customHeight="1">
      <c r="A208" s="35"/>
      <c r="B208" s="146"/>
      <c r="C208" s="231" t="s">
        <v>479</v>
      </c>
      <c r="D208" s="231" t="s">
        <v>558</v>
      </c>
      <c r="E208" s="232" t="s">
        <v>2151</v>
      </c>
      <c r="F208" s="233" t="s">
        <v>2152</v>
      </c>
      <c r="G208" s="234" t="s">
        <v>2002</v>
      </c>
      <c r="H208" s="235">
        <v>2</v>
      </c>
      <c r="I208" s="236"/>
      <c r="J208" s="237">
        <f t="shared" si="25"/>
        <v>0</v>
      </c>
      <c r="K208" s="238"/>
      <c r="L208" s="239"/>
      <c r="M208" s="240" t="s">
        <v>1</v>
      </c>
      <c r="N208" s="241" t="s">
        <v>40</v>
      </c>
      <c r="O208" s="64"/>
      <c r="P208" s="188">
        <f t="shared" si="26"/>
        <v>0</v>
      </c>
      <c r="Q208" s="188">
        <v>0</v>
      </c>
      <c r="R208" s="188">
        <f t="shared" si="27"/>
        <v>0</v>
      </c>
      <c r="S208" s="188">
        <v>0</v>
      </c>
      <c r="T208" s="189">
        <f t="shared" si="28"/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190" t="s">
        <v>225</v>
      </c>
      <c r="AT208" s="190" t="s">
        <v>558</v>
      </c>
      <c r="AU208" s="190" t="s">
        <v>87</v>
      </c>
      <c r="AY208" s="18" t="s">
        <v>176</v>
      </c>
      <c r="BE208" s="108">
        <f t="shared" si="29"/>
        <v>0</v>
      </c>
      <c r="BF208" s="108">
        <f t="shared" si="30"/>
        <v>0</v>
      </c>
      <c r="BG208" s="108">
        <f t="shared" si="31"/>
        <v>0</v>
      </c>
      <c r="BH208" s="108">
        <f t="shared" si="32"/>
        <v>0</v>
      </c>
      <c r="BI208" s="108">
        <f t="shared" si="33"/>
        <v>0</v>
      </c>
      <c r="BJ208" s="18" t="s">
        <v>87</v>
      </c>
      <c r="BK208" s="108">
        <f t="shared" si="34"/>
        <v>0</v>
      </c>
      <c r="BL208" s="18" t="s">
        <v>183</v>
      </c>
      <c r="BM208" s="190" t="s">
        <v>989</v>
      </c>
    </row>
    <row r="209" spans="1:65" s="2" customFormat="1" ht="16.5" customHeight="1">
      <c r="A209" s="35"/>
      <c r="B209" s="146"/>
      <c r="C209" s="178" t="s">
        <v>986</v>
      </c>
      <c r="D209" s="178" t="s">
        <v>179</v>
      </c>
      <c r="E209" s="179" t="s">
        <v>2153</v>
      </c>
      <c r="F209" s="180" t="s">
        <v>2154</v>
      </c>
      <c r="G209" s="181" t="s">
        <v>2002</v>
      </c>
      <c r="H209" s="182">
        <v>2</v>
      </c>
      <c r="I209" s="183"/>
      <c r="J209" s="184">
        <f t="shared" si="25"/>
        <v>0</v>
      </c>
      <c r="K209" s="185"/>
      <c r="L209" s="36"/>
      <c r="M209" s="186" t="s">
        <v>1</v>
      </c>
      <c r="N209" s="187" t="s">
        <v>40</v>
      </c>
      <c r="O209" s="64"/>
      <c r="P209" s="188">
        <f t="shared" si="26"/>
        <v>0</v>
      </c>
      <c r="Q209" s="188">
        <v>0</v>
      </c>
      <c r="R209" s="188">
        <f t="shared" si="27"/>
        <v>0</v>
      </c>
      <c r="S209" s="188">
        <v>0</v>
      </c>
      <c r="T209" s="189">
        <f t="shared" si="28"/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190" t="s">
        <v>183</v>
      </c>
      <c r="AT209" s="190" t="s">
        <v>179</v>
      </c>
      <c r="AU209" s="190" t="s">
        <v>87</v>
      </c>
      <c r="AY209" s="18" t="s">
        <v>176</v>
      </c>
      <c r="BE209" s="108">
        <f t="shared" si="29"/>
        <v>0</v>
      </c>
      <c r="BF209" s="108">
        <f t="shared" si="30"/>
        <v>0</v>
      </c>
      <c r="BG209" s="108">
        <f t="shared" si="31"/>
        <v>0</v>
      </c>
      <c r="BH209" s="108">
        <f t="shared" si="32"/>
        <v>0</v>
      </c>
      <c r="BI209" s="108">
        <f t="shared" si="33"/>
        <v>0</v>
      </c>
      <c r="BJ209" s="18" t="s">
        <v>87</v>
      </c>
      <c r="BK209" s="108">
        <f t="shared" si="34"/>
        <v>0</v>
      </c>
      <c r="BL209" s="18" t="s">
        <v>183</v>
      </c>
      <c r="BM209" s="190" t="s">
        <v>992</v>
      </c>
    </row>
    <row r="210" spans="1:65" s="2" customFormat="1" ht="16.5" customHeight="1">
      <c r="A210" s="35"/>
      <c r="B210" s="146"/>
      <c r="C210" s="231" t="s">
        <v>482</v>
      </c>
      <c r="D210" s="231" t="s">
        <v>558</v>
      </c>
      <c r="E210" s="232" t="s">
        <v>2155</v>
      </c>
      <c r="F210" s="233" t="s">
        <v>2156</v>
      </c>
      <c r="G210" s="234" t="s">
        <v>2002</v>
      </c>
      <c r="H210" s="235">
        <v>2</v>
      </c>
      <c r="I210" s="236"/>
      <c r="J210" s="237">
        <f t="shared" si="25"/>
        <v>0</v>
      </c>
      <c r="K210" s="238"/>
      <c r="L210" s="239"/>
      <c r="M210" s="240" t="s">
        <v>1</v>
      </c>
      <c r="N210" s="241" t="s">
        <v>40</v>
      </c>
      <c r="O210" s="64"/>
      <c r="P210" s="188">
        <f t="shared" si="26"/>
        <v>0</v>
      </c>
      <c r="Q210" s="188">
        <v>0</v>
      </c>
      <c r="R210" s="188">
        <f t="shared" si="27"/>
        <v>0</v>
      </c>
      <c r="S210" s="188">
        <v>0</v>
      </c>
      <c r="T210" s="189">
        <f t="shared" si="28"/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190" t="s">
        <v>225</v>
      </c>
      <c r="AT210" s="190" t="s">
        <v>558</v>
      </c>
      <c r="AU210" s="190" t="s">
        <v>87</v>
      </c>
      <c r="AY210" s="18" t="s">
        <v>176</v>
      </c>
      <c r="BE210" s="108">
        <f t="shared" si="29"/>
        <v>0</v>
      </c>
      <c r="BF210" s="108">
        <f t="shared" si="30"/>
        <v>0</v>
      </c>
      <c r="BG210" s="108">
        <f t="shared" si="31"/>
        <v>0</v>
      </c>
      <c r="BH210" s="108">
        <f t="shared" si="32"/>
        <v>0</v>
      </c>
      <c r="BI210" s="108">
        <f t="shared" si="33"/>
        <v>0</v>
      </c>
      <c r="BJ210" s="18" t="s">
        <v>87</v>
      </c>
      <c r="BK210" s="108">
        <f t="shared" si="34"/>
        <v>0</v>
      </c>
      <c r="BL210" s="18" t="s">
        <v>183</v>
      </c>
      <c r="BM210" s="190" t="s">
        <v>997</v>
      </c>
    </row>
    <row r="211" spans="1:65" s="2" customFormat="1" ht="16.5" customHeight="1">
      <c r="A211" s="35"/>
      <c r="B211" s="146"/>
      <c r="C211" s="178" t="s">
        <v>994</v>
      </c>
      <c r="D211" s="178" t="s">
        <v>179</v>
      </c>
      <c r="E211" s="179" t="s">
        <v>2157</v>
      </c>
      <c r="F211" s="180" t="s">
        <v>2158</v>
      </c>
      <c r="G211" s="181" t="s">
        <v>2002</v>
      </c>
      <c r="H211" s="182">
        <v>4</v>
      </c>
      <c r="I211" s="183"/>
      <c r="J211" s="184">
        <f t="shared" si="25"/>
        <v>0</v>
      </c>
      <c r="K211" s="185"/>
      <c r="L211" s="36"/>
      <c r="M211" s="186" t="s">
        <v>1</v>
      </c>
      <c r="N211" s="187" t="s">
        <v>40</v>
      </c>
      <c r="O211" s="64"/>
      <c r="P211" s="188">
        <f t="shared" si="26"/>
        <v>0</v>
      </c>
      <c r="Q211" s="188">
        <v>0</v>
      </c>
      <c r="R211" s="188">
        <f t="shared" si="27"/>
        <v>0</v>
      </c>
      <c r="S211" s="188">
        <v>0</v>
      </c>
      <c r="T211" s="189">
        <f t="shared" si="28"/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190" t="s">
        <v>183</v>
      </c>
      <c r="AT211" s="190" t="s">
        <v>179</v>
      </c>
      <c r="AU211" s="190" t="s">
        <v>87</v>
      </c>
      <c r="AY211" s="18" t="s">
        <v>176</v>
      </c>
      <c r="BE211" s="108">
        <f t="shared" si="29"/>
        <v>0</v>
      </c>
      <c r="BF211" s="108">
        <f t="shared" si="30"/>
        <v>0</v>
      </c>
      <c r="BG211" s="108">
        <f t="shared" si="31"/>
        <v>0</v>
      </c>
      <c r="BH211" s="108">
        <f t="shared" si="32"/>
        <v>0</v>
      </c>
      <c r="BI211" s="108">
        <f t="shared" si="33"/>
        <v>0</v>
      </c>
      <c r="BJ211" s="18" t="s">
        <v>87</v>
      </c>
      <c r="BK211" s="108">
        <f t="shared" si="34"/>
        <v>0</v>
      </c>
      <c r="BL211" s="18" t="s">
        <v>183</v>
      </c>
      <c r="BM211" s="190" t="s">
        <v>1000</v>
      </c>
    </row>
    <row r="212" spans="1:65" s="2" customFormat="1" ht="16.5" customHeight="1">
      <c r="A212" s="35"/>
      <c r="B212" s="146"/>
      <c r="C212" s="231" t="s">
        <v>487</v>
      </c>
      <c r="D212" s="231" t="s">
        <v>558</v>
      </c>
      <c r="E212" s="232" t="s">
        <v>2159</v>
      </c>
      <c r="F212" s="233" t="s">
        <v>2160</v>
      </c>
      <c r="G212" s="234" t="s">
        <v>2002</v>
      </c>
      <c r="H212" s="235">
        <v>4</v>
      </c>
      <c r="I212" s="236"/>
      <c r="J212" s="237">
        <f t="shared" si="25"/>
        <v>0</v>
      </c>
      <c r="K212" s="238"/>
      <c r="L212" s="239"/>
      <c r="M212" s="240" t="s">
        <v>1</v>
      </c>
      <c r="N212" s="241" t="s">
        <v>40</v>
      </c>
      <c r="O212" s="64"/>
      <c r="P212" s="188">
        <f t="shared" si="26"/>
        <v>0</v>
      </c>
      <c r="Q212" s="188">
        <v>0</v>
      </c>
      <c r="R212" s="188">
        <f t="shared" si="27"/>
        <v>0</v>
      </c>
      <c r="S212" s="188">
        <v>0</v>
      </c>
      <c r="T212" s="189">
        <f t="shared" si="28"/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190" t="s">
        <v>225</v>
      </c>
      <c r="AT212" s="190" t="s">
        <v>558</v>
      </c>
      <c r="AU212" s="190" t="s">
        <v>87</v>
      </c>
      <c r="AY212" s="18" t="s">
        <v>176</v>
      </c>
      <c r="BE212" s="108">
        <f t="shared" si="29"/>
        <v>0</v>
      </c>
      <c r="BF212" s="108">
        <f t="shared" si="30"/>
        <v>0</v>
      </c>
      <c r="BG212" s="108">
        <f t="shared" si="31"/>
        <v>0</v>
      </c>
      <c r="BH212" s="108">
        <f t="shared" si="32"/>
        <v>0</v>
      </c>
      <c r="BI212" s="108">
        <f t="shared" si="33"/>
        <v>0</v>
      </c>
      <c r="BJ212" s="18" t="s">
        <v>87</v>
      </c>
      <c r="BK212" s="108">
        <f t="shared" si="34"/>
        <v>0</v>
      </c>
      <c r="BL212" s="18" t="s">
        <v>183</v>
      </c>
      <c r="BM212" s="190" t="s">
        <v>1005</v>
      </c>
    </row>
    <row r="213" spans="1:65" s="2" customFormat="1" ht="16.5" customHeight="1">
      <c r="A213" s="35"/>
      <c r="B213" s="146"/>
      <c r="C213" s="178" t="s">
        <v>1002</v>
      </c>
      <c r="D213" s="178" t="s">
        <v>179</v>
      </c>
      <c r="E213" s="179" t="s">
        <v>2161</v>
      </c>
      <c r="F213" s="180" t="s">
        <v>2162</v>
      </c>
      <c r="G213" s="181" t="s">
        <v>2002</v>
      </c>
      <c r="H213" s="182">
        <v>1</v>
      </c>
      <c r="I213" s="183"/>
      <c r="J213" s="184">
        <f t="shared" si="25"/>
        <v>0</v>
      </c>
      <c r="K213" s="185"/>
      <c r="L213" s="36"/>
      <c r="M213" s="186" t="s">
        <v>1</v>
      </c>
      <c r="N213" s="187" t="s">
        <v>40</v>
      </c>
      <c r="O213" s="64"/>
      <c r="P213" s="188">
        <f t="shared" si="26"/>
        <v>0</v>
      </c>
      <c r="Q213" s="188">
        <v>0</v>
      </c>
      <c r="R213" s="188">
        <f t="shared" si="27"/>
        <v>0</v>
      </c>
      <c r="S213" s="188">
        <v>0</v>
      </c>
      <c r="T213" s="189">
        <f t="shared" si="28"/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190" t="s">
        <v>183</v>
      </c>
      <c r="AT213" s="190" t="s">
        <v>179</v>
      </c>
      <c r="AU213" s="190" t="s">
        <v>87</v>
      </c>
      <c r="AY213" s="18" t="s">
        <v>176</v>
      </c>
      <c r="BE213" s="108">
        <f t="shared" si="29"/>
        <v>0</v>
      </c>
      <c r="BF213" s="108">
        <f t="shared" si="30"/>
        <v>0</v>
      </c>
      <c r="BG213" s="108">
        <f t="shared" si="31"/>
        <v>0</v>
      </c>
      <c r="BH213" s="108">
        <f t="shared" si="32"/>
        <v>0</v>
      </c>
      <c r="BI213" s="108">
        <f t="shared" si="33"/>
        <v>0</v>
      </c>
      <c r="BJ213" s="18" t="s">
        <v>87</v>
      </c>
      <c r="BK213" s="108">
        <f t="shared" si="34"/>
        <v>0</v>
      </c>
      <c r="BL213" s="18" t="s">
        <v>183</v>
      </c>
      <c r="BM213" s="190" t="s">
        <v>1009</v>
      </c>
    </row>
    <row r="214" spans="1:65" s="2" customFormat="1" ht="16.5" customHeight="1">
      <c r="A214" s="35"/>
      <c r="B214" s="146"/>
      <c r="C214" s="231" t="s">
        <v>494</v>
      </c>
      <c r="D214" s="231" t="s">
        <v>558</v>
      </c>
      <c r="E214" s="232" t="s">
        <v>2163</v>
      </c>
      <c r="F214" s="233" t="s">
        <v>2164</v>
      </c>
      <c r="G214" s="234" t="s">
        <v>2002</v>
      </c>
      <c r="H214" s="235">
        <v>1</v>
      </c>
      <c r="I214" s="236"/>
      <c r="J214" s="237">
        <f t="shared" si="25"/>
        <v>0</v>
      </c>
      <c r="K214" s="238"/>
      <c r="L214" s="239"/>
      <c r="M214" s="240" t="s">
        <v>1</v>
      </c>
      <c r="N214" s="241" t="s">
        <v>40</v>
      </c>
      <c r="O214" s="64"/>
      <c r="P214" s="188">
        <f t="shared" si="26"/>
        <v>0</v>
      </c>
      <c r="Q214" s="188">
        <v>0</v>
      </c>
      <c r="R214" s="188">
        <f t="shared" si="27"/>
        <v>0</v>
      </c>
      <c r="S214" s="188">
        <v>0</v>
      </c>
      <c r="T214" s="189">
        <f t="shared" si="28"/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190" t="s">
        <v>225</v>
      </c>
      <c r="AT214" s="190" t="s">
        <v>558</v>
      </c>
      <c r="AU214" s="190" t="s">
        <v>87</v>
      </c>
      <c r="AY214" s="18" t="s">
        <v>176</v>
      </c>
      <c r="BE214" s="108">
        <f t="shared" si="29"/>
        <v>0</v>
      </c>
      <c r="BF214" s="108">
        <f t="shared" si="30"/>
        <v>0</v>
      </c>
      <c r="BG214" s="108">
        <f t="shared" si="31"/>
        <v>0</v>
      </c>
      <c r="BH214" s="108">
        <f t="shared" si="32"/>
        <v>0</v>
      </c>
      <c r="BI214" s="108">
        <f t="shared" si="33"/>
        <v>0</v>
      </c>
      <c r="BJ214" s="18" t="s">
        <v>87</v>
      </c>
      <c r="BK214" s="108">
        <f t="shared" si="34"/>
        <v>0</v>
      </c>
      <c r="BL214" s="18" t="s">
        <v>183</v>
      </c>
      <c r="BM214" s="190" t="s">
        <v>1020</v>
      </c>
    </row>
    <row r="215" spans="1:65" s="2" customFormat="1" ht="16.5" customHeight="1">
      <c r="A215" s="35"/>
      <c r="B215" s="146"/>
      <c r="C215" s="178" t="s">
        <v>1017</v>
      </c>
      <c r="D215" s="178" t="s">
        <v>179</v>
      </c>
      <c r="E215" s="179" t="s">
        <v>2165</v>
      </c>
      <c r="F215" s="180" t="s">
        <v>2166</v>
      </c>
      <c r="G215" s="181" t="s">
        <v>2002</v>
      </c>
      <c r="H215" s="182">
        <v>3</v>
      </c>
      <c r="I215" s="183"/>
      <c r="J215" s="184">
        <f t="shared" si="25"/>
        <v>0</v>
      </c>
      <c r="K215" s="185"/>
      <c r="L215" s="36"/>
      <c r="M215" s="186" t="s">
        <v>1</v>
      </c>
      <c r="N215" s="187" t="s">
        <v>40</v>
      </c>
      <c r="O215" s="64"/>
      <c r="P215" s="188">
        <f t="shared" si="26"/>
        <v>0</v>
      </c>
      <c r="Q215" s="188">
        <v>0</v>
      </c>
      <c r="R215" s="188">
        <f t="shared" si="27"/>
        <v>0</v>
      </c>
      <c r="S215" s="188">
        <v>0</v>
      </c>
      <c r="T215" s="189">
        <f t="shared" si="28"/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190" t="s">
        <v>183</v>
      </c>
      <c r="AT215" s="190" t="s">
        <v>179</v>
      </c>
      <c r="AU215" s="190" t="s">
        <v>87</v>
      </c>
      <c r="AY215" s="18" t="s">
        <v>176</v>
      </c>
      <c r="BE215" s="108">
        <f t="shared" si="29"/>
        <v>0</v>
      </c>
      <c r="BF215" s="108">
        <f t="shared" si="30"/>
        <v>0</v>
      </c>
      <c r="BG215" s="108">
        <f t="shared" si="31"/>
        <v>0</v>
      </c>
      <c r="BH215" s="108">
        <f t="shared" si="32"/>
        <v>0</v>
      </c>
      <c r="BI215" s="108">
        <f t="shared" si="33"/>
        <v>0</v>
      </c>
      <c r="BJ215" s="18" t="s">
        <v>87</v>
      </c>
      <c r="BK215" s="108">
        <f t="shared" si="34"/>
        <v>0</v>
      </c>
      <c r="BL215" s="18" t="s">
        <v>183</v>
      </c>
      <c r="BM215" s="190" t="s">
        <v>1024</v>
      </c>
    </row>
    <row r="216" spans="1:65" s="2" customFormat="1" ht="16.5" customHeight="1">
      <c r="A216" s="35"/>
      <c r="B216" s="146"/>
      <c r="C216" s="231" t="s">
        <v>499</v>
      </c>
      <c r="D216" s="231" t="s">
        <v>558</v>
      </c>
      <c r="E216" s="232" t="s">
        <v>2167</v>
      </c>
      <c r="F216" s="233" t="s">
        <v>2168</v>
      </c>
      <c r="G216" s="234" t="s">
        <v>2002</v>
      </c>
      <c r="H216" s="235">
        <v>3</v>
      </c>
      <c r="I216" s="236"/>
      <c r="J216" s="237">
        <f t="shared" si="25"/>
        <v>0</v>
      </c>
      <c r="K216" s="238"/>
      <c r="L216" s="239"/>
      <c r="M216" s="240" t="s">
        <v>1</v>
      </c>
      <c r="N216" s="241" t="s">
        <v>40</v>
      </c>
      <c r="O216" s="64"/>
      <c r="P216" s="188">
        <f t="shared" si="26"/>
        <v>0</v>
      </c>
      <c r="Q216" s="188">
        <v>0</v>
      </c>
      <c r="R216" s="188">
        <f t="shared" si="27"/>
        <v>0</v>
      </c>
      <c r="S216" s="188">
        <v>0</v>
      </c>
      <c r="T216" s="189">
        <f t="shared" si="28"/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190" t="s">
        <v>225</v>
      </c>
      <c r="AT216" s="190" t="s">
        <v>558</v>
      </c>
      <c r="AU216" s="190" t="s">
        <v>87</v>
      </c>
      <c r="AY216" s="18" t="s">
        <v>176</v>
      </c>
      <c r="BE216" s="108">
        <f t="shared" si="29"/>
        <v>0</v>
      </c>
      <c r="BF216" s="108">
        <f t="shared" si="30"/>
        <v>0</v>
      </c>
      <c r="BG216" s="108">
        <f t="shared" si="31"/>
        <v>0</v>
      </c>
      <c r="BH216" s="108">
        <f t="shared" si="32"/>
        <v>0</v>
      </c>
      <c r="BI216" s="108">
        <f t="shared" si="33"/>
        <v>0</v>
      </c>
      <c r="BJ216" s="18" t="s">
        <v>87</v>
      </c>
      <c r="BK216" s="108">
        <f t="shared" si="34"/>
        <v>0</v>
      </c>
      <c r="BL216" s="18" t="s">
        <v>183</v>
      </c>
      <c r="BM216" s="190" t="s">
        <v>1029</v>
      </c>
    </row>
    <row r="217" spans="1:65" s="2" customFormat="1" ht="16.5" customHeight="1">
      <c r="A217" s="35"/>
      <c r="B217" s="146"/>
      <c r="C217" s="178" t="s">
        <v>1026</v>
      </c>
      <c r="D217" s="178" t="s">
        <v>179</v>
      </c>
      <c r="E217" s="179" t="s">
        <v>2169</v>
      </c>
      <c r="F217" s="180" t="s">
        <v>2170</v>
      </c>
      <c r="G217" s="181" t="s">
        <v>2002</v>
      </c>
      <c r="H217" s="182">
        <v>1</v>
      </c>
      <c r="I217" s="183"/>
      <c r="J217" s="184">
        <f t="shared" si="25"/>
        <v>0</v>
      </c>
      <c r="K217" s="185"/>
      <c r="L217" s="36"/>
      <c r="M217" s="186" t="s">
        <v>1</v>
      </c>
      <c r="N217" s="187" t="s">
        <v>40</v>
      </c>
      <c r="O217" s="64"/>
      <c r="P217" s="188">
        <f t="shared" si="26"/>
        <v>0</v>
      </c>
      <c r="Q217" s="188">
        <v>0</v>
      </c>
      <c r="R217" s="188">
        <f t="shared" si="27"/>
        <v>0</v>
      </c>
      <c r="S217" s="188">
        <v>0</v>
      </c>
      <c r="T217" s="189">
        <f t="shared" si="28"/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190" t="s">
        <v>183</v>
      </c>
      <c r="AT217" s="190" t="s">
        <v>179</v>
      </c>
      <c r="AU217" s="190" t="s">
        <v>87</v>
      </c>
      <c r="AY217" s="18" t="s">
        <v>176</v>
      </c>
      <c r="BE217" s="108">
        <f t="shared" si="29"/>
        <v>0</v>
      </c>
      <c r="BF217" s="108">
        <f t="shared" si="30"/>
        <v>0</v>
      </c>
      <c r="BG217" s="108">
        <f t="shared" si="31"/>
        <v>0</v>
      </c>
      <c r="BH217" s="108">
        <f t="shared" si="32"/>
        <v>0</v>
      </c>
      <c r="BI217" s="108">
        <f t="shared" si="33"/>
        <v>0</v>
      </c>
      <c r="BJ217" s="18" t="s">
        <v>87</v>
      </c>
      <c r="BK217" s="108">
        <f t="shared" si="34"/>
        <v>0</v>
      </c>
      <c r="BL217" s="18" t="s">
        <v>183</v>
      </c>
      <c r="BM217" s="190" t="s">
        <v>1033</v>
      </c>
    </row>
    <row r="218" spans="1:65" s="2" customFormat="1" ht="16.5" customHeight="1">
      <c r="A218" s="35"/>
      <c r="B218" s="146"/>
      <c r="C218" s="231" t="s">
        <v>504</v>
      </c>
      <c r="D218" s="231" t="s">
        <v>558</v>
      </c>
      <c r="E218" s="232" t="s">
        <v>2171</v>
      </c>
      <c r="F218" s="233" t="s">
        <v>2172</v>
      </c>
      <c r="G218" s="234" t="s">
        <v>2002</v>
      </c>
      <c r="H218" s="235">
        <v>1</v>
      </c>
      <c r="I218" s="236"/>
      <c r="J218" s="237">
        <f t="shared" si="25"/>
        <v>0</v>
      </c>
      <c r="K218" s="238"/>
      <c r="L218" s="239"/>
      <c r="M218" s="240" t="s">
        <v>1</v>
      </c>
      <c r="N218" s="241" t="s">
        <v>40</v>
      </c>
      <c r="O218" s="64"/>
      <c r="P218" s="188">
        <f t="shared" si="26"/>
        <v>0</v>
      </c>
      <c r="Q218" s="188">
        <v>0</v>
      </c>
      <c r="R218" s="188">
        <f t="shared" si="27"/>
        <v>0</v>
      </c>
      <c r="S218" s="188">
        <v>0</v>
      </c>
      <c r="T218" s="189">
        <f t="shared" si="28"/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190" t="s">
        <v>225</v>
      </c>
      <c r="AT218" s="190" t="s">
        <v>558</v>
      </c>
      <c r="AU218" s="190" t="s">
        <v>87</v>
      </c>
      <c r="AY218" s="18" t="s">
        <v>176</v>
      </c>
      <c r="BE218" s="108">
        <f t="shared" si="29"/>
        <v>0</v>
      </c>
      <c r="BF218" s="108">
        <f t="shared" si="30"/>
        <v>0</v>
      </c>
      <c r="BG218" s="108">
        <f t="shared" si="31"/>
        <v>0</v>
      </c>
      <c r="BH218" s="108">
        <f t="shared" si="32"/>
        <v>0</v>
      </c>
      <c r="BI218" s="108">
        <f t="shared" si="33"/>
        <v>0</v>
      </c>
      <c r="BJ218" s="18" t="s">
        <v>87</v>
      </c>
      <c r="BK218" s="108">
        <f t="shared" si="34"/>
        <v>0</v>
      </c>
      <c r="BL218" s="18" t="s">
        <v>183</v>
      </c>
      <c r="BM218" s="190" t="s">
        <v>1038</v>
      </c>
    </row>
    <row r="219" spans="1:65" s="2" customFormat="1" ht="16.5" customHeight="1">
      <c r="A219" s="35"/>
      <c r="B219" s="146"/>
      <c r="C219" s="178" t="s">
        <v>1035</v>
      </c>
      <c r="D219" s="178" t="s">
        <v>179</v>
      </c>
      <c r="E219" s="179" t="s">
        <v>2173</v>
      </c>
      <c r="F219" s="180" t="s">
        <v>2174</v>
      </c>
      <c r="G219" s="181" t="s">
        <v>2002</v>
      </c>
      <c r="H219" s="182">
        <v>1</v>
      </c>
      <c r="I219" s="183"/>
      <c r="J219" s="184">
        <f t="shared" si="25"/>
        <v>0</v>
      </c>
      <c r="K219" s="185"/>
      <c r="L219" s="36"/>
      <c r="M219" s="186" t="s">
        <v>1</v>
      </c>
      <c r="N219" s="187" t="s">
        <v>40</v>
      </c>
      <c r="O219" s="64"/>
      <c r="P219" s="188">
        <f t="shared" si="26"/>
        <v>0</v>
      </c>
      <c r="Q219" s="188">
        <v>0</v>
      </c>
      <c r="R219" s="188">
        <f t="shared" si="27"/>
        <v>0</v>
      </c>
      <c r="S219" s="188">
        <v>0</v>
      </c>
      <c r="T219" s="189">
        <f t="shared" si="28"/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190" t="s">
        <v>183</v>
      </c>
      <c r="AT219" s="190" t="s">
        <v>179</v>
      </c>
      <c r="AU219" s="190" t="s">
        <v>87</v>
      </c>
      <c r="AY219" s="18" t="s">
        <v>176</v>
      </c>
      <c r="BE219" s="108">
        <f t="shared" si="29"/>
        <v>0</v>
      </c>
      <c r="BF219" s="108">
        <f t="shared" si="30"/>
        <v>0</v>
      </c>
      <c r="BG219" s="108">
        <f t="shared" si="31"/>
        <v>0</v>
      </c>
      <c r="BH219" s="108">
        <f t="shared" si="32"/>
        <v>0</v>
      </c>
      <c r="BI219" s="108">
        <f t="shared" si="33"/>
        <v>0</v>
      </c>
      <c r="BJ219" s="18" t="s">
        <v>87</v>
      </c>
      <c r="BK219" s="108">
        <f t="shared" si="34"/>
        <v>0</v>
      </c>
      <c r="BL219" s="18" t="s">
        <v>183</v>
      </c>
      <c r="BM219" s="190" t="s">
        <v>1042</v>
      </c>
    </row>
    <row r="220" spans="1:65" s="2" customFormat="1" ht="16.5" customHeight="1">
      <c r="A220" s="35"/>
      <c r="B220" s="146"/>
      <c r="C220" s="231" t="s">
        <v>511</v>
      </c>
      <c r="D220" s="231" t="s">
        <v>558</v>
      </c>
      <c r="E220" s="232" t="s">
        <v>2175</v>
      </c>
      <c r="F220" s="233" t="s">
        <v>2176</v>
      </c>
      <c r="G220" s="234" t="s">
        <v>2002</v>
      </c>
      <c r="H220" s="235">
        <v>1</v>
      </c>
      <c r="I220" s="236"/>
      <c r="J220" s="237">
        <f t="shared" si="25"/>
        <v>0</v>
      </c>
      <c r="K220" s="238"/>
      <c r="L220" s="239"/>
      <c r="M220" s="240" t="s">
        <v>1</v>
      </c>
      <c r="N220" s="241" t="s">
        <v>40</v>
      </c>
      <c r="O220" s="64"/>
      <c r="P220" s="188">
        <f t="shared" si="26"/>
        <v>0</v>
      </c>
      <c r="Q220" s="188">
        <v>0</v>
      </c>
      <c r="R220" s="188">
        <f t="shared" si="27"/>
        <v>0</v>
      </c>
      <c r="S220" s="188">
        <v>0</v>
      </c>
      <c r="T220" s="189">
        <f t="shared" si="28"/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190" t="s">
        <v>225</v>
      </c>
      <c r="AT220" s="190" t="s">
        <v>558</v>
      </c>
      <c r="AU220" s="190" t="s">
        <v>87</v>
      </c>
      <c r="AY220" s="18" t="s">
        <v>176</v>
      </c>
      <c r="BE220" s="108">
        <f t="shared" si="29"/>
        <v>0</v>
      </c>
      <c r="BF220" s="108">
        <f t="shared" si="30"/>
        <v>0</v>
      </c>
      <c r="BG220" s="108">
        <f t="shared" si="31"/>
        <v>0</v>
      </c>
      <c r="BH220" s="108">
        <f t="shared" si="32"/>
        <v>0</v>
      </c>
      <c r="BI220" s="108">
        <f t="shared" si="33"/>
        <v>0</v>
      </c>
      <c r="BJ220" s="18" t="s">
        <v>87</v>
      </c>
      <c r="BK220" s="108">
        <f t="shared" si="34"/>
        <v>0</v>
      </c>
      <c r="BL220" s="18" t="s">
        <v>183</v>
      </c>
      <c r="BM220" s="190" t="s">
        <v>1047</v>
      </c>
    </row>
    <row r="221" spans="1:65" s="2" customFormat="1" ht="16.5" customHeight="1">
      <c r="A221" s="35"/>
      <c r="B221" s="146"/>
      <c r="C221" s="178" t="s">
        <v>1044</v>
      </c>
      <c r="D221" s="178" t="s">
        <v>179</v>
      </c>
      <c r="E221" s="179" t="s">
        <v>2177</v>
      </c>
      <c r="F221" s="180" t="s">
        <v>2178</v>
      </c>
      <c r="G221" s="181" t="s">
        <v>2002</v>
      </c>
      <c r="H221" s="182">
        <v>1</v>
      </c>
      <c r="I221" s="183"/>
      <c r="J221" s="184">
        <f t="shared" si="25"/>
        <v>0</v>
      </c>
      <c r="K221" s="185"/>
      <c r="L221" s="36"/>
      <c r="M221" s="186" t="s">
        <v>1</v>
      </c>
      <c r="N221" s="187" t="s">
        <v>40</v>
      </c>
      <c r="O221" s="64"/>
      <c r="P221" s="188">
        <f t="shared" si="26"/>
        <v>0</v>
      </c>
      <c r="Q221" s="188">
        <v>0</v>
      </c>
      <c r="R221" s="188">
        <f t="shared" si="27"/>
        <v>0</v>
      </c>
      <c r="S221" s="188">
        <v>0</v>
      </c>
      <c r="T221" s="189">
        <f t="shared" si="28"/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190" t="s">
        <v>183</v>
      </c>
      <c r="AT221" s="190" t="s">
        <v>179</v>
      </c>
      <c r="AU221" s="190" t="s">
        <v>87</v>
      </c>
      <c r="AY221" s="18" t="s">
        <v>176</v>
      </c>
      <c r="BE221" s="108">
        <f t="shared" si="29"/>
        <v>0</v>
      </c>
      <c r="BF221" s="108">
        <f t="shared" si="30"/>
        <v>0</v>
      </c>
      <c r="BG221" s="108">
        <f t="shared" si="31"/>
        <v>0</v>
      </c>
      <c r="BH221" s="108">
        <f t="shared" si="32"/>
        <v>0</v>
      </c>
      <c r="BI221" s="108">
        <f t="shared" si="33"/>
        <v>0</v>
      </c>
      <c r="BJ221" s="18" t="s">
        <v>87</v>
      </c>
      <c r="BK221" s="108">
        <f t="shared" si="34"/>
        <v>0</v>
      </c>
      <c r="BL221" s="18" t="s">
        <v>183</v>
      </c>
      <c r="BM221" s="190" t="s">
        <v>1051</v>
      </c>
    </row>
    <row r="222" spans="1:65" s="2" customFormat="1" ht="16.5" customHeight="1">
      <c r="A222" s="35"/>
      <c r="B222" s="146"/>
      <c r="C222" s="231" t="s">
        <v>520</v>
      </c>
      <c r="D222" s="231" t="s">
        <v>558</v>
      </c>
      <c r="E222" s="232" t="s">
        <v>2179</v>
      </c>
      <c r="F222" s="233" t="s">
        <v>2180</v>
      </c>
      <c r="G222" s="234" t="s">
        <v>2002</v>
      </c>
      <c r="H222" s="235">
        <v>1</v>
      </c>
      <c r="I222" s="236"/>
      <c r="J222" s="237">
        <f t="shared" si="25"/>
        <v>0</v>
      </c>
      <c r="K222" s="238"/>
      <c r="L222" s="239"/>
      <c r="M222" s="240" t="s">
        <v>1</v>
      </c>
      <c r="N222" s="241" t="s">
        <v>40</v>
      </c>
      <c r="O222" s="64"/>
      <c r="P222" s="188">
        <f t="shared" si="26"/>
        <v>0</v>
      </c>
      <c r="Q222" s="188">
        <v>0</v>
      </c>
      <c r="R222" s="188">
        <f t="shared" si="27"/>
        <v>0</v>
      </c>
      <c r="S222" s="188">
        <v>0</v>
      </c>
      <c r="T222" s="189">
        <f t="shared" si="28"/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190" t="s">
        <v>225</v>
      </c>
      <c r="AT222" s="190" t="s">
        <v>558</v>
      </c>
      <c r="AU222" s="190" t="s">
        <v>87</v>
      </c>
      <c r="AY222" s="18" t="s">
        <v>176</v>
      </c>
      <c r="BE222" s="108">
        <f t="shared" si="29"/>
        <v>0</v>
      </c>
      <c r="BF222" s="108">
        <f t="shared" si="30"/>
        <v>0</v>
      </c>
      <c r="BG222" s="108">
        <f t="shared" si="31"/>
        <v>0</v>
      </c>
      <c r="BH222" s="108">
        <f t="shared" si="32"/>
        <v>0</v>
      </c>
      <c r="BI222" s="108">
        <f t="shared" si="33"/>
        <v>0</v>
      </c>
      <c r="BJ222" s="18" t="s">
        <v>87</v>
      </c>
      <c r="BK222" s="108">
        <f t="shared" si="34"/>
        <v>0</v>
      </c>
      <c r="BL222" s="18" t="s">
        <v>183</v>
      </c>
      <c r="BM222" s="190" t="s">
        <v>1055</v>
      </c>
    </row>
    <row r="223" spans="1:65" s="2" customFormat="1" ht="16.5" customHeight="1">
      <c r="A223" s="35"/>
      <c r="B223" s="146"/>
      <c r="C223" s="178" t="s">
        <v>1052</v>
      </c>
      <c r="D223" s="178" t="s">
        <v>179</v>
      </c>
      <c r="E223" s="179" t="s">
        <v>2181</v>
      </c>
      <c r="F223" s="180" t="s">
        <v>2182</v>
      </c>
      <c r="G223" s="181" t="s">
        <v>2002</v>
      </c>
      <c r="H223" s="182">
        <v>5</v>
      </c>
      <c r="I223" s="183"/>
      <c r="J223" s="184">
        <f t="shared" si="25"/>
        <v>0</v>
      </c>
      <c r="K223" s="185"/>
      <c r="L223" s="36"/>
      <c r="M223" s="186" t="s">
        <v>1</v>
      </c>
      <c r="N223" s="187" t="s">
        <v>40</v>
      </c>
      <c r="O223" s="64"/>
      <c r="P223" s="188">
        <f t="shared" si="26"/>
        <v>0</v>
      </c>
      <c r="Q223" s="188">
        <v>0</v>
      </c>
      <c r="R223" s="188">
        <f t="shared" si="27"/>
        <v>0</v>
      </c>
      <c r="S223" s="188">
        <v>0</v>
      </c>
      <c r="T223" s="189">
        <f t="shared" si="28"/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190" t="s">
        <v>183</v>
      </c>
      <c r="AT223" s="190" t="s">
        <v>179</v>
      </c>
      <c r="AU223" s="190" t="s">
        <v>87</v>
      </c>
      <c r="AY223" s="18" t="s">
        <v>176</v>
      </c>
      <c r="BE223" s="108">
        <f t="shared" si="29"/>
        <v>0</v>
      </c>
      <c r="BF223" s="108">
        <f t="shared" si="30"/>
        <v>0</v>
      </c>
      <c r="BG223" s="108">
        <f t="shared" si="31"/>
        <v>0</v>
      </c>
      <c r="BH223" s="108">
        <f t="shared" si="32"/>
        <v>0</v>
      </c>
      <c r="BI223" s="108">
        <f t="shared" si="33"/>
        <v>0</v>
      </c>
      <c r="BJ223" s="18" t="s">
        <v>87</v>
      </c>
      <c r="BK223" s="108">
        <f t="shared" si="34"/>
        <v>0</v>
      </c>
      <c r="BL223" s="18" t="s">
        <v>183</v>
      </c>
      <c r="BM223" s="190" t="s">
        <v>1058</v>
      </c>
    </row>
    <row r="224" spans="1:65" s="2" customFormat="1" ht="16.5" customHeight="1">
      <c r="A224" s="35"/>
      <c r="B224" s="146"/>
      <c r="C224" s="231" t="s">
        <v>533</v>
      </c>
      <c r="D224" s="231" t="s">
        <v>558</v>
      </c>
      <c r="E224" s="232" t="s">
        <v>2183</v>
      </c>
      <c r="F224" s="233" t="s">
        <v>2184</v>
      </c>
      <c r="G224" s="234" t="s">
        <v>2002</v>
      </c>
      <c r="H224" s="235">
        <v>5</v>
      </c>
      <c r="I224" s="236"/>
      <c r="J224" s="237">
        <f t="shared" si="25"/>
        <v>0</v>
      </c>
      <c r="K224" s="238"/>
      <c r="L224" s="239"/>
      <c r="M224" s="240" t="s">
        <v>1</v>
      </c>
      <c r="N224" s="241" t="s">
        <v>40</v>
      </c>
      <c r="O224" s="64"/>
      <c r="P224" s="188">
        <f t="shared" si="26"/>
        <v>0</v>
      </c>
      <c r="Q224" s="188">
        <v>0</v>
      </c>
      <c r="R224" s="188">
        <f t="shared" si="27"/>
        <v>0</v>
      </c>
      <c r="S224" s="188">
        <v>0</v>
      </c>
      <c r="T224" s="189">
        <f t="shared" si="28"/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190" t="s">
        <v>225</v>
      </c>
      <c r="AT224" s="190" t="s">
        <v>558</v>
      </c>
      <c r="AU224" s="190" t="s">
        <v>87</v>
      </c>
      <c r="AY224" s="18" t="s">
        <v>176</v>
      </c>
      <c r="BE224" s="108">
        <f t="shared" si="29"/>
        <v>0</v>
      </c>
      <c r="BF224" s="108">
        <f t="shared" si="30"/>
        <v>0</v>
      </c>
      <c r="BG224" s="108">
        <f t="shared" si="31"/>
        <v>0</v>
      </c>
      <c r="BH224" s="108">
        <f t="shared" si="32"/>
        <v>0</v>
      </c>
      <c r="BI224" s="108">
        <f t="shared" si="33"/>
        <v>0</v>
      </c>
      <c r="BJ224" s="18" t="s">
        <v>87</v>
      </c>
      <c r="BK224" s="108">
        <f t="shared" si="34"/>
        <v>0</v>
      </c>
      <c r="BL224" s="18" t="s">
        <v>183</v>
      </c>
      <c r="BM224" s="190" t="s">
        <v>1062</v>
      </c>
    </row>
    <row r="225" spans="1:65" s="2" customFormat="1" ht="16.5" customHeight="1">
      <c r="A225" s="35"/>
      <c r="B225" s="146"/>
      <c r="C225" s="178" t="s">
        <v>1059</v>
      </c>
      <c r="D225" s="178" t="s">
        <v>179</v>
      </c>
      <c r="E225" s="179" t="s">
        <v>2185</v>
      </c>
      <c r="F225" s="180" t="s">
        <v>2186</v>
      </c>
      <c r="G225" s="181" t="s">
        <v>2002</v>
      </c>
      <c r="H225" s="182">
        <v>1</v>
      </c>
      <c r="I225" s="183"/>
      <c r="J225" s="184">
        <f t="shared" si="25"/>
        <v>0</v>
      </c>
      <c r="K225" s="185"/>
      <c r="L225" s="36"/>
      <c r="M225" s="186" t="s">
        <v>1</v>
      </c>
      <c r="N225" s="187" t="s">
        <v>40</v>
      </c>
      <c r="O225" s="64"/>
      <c r="P225" s="188">
        <f t="shared" si="26"/>
        <v>0</v>
      </c>
      <c r="Q225" s="188">
        <v>0</v>
      </c>
      <c r="R225" s="188">
        <f t="shared" si="27"/>
        <v>0</v>
      </c>
      <c r="S225" s="188">
        <v>0</v>
      </c>
      <c r="T225" s="189">
        <f t="shared" si="28"/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190" t="s">
        <v>183</v>
      </c>
      <c r="AT225" s="190" t="s">
        <v>179</v>
      </c>
      <c r="AU225" s="190" t="s">
        <v>87</v>
      </c>
      <c r="AY225" s="18" t="s">
        <v>176</v>
      </c>
      <c r="BE225" s="108">
        <f t="shared" si="29"/>
        <v>0</v>
      </c>
      <c r="BF225" s="108">
        <f t="shared" si="30"/>
        <v>0</v>
      </c>
      <c r="BG225" s="108">
        <f t="shared" si="31"/>
        <v>0</v>
      </c>
      <c r="BH225" s="108">
        <f t="shared" si="32"/>
        <v>0</v>
      </c>
      <c r="BI225" s="108">
        <f t="shared" si="33"/>
        <v>0</v>
      </c>
      <c r="BJ225" s="18" t="s">
        <v>87</v>
      </c>
      <c r="BK225" s="108">
        <f t="shared" si="34"/>
        <v>0</v>
      </c>
      <c r="BL225" s="18" t="s">
        <v>183</v>
      </c>
      <c r="BM225" s="190" t="s">
        <v>1067</v>
      </c>
    </row>
    <row r="226" spans="1:65" s="2" customFormat="1" ht="16.5" customHeight="1">
      <c r="A226" s="35"/>
      <c r="B226" s="146"/>
      <c r="C226" s="231" t="s">
        <v>540</v>
      </c>
      <c r="D226" s="231" t="s">
        <v>558</v>
      </c>
      <c r="E226" s="232" t="s">
        <v>2187</v>
      </c>
      <c r="F226" s="233" t="s">
        <v>2188</v>
      </c>
      <c r="G226" s="234" t="s">
        <v>2002</v>
      </c>
      <c r="H226" s="235">
        <v>1</v>
      </c>
      <c r="I226" s="236"/>
      <c r="J226" s="237">
        <f t="shared" si="25"/>
        <v>0</v>
      </c>
      <c r="K226" s="238"/>
      <c r="L226" s="239"/>
      <c r="M226" s="240" t="s">
        <v>1</v>
      </c>
      <c r="N226" s="241" t="s">
        <v>40</v>
      </c>
      <c r="O226" s="64"/>
      <c r="P226" s="188">
        <f t="shared" si="26"/>
        <v>0</v>
      </c>
      <c r="Q226" s="188">
        <v>0</v>
      </c>
      <c r="R226" s="188">
        <f t="shared" si="27"/>
        <v>0</v>
      </c>
      <c r="S226" s="188">
        <v>0</v>
      </c>
      <c r="T226" s="189">
        <f t="shared" si="28"/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190" t="s">
        <v>225</v>
      </c>
      <c r="AT226" s="190" t="s">
        <v>558</v>
      </c>
      <c r="AU226" s="190" t="s">
        <v>87</v>
      </c>
      <c r="AY226" s="18" t="s">
        <v>176</v>
      </c>
      <c r="BE226" s="108">
        <f t="shared" si="29"/>
        <v>0</v>
      </c>
      <c r="BF226" s="108">
        <f t="shared" si="30"/>
        <v>0</v>
      </c>
      <c r="BG226" s="108">
        <f t="shared" si="31"/>
        <v>0</v>
      </c>
      <c r="BH226" s="108">
        <f t="shared" si="32"/>
        <v>0</v>
      </c>
      <c r="BI226" s="108">
        <f t="shared" si="33"/>
        <v>0</v>
      </c>
      <c r="BJ226" s="18" t="s">
        <v>87</v>
      </c>
      <c r="BK226" s="108">
        <f t="shared" si="34"/>
        <v>0</v>
      </c>
      <c r="BL226" s="18" t="s">
        <v>183</v>
      </c>
      <c r="BM226" s="190" t="s">
        <v>1073</v>
      </c>
    </row>
    <row r="227" spans="1:65" s="2" customFormat="1" ht="16.5" customHeight="1">
      <c r="A227" s="35"/>
      <c r="B227" s="146"/>
      <c r="C227" s="178" t="s">
        <v>1070</v>
      </c>
      <c r="D227" s="178" t="s">
        <v>179</v>
      </c>
      <c r="E227" s="179" t="s">
        <v>2189</v>
      </c>
      <c r="F227" s="180" t="s">
        <v>2190</v>
      </c>
      <c r="G227" s="181" t="s">
        <v>2002</v>
      </c>
      <c r="H227" s="182">
        <v>4</v>
      </c>
      <c r="I227" s="183"/>
      <c r="J227" s="184">
        <f t="shared" ref="J227:J258" si="35">ROUND(I227*H227,2)</f>
        <v>0</v>
      </c>
      <c r="K227" s="185"/>
      <c r="L227" s="36"/>
      <c r="M227" s="186" t="s">
        <v>1</v>
      </c>
      <c r="N227" s="187" t="s">
        <v>40</v>
      </c>
      <c r="O227" s="64"/>
      <c r="P227" s="188">
        <f t="shared" ref="P227:P258" si="36">O227*H227</f>
        <v>0</v>
      </c>
      <c r="Q227" s="188">
        <v>0</v>
      </c>
      <c r="R227" s="188">
        <f t="shared" ref="R227:R258" si="37">Q227*H227</f>
        <v>0</v>
      </c>
      <c r="S227" s="188">
        <v>0</v>
      </c>
      <c r="T227" s="189">
        <f t="shared" ref="T227:T258" si="38"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190" t="s">
        <v>183</v>
      </c>
      <c r="AT227" s="190" t="s">
        <v>179</v>
      </c>
      <c r="AU227" s="190" t="s">
        <v>87</v>
      </c>
      <c r="AY227" s="18" t="s">
        <v>176</v>
      </c>
      <c r="BE227" s="108">
        <f t="shared" ref="BE227:BE258" si="39">IF(N227="základná",J227,0)</f>
        <v>0</v>
      </c>
      <c r="BF227" s="108">
        <f t="shared" ref="BF227:BF258" si="40">IF(N227="znížená",J227,0)</f>
        <v>0</v>
      </c>
      <c r="BG227" s="108">
        <f t="shared" ref="BG227:BG258" si="41">IF(N227="zákl. prenesená",J227,0)</f>
        <v>0</v>
      </c>
      <c r="BH227" s="108">
        <f t="shared" ref="BH227:BH258" si="42">IF(N227="zníž. prenesená",J227,0)</f>
        <v>0</v>
      </c>
      <c r="BI227" s="108">
        <f t="shared" ref="BI227:BI258" si="43">IF(N227="nulová",J227,0)</f>
        <v>0</v>
      </c>
      <c r="BJ227" s="18" t="s">
        <v>87</v>
      </c>
      <c r="BK227" s="108">
        <f t="shared" ref="BK227:BK258" si="44">ROUND(I227*H227,2)</f>
        <v>0</v>
      </c>
      <c r="BL227" s="18" t="s">
        <v>183</v>
      </c>
      <c r="BM227" s="190" t="s">
        <v>1076</v>
      </c>
    </row>
    <row r="228" spans="1:65" s="2" customFormat="1" ht="16.5" customHeight="1">
      <c r="A228" s="35"/>
      <c r="B228" s="146"/>
      <c r="C228" s="231" t="s">
        <v>548</v>
      </c>
      <c r="D228" s="231" t="s">
        <v>558</v>
      </c>
      <c r="E228" s="232" t="s">
        <v>2191</v>
      </c>
      <c r="F228" s="233" t="s">
        <v>2192</v>
      </c>
      <c r="G228" s="234" t="s">
        <v>2002</v>
      </c>
      <c r="H228" s="235">
        <v>4</v>
      </c>
      <c r="I228" s="236"/>
      <c r="J228" s="237">
        <f t="shared" si="35"/>
        <v>0</v>
      </c>
      <c r="K228" s="238"/>
      <c r="L228" s="239"/>
      <c r="M228" s="240" t="s">
        <v>1</v>
      </c>
      <c r="N228" s="241" t="s">
        <v>40</v>
      </c>
      <c r="O228" s="64"/>
      <c r="P228" s="188">
        <f t="shared" si="36"/>
        <v>0</v>
      </c>
      <c r="Q228" s="188">
        <v>0</v>
      </c>
      <c r="R228" s="188">
        <f t="shared" si="37"/>
        <v>0</v>
      </c>
      <c r="S228" s="188">
        <v>0</v>
      </c>
      <c r="T228" s="189">
        <f t="shared" si="38"/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190" t="s">
        <v>225</v>
      </c>
      <c r="AT228" s="190" t="s">
        <v>558</v>
      </c>
      <c r="AU228" s="190" t="s">
        <v>87</v>
      </c>
      <c r="AY228" s="18" t="s">
        <v>176</v>
      </c>
      <c r="BE228" s="108">
        <f t="shared" si="39"/>
        <v>0</v>
      </c>
      <c r="BF228" s="108">
        <f t="shared" si="40"/>
        <v>0</v>
      </c>
      <c r="BG228" s="108">
        <f t="shared" si="41"/>
        <v>0</v>
      </c>
      <c r="BH228" s="108">
        <f t="shared" si="42"/>
        <v>0</v>
      </c>
      <c r="BI228" s="108">
        <f t="shared" si="43"/>
        <v>0</v>
      </c>
      <c r="BJ228" s="18" t="s">
        <v>87</v>
      </c>
      <c r="BK228" s="108">
        <f t="shared" si="44"/>
        <v>0</v>
      </c>
      <c r="BL228" s="18" t="s">
        <v>183</v>
      </c>
      <c r="BM228" s="190" t="s">
        <v>1079</v>
      </c>
    </row>
    <row r="229" spans="1:65" s="2" customFormat="1" ht="16.5" customHeight="1">
      <c r="A229" s="35"/>
      <c r="B229" s="146"/>
      <c r="C229" s="178" t="s">
        <v>746</v>
      </c>
      <c r="D229" s="178" t="s">
        <v>179</v>
      </c>
      <c r="E229" s="179" t="s">
        <v>2193</v>
      </c>
      <c r="F229" s="180" t="s">
        <v>2194</v>
      </c>
      <c r="G229" s="181" t="s">
        <v>2002</v>
      </c>
      <c r="H229" s="182">
        <v>1</v>
      </c>
      <c r="I229" s="183"/>
      <c r="J229" s="184">
        <f t="shared" si="35"/>
        <v>0</v>
      </c>
      <c r="K229" s="185"/>
      <c r="L229" s="36"/>
      <c r="M229" s="186" t="s">
        <v>1</v>
      </c>
      <c r="N229" s="187" t="s">
        <v>40</v>
      </c>
      <c r="O229" s="64"/>
      <c r="P229" s="188">
        <f t="shared" si="36"/>
        <v>0</v>
      </c>
      <c r="Q229" s="188">
        <v>0</v>
      </c>
      <c r="R229" s="188">
        <f t="shared" si="37"/>
        <v>0</v>
      </c>
      <c r="S229" s="188">
        <v>0</v>
      </c>
      <c r="T229" s="189">
        <f t="shared" si="38"/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190" t="s">
        <v>183</v>
      </c>
      <c r="AT229" s="190" t="s">
        <v>179</v>
      </c>
      <c r="AU229" s="190" t="s">
        <v>87</v>
      </c>
      <c r="AY229" s="18" t="s">
        <v>176</v>
      </c>
      <c r="BE229" s="108">
        <f t="shared" si="39"/>
        <v>0</v>
      </c>
      <c r="BF229" s="108">
        <f t="shared" si="40"/>
        <v>0</v>
      </c>
      <c r="BG229" s="108">
        <f t="shared" si="41"/>
        <v>0</v>
      </c>
      <c r="BH229" s="108">
        <f t="shared" si="42"/>
        <v>0</v>
      </c>
      <c r="BI229" s="108">
        <f t="shared" si="43"/>
        <v>0</v>
      </c>
      <c r="BJ229" s="18" t="s">
        <v>87</v>
      </c>
      <c r="BK229" s="108">
        <f t="shared" si="44"/>
        <v>0</v>
      </c>
      <c r="BL229" s="18" t="s">
        <v>183</v>
      </c>
      <c r="BM229" s="190" t="s">
        <v>1082</v>
      </c>
    </row>
    <row r="230" spans="1:65" s="2" customFormat="1" ht="16.5" customHeight="1">
      <c r="A230" s="35"/>
      <c r="B230" s="146"/>
      <c r="C230" s="231" t="s">
        <v>554</v>
      </c>
      <c r="D230" s="231" t="s">
        <v>558</v>
      </c>
      <c r="E230" s="232" t="s">
        <v>2195</v>
      </c>
      <c r="F230" s="233" t="s">
        <v>2196</v>
      </c>
      <c r="G230" s="234" t="s">
        <v>2002</v>
      </c>
      <c r="H230" s="235">
        <v>1</v>
      </c>
      <c r="I230" s="236"/>
      <c r="J230" s="237">
        <f t="shared" si="35"/>
        <v>0</v>
      </c>
      <c r="K230" s="238"/>
      <c r="L230" s="239"/>
      <c r="M230" s="240" t="s">
        <v>1</v>
      </c>
      <c r="N230" s="241" t="s">
        <v>40</v>
      </c>
      <c r="O230" s="64"/>
      <c r="P230" s="188">
        <f t="shared" si="36"/>
        <v>0</v>
      </c>
      <c r="Q230" s="188">
        <v>0</v>
      </c>
      <c r="R230" s="188">
        <f t="shared" si="37"/>
        <v>0</v>
      </c>
      <c r="S230" s="188">
        <v>0</v>
      </c>
      <c r="T230" s="189">
        <f t="shared" si="38"/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190" t="s">
        <v>225</v>
      </c>
      <c r="AT230" s="190" t="s">
        <v>558</v>
      </c>
      <c r="AU230" s="190" t="s">
        <v>87</v>
      </c>
      <c r="AY230" s="18" t="s">
        <v>176</v>
      </c>
      <c r="BE230" s="108">
        <f t="shared" si="39"/>
        <v>0</v>
      </c>
      <c r="BF230" s="108">
        <f t="shared" si="40"/>
        <v>0</v>
      </c>
      <c r="BG230" s="108">
        <f t="shared" si="41"/>
        <v>0</v>
      </c>
      <c r="BH230" s="108">
        <f t="shared" si="42"/>
        <v>0</v>
      </c>
      <c r="BI230" s="108">
        <f t="shared" si="43"/>
        <v>0</v>
      </c>
      <c r="BJ230" s="18" t="s">
        <v>87</v>
      </c>
      <c r="BK230" s="108">
        <f t="shared" si="44"/>
        <v>0</v>
      </c>
      <c r="BL230" s="18" t="s">
        <v>183</v>
      </c>
      <c r="BM230" s="190" t="s">
        <v>1088</v>
      </c>
    </row>
    <row r="231" spans="1:65" s="2" customFormat="1" ht="24.2" customHeight="1">
      <c r="A231" s="35"/>
      <c r="B231" s="146"/>
      <c r="C231" s="178" t="s">
        <v>1085</v>
      </c>
      <c r="D231" s="178" t="s">
        <v>179</v>
      </c>
      <c r="E231" s="179" t="s">
        <v>2197</v>
      </c>
      <c r="F231" s="180" t="s">
        <v>2198</v>
      </c>
      <c r="G231" s="181" t="s">
        <v>558</v>
      </c>
      <c r="H231" s="182">
        <v>3</v>
      </c>
      <c r="I231" s="183"/>
      <c r="J231" s="184">
        <f t="shared" si="35"/>
        <v>0</v>
      </c>
      <c r="K231" s="185"/>
      <c r="L231" s="36"/>
      <c r="M231" s="186" t="s">
        <v>1</v>
      </c>
      <c r="N231" s="187" t="s">
        <v>40</v>
      </c>
      <c r="O231" s="64"/>
      <c r="P231" s="188">
        <f t="shared" si="36"/>
        <v>0</v>
      </c>
      <c r="Q231" s="188">
        <v>0</v>
      </c>
      <c r="R231" s="188">
        <f t="shared" si="37"/>
        <v>0</v>
      </c>
      <c r="S231" s="188">
        <v>0</v>
      </c>
      <c r="T231" s="189">
        <f t="shared" si="38"/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190" t="s">
        <v>183</v>
      </c>
      <c r="AT231" s="190" t="s">
        <v>179</v>
      </c>
      <c r="AU231" s="190" t="s">
        <v>87</v>
      </c>
      <c r="AY231" s="18" t="s">
        <v>176</v>
      </c>
      <c r="BE231" s="108">
        <f t="shared" si="39"/>
        <v>0</v>
      </c>
      <c r="BF231" s="108">
        <f t="shared" si="40"/>
        <v>0</v>
      </c>
      <c r="BG231" s="108">
        <f t="shared" si="41"/>
        <v>0</v>
      </c>
      <c r="BH231" s="108">
        <f t="shared" si="42"/>
        <v>0</v>
      </c>
      <c r="BI231" s="108">
        <f t="shared" si="43"/>
        <v>0</v>
      </c>
      <c r="BJ231" s="18" t="s">
        <v>87</v>
      </c>
      <c r="BK231" s="108">
        <f t="shared" si="44"/>
        <v>0</v>
      </c>
      <c r="BL231" s="18" t="s">
        <v>183</v>
      </c>
      <c r="BM231" s="190" t="s">
        <v>1098</v>
      </c>
    </row>
    <row r="232" spans="1:65" s="2" customFormat="1" ht="24.2" customHeight="1">
      <c r="A232" s="35"/>
      <c r="B232" s="146"/>
      <c r="C232" s="231" t="s">
        <v>565</v>
      </c>
      <c r="D232" s="231" t="s">
        <v>558</v>
      </c>
      <c r="E232" s="232" t="s">
        <v>2199</v>
      </c>
      <c r="F232" s="233" t="s">
        <v>2200</v>
      </c>
      <c r="G232" s="234" t="s">
        <v>558</v>
      </c>
      <c r="H232" s="235">
        <v>3</v>
      </c>
      <c r="I232" s="236"/>
      <c r="J232" s="237">
        <f t="shared" si="35"/>
        <v>0</v>
      </c>
      <c r="K232" s="238"/>
      <c r="L232" s="239"/>
      <c r="M232" s="240" t="s">
        <v>1</v>
      </c>
      <c r="N232" s="241" t="s">
        <v>40</v>
      </c>
      <c r="O232" s="64"/>
      <c r="P232" s="188">
        <f t="shared" si="36"/>
        <v>0</v>
      </c>
      <c r="Q232" s="188">
        <v>0</v>
      </c>
      <c r="R232" s="188">
        <f t="shared" si="37"/>
        <v>0</v>
      </c>
      <c r="S232" s="188">
        <v>0</v>
      </c>
      <c r="T232" s="189">
        <f t="shared" si="38"/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190" t="s">
        <v>225</v>
      </c>
      <c r="AT232" s="190" t="s">
        <v>558</v>
      </c>
      <c r="AU232" s="190" t="s">
        <v>87</v>
      </c>
      <c r="AY232" s="18" t="s">
        <v>176</v>
      </c>
      <c r="BE232" s="108">
        <f t="shared" si="39"/>
        <v>0</v>
      </c>
      <c r="BF232" s="108">
        <f t="shared" si="40"/>
        <v>0</v>
      </c>
      <c r="BG232" s="108">
        <f t="shared" si="41"/>
        <v>0</v>
      </c>
      <c r="BH232" s="108">
        <f t="shared" si="42"/>
        <v>0</v>
      </c>
      <c r="BI232" s="108">
        <f t="shared" si="43"/>
        <v>0</v>
      </c>
      <c r="BJ232" s="18" t="s">
        <v>87</v>
      </c>
      <c r="BK232" s="108">
        <f t="shared" si="44"/>
        <v>0</v>
      </c>
      <c r="BL232" s="18" t="s">
        <v>183</v>
      </c>
      <c r="BM232" s="190" t="s">
        <v>1102</v>
      </c>
    </row>
    <row r="233" spans="1:65" s="2" customFormat="1" ht="24.2" customHeight="1">
      <c r="A233" s="35"/>
      <c r="B233" s="146"/>
      <c r="C233" s="178" t="s">
        <v>1099</v>
      </c>
      <c r="D233" s="178" t="s">
        <v>179</v>
      </c>
      <c r="E233" s="179" t="s">
        <v>2201</v>
      </c>
      <c r="F233" s="180" t="s">
        <v>2202</v>
      </c>
      <c r="G233" s="181" t="s">
        <v>2002</v>
      </c>
      <c r="H233" s="182">
        <v>3</v>
      </c>
      <c r="I233" s="183"/>
      <c r="J233" s="184">
        <f t="shared" si="35"/>
        <v>0</v>
      </c>
      <c r="K233" s="185"/>
      <c r="L233" s="36"/>
      <c r="M233" s="186" t="s">
        <v>1</v>
      </c>
      <c r="N233" s="187" t="s">
        <v>40</v>
      </c>
      <c r="O233" s="64"/>
      <c r="P233" s="188">
        <f t="shared" si="36"/>
        <v>0</v>
      </c>
      <c r="Q233" s="188">
        <v>0</v>
      </c>
      <c r="R233" s="188">
        <f t="shared" si="37"/>
        <v>0</v>
      </c>
      <c r="S233" s="188">
        <v>0</v>
      </c>
      <c r="T233" s="189">
        <f t="shared" si="38"/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190" t="s">
        <v>183</v>
      </c>
      <c r="AT233" s="190" t="s">
        <v>179</v>
      </c>
      <c r="AU233" s="190" t="s">
        <v>87</v>
      </c>
      <c r="AY233" s="18" t="s">
        <v>176</v>
      </c>
      <c r="BE233" s="108">
        <f t="shared" si="39"/>
        <v>0</v>
      </c>
      <c r="BF233" s="108">
        <f t="shared" si="40"/>
        <v>0</v>
      </c>
      <c r="BG233" s="108">
        <f t="shared" si="41"/>
        <v>0</v>
      </c>
      <c r="BH233" s="108">
        <f t="shared" si="42"/>
        <v>0</v>
      </c>
      <c r="BI233" s="108">
        <f t="shared" si="43"/>
        <v>0</v>
      </c>
      <c r="BJ233" s="18" t="s">
        <v>87</v>
      </c>
      <c r="BK233" s="108">
        <f t="shared" si="44"/>
        <v>0</v>
      </c>
      <c r="BL233" s="18" t="s">
        <v>183</v>
      </c>
      <c r="BM233" s="190" t="s">
        <v>1107</v>
      </c>
    </row>
    <row r="234" spans="1:65" s="2" customFormat="1" ht="24.2" customHeight="1">
      <c r="A234" s="35"/>
      <c r="B234" s="146"/>
      <c r="C234" s="231" t="s">
        <v>866</v>
      </c>
      <c r="D234" s="231" t="s">
        <v>558</v>
      </c>
      <c r="E234" s="232" t="s">
        <v>2203</v>
      </c>
      <c r="F234" s="233" t="s">
        <v>2204</v>
      </c>
      <c r="G234" s="234" t="s">
        <v>2002</v>
      </c>
      <c r="H234" s="235">
        <v>3</v>
      </c>
      <c r="I234" s="236"/>
      <c r="J234" s="237">
        <f t="shared" si="35"/>
        <v>0</v>
      </c>
      <c r="K234" s="238"/>
      <c r="L234" s="239"/>
      <c r="M234" s="240" t="s">
        <v>1</v>
      </c>
      <c r="N234" s="241" t="s">
        <v>40</v>
      </c>
      <c r="O234" s="64"/>
      <c r="P234" s="188">
        <f t="shared" si="36"/>
        <v>0</v>
      </c>
      <c r="Q234" s="188">
        <v>0</v>
      </c>
      <c r="R234" s="188">
        <f t="shared" si="37"/>
        <v>0</v>
      </c>
      <c r="S234" s="188">
        <v>0</v>
      </c>
      <c r="T234" s="189">
        <f t="shared" si="38"/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190" t="s">
        <v>225</v>
      </c>
      <c r="AT234" s="190" t="s">
        <v>558</v>
      </c>
      <c r="AU234" s="190" t="s">
        <v>87</v>
      </c>
      <c r="AY234" s="18" t="s">
        <v>176</v>
      </c>
      <c r="BE234" s="108">
        <f t="shared" si="39"/>
        <v>0</v>
      </c>
      <c r="BF234" s="108">
        <f t="shared" si="40"/>
        <v>0</v>
      </c>
      <c r="BG234" s="108">
        <f t="shared" si="41"/>
        <v>0</v>
      </c>
      <c r="BH234" s="108">
        <f t="shared" si="42"/>
        <v>0</v>
      </c>
      <c r="BI234" s="108">
        <f t="shared" si="43"/>
        <v>0</v>
      </c>
      <c r="BJ234" s="18" t="s">
        <v>87</v>
      </c>
      <c r="BK234" s="108">
        <f t="shared" si="44"/>
        <v>0</v>
      </c>
      <c r="BL234" s="18" t="s">
        <v>183</v>
      </c>
      <c r="BM234" s="190" t="s">
        <v>1111</v>
      </c>
    </row>
    <row r="235" spans="1:65" s="2" customFormat="1" ht="24.2" customHeight="1">
      <c r="A235" s="35"/>
      <c r="B235" s="146"/>
      <c r="C235" s="178" t="s">
        <v>1108</v>
      </c>
      <c r="D235" s="178" t="s">
        <v>179</v>
      </c>
      <c r="E235" s="179" t="s">
        <v>2205</v>
      </c>
      <c r="F235" s="180" t="s">
        <v>2206</v>
      </c>
      <c r="G235" s="181" t="s">
        <v>2002</v>
      </c>
      <c r="H235" s="182">
        <v>3</v>
      </c>
      <c r="I235" s="183"/>
      <c r="J235" s="184">
        <f t="shared" si="35"/>
        <v>0</v>
      </c>
      <c r="K235" s="185"/>
      <c r="L235" s="36"/>
      <c r="M235" s="186" t="s">
        <v>1</v>
      </c>
      <c r="N235" s="187" t="s">
        <v>40</v>
      </c>
      <c r="O235" s="64"/>
      <c r="P235" s="188">
        <f t="shared" si="36"/>
        <v>0</v>
      </c>
      <c r="Q235" s="188">
        <v>0</v>
      </c>
      <c r="R235" s="188">
        <f t="shared" si="37"/>
        <v>0</v>
      </c>
      <c r="S235" s="188">
        <v>0</v>
      </c>
      <c r="T235" s="189">
        <f t="shared" si="38"/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190" t="s">
        <v>183</v>
      </c>
      <c r="AT235" s="190" t="s">
        <v>179</v>
      </c>
      <c r="AU235" s="190" t="s">
        <v>87</v>
      </c>
      <c r="AY235" s="18" t="s">
        <v>176</v>
      </c>
      <c r="BE235" s="108">
        <f t="shared" si="39"/>
        <v>0</v>
      </c>
      <c r="BF235" s="108">
        <f t="shared" si="40"/>
        <v>0</v>
      </c>
      <c r="BG235" s="108">
        <f t="shared" si="41"/>
        <v>0</v>
      </c>
      <c r="BH235" s="108">
        <f t="shared" si="42"/>
        <v>0</v>
      </c>
      <c r="BI235" s="108">
        <f t="shared" si="43"/>
        <v>0</v>
      </c>
      <c r="BJ235" s="18" t="s">
        <v>87</v>
      </c>
      <c r="BK235" s="108">
        <f t="shared" si="44"/>
        <v>0</v>
      </c>
      <c r="BL235" s="18" t="s">
        <v>183</v>
      </c>
      <c r="BM235" s="190" t="s">
        <v>1115</v>
      </c>
    </row>
    <row r="236" spans="1:65" s="2" customFormat="1" ht="24.2" customHeight="1">
      <c r="A236" s="35"/>
      <c r="B236" s="146"/>
      <c r="C236" s="231" t="s">
        <v>869</v>
      </c>
      <c r="D236" s="231" t="s">
        <v>558</v>
      </c>
      <c r="E236" s="232" t="s">
        <v>2207</v>
      </c>
      <c r="F236" s="233" t="s">
        <v>2208</v>
      </c>
      <c r="G236" s="234" t="s">
        <v>2002</v>
      </c>
      <c r="H236" s="235">
        <v>3</v>
      </c>
      <c r="I236" s="236"/>
      <c r="J236" s="237">
        <f t="shared" si="35"/>
        <v>0</v>
      </c>
      <c r="K236" s="238"/>
      <c r="L236" s="239"/>
      <c r="M236" s="240" t="s">
        <v>1</v>
      </c>
      <c r="N236" s="241" t="s">
        <v>40</v>
      </c>
      <c r="O236" s="64"/>
      <c r="P236" s="188">
        <f t="shared" si="36"/>
        <v>0</v>
      </c>
      <c r="Q236" s="188">
        <v>0</v>
      </c>
      <c r="R236" s="188">
        <f t="shared" si="37"/>
        <v>0</v>
      </c>
      <c r="S236" s="188">
        <v>0</v>
      </c>
      <c r="T236" s="189">
        <f t="shared" si="38"/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190" t="s">
        <v>225</v>
      </c>
      <c r="AT236" s="190" t="s">
        <v>558</v>
      </c>
      <c r="AU236" s="190" t="s">
        <v>87</v>
      </c>
      <c r="AY236" s="18" t="s">
        <v>176</v>
      </c>
      <c r="BE236" s="108">
        <f t="shared" si="39"/>
        <v>0</v>
      </c>
      <c r="BF236" s="108">
        <f t="shared" si="40"/>
        <v>0</v>
      </c>
      <c r="BG236" s="108">
        <f t="shared" si="41"/>
        <v>0</v>
      </c>
      <c r="BH236" s="108">
        <f t="shared" si="42"/>
        <v>0</v>
      </c>
      <c r="BI236" s="108">
        <f t="shared" si="43"/>
        <v>0</v>
      </c>
      <c r="BJ236" s="18" t="s">
        <v>87</v>
      </c>
      <c r="BK236" s="108">
        <f t="shared" si="44"/>
        <v>0</v>
      </c>
      <c r="BL236" s="18" t="s">
        <v>183</v>
      </c>
      <c r="BM236" s="190" t="s">
        <v>1120</v>
      </c>
    </row>
    <row r="237" spans="1:65" s="2" customFormat="1" ht="24.2" customHeight="1">
      <c r="A237" s="35"/>
      <c r="B237" s="146"/>
      <c r="C237" s="178" t="s">
        <v>1117</v>
      </c>
      <c r="D237" s="178" t="s">
        <v>179</v>
      </c>
      <c r="E237" s="179" t="s">
        <v>2209</v>
      </c>
      <c r="F237" s="180" t="s">
        <v>2210</v>
      </c>
      <c r="G237" s="181" t="s">
        <v>2002</v>
      </c>
      <c r="H237" s="182">
        <v>2</v>
      </c>
      <c r="I237" s="183"/>
      <c r="J237" s="184">
        <f t="shared" si="35"/>
        <v>0</v>
      </c>
      <c r="K237" s="185"/>
      <c r="L237" s="36"/>
      <c r="M237" s="186" t="s">
        <v>1</v>
      </c>
      <c r="N237" s="187" t="s">
        <v>40</v>
      </c>
      <c r="O237" s="64"/>
      <c r="P237" s="188">
        <f t="shared" si="36"/>
        <v>0</v>
      </c>
      <c r="Q237" s="188">
        <v>0</v>
      </c>
      <c r="R237" s="188">
        <f t="shared" si="37"/>
        <v>0</v>
      </c>
      <c r="S237" s="188">
        <v>0</v>
      </c>
      <c r="T237" s="189">
        <f t="shared" si="38"/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190" t="s">
        <v>183</v>
      </c>
      <c r="AT237" s="190" t="s">
        <v>179</v>
      </c>
      <c r="AU237" s="190" t="s">
        <v>87</v>
      </c>
      <c r="AY237" s="18" t="s">
        <v>176</v>
      </c>
      <c r="BE237" s="108">
        <f t="shared" si="39"/>
        <v>0</v>
      </c>
      <c r="BF237" s="108">
        <f t="shared" si="40"/>
        <v>0</v>
      </c>
      <c r="BG237" s="108">
        <f t="shared" si="41"/>
        <v>0</v>
      </c>
      <c r="BH237" s="108">
        <f t="shared" si="42"/>
        <v>0</v>
      </c>
      <c r="BI237" s="108">
        <f t="shared" si="43"/>
        <v>0</v>
      </c>
      <c r="BJ237" s="18" t="s">
        <v>87</v>
      </c>
      <c r="BK237" s="108">
        <f t="shared" si="44"/>
        <v>0</v>
      </c>
      <c r="BL237" s="18" t="s">
        <v>183</v>
      </c>
      <c r="BM237" s="190" t="s">
        <v>1130</v>
      </c>
    </row>
    <row r="238" spans="1:65" s="2" customFormat="1" ht="24.2" customHeight="1">
      <c r="A238" s="35"/>
      <c r="B238" s="146"/>
      <c r="C238" s="231" t="s">
        <v>876</v>
      </c>
      <c r="D238" s="231" t="s">
        <v>558</v>
      </c>
      <c r="E238" s="232" t="s">
        <v>2211</v>
      </c>
      <c r="F238" s="233" t="s">
        <v>2212</v>
      </c>
      <c r="G238" s="234" t="s">
        <v>2002</v>
      </c>
      <c r="H238" s="235">
        <v>2</v>
      </c>
      <c r="I238" s="236"/>
      <c r="J238" s="237">
        <f t="shared" si="35"/>
        <v>0</v>
      </c>
      <c r="K238" s="238"/>
      <c r="L238" s="239"/>
      <c r="M238" s="240" t="s">
        <v>1</v>
      </c>
      <c r="N238" s="241" t="s">
        <v>40</v>
      </c>
      <c r="O238" s="64"/>
      <c r="P238" s="188">
        <f t="shared" si="36"/>
        <v>0</v>
      </c>
      <c r="Q238" s="188">
        <v>0</v>
      </c>
      <c r="R238" s="188">
        <f t="shared" si="37"/>
        <v>0</v>
      </c>
      <c r="S238" s="188">
        <v>0</v>
      </c>
      <c r="T238" s="189">
        <f t="shared" si="38"/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190" t="s">
        <v>225</v>
      </c>
      <c r="AT238" s="190" t="s">
        <v>558</v>
      </c>
      <c r="AU238" s="190" t="s">
        <v>87</v>
      </c>
      <c r="AY238" s="18" t="s">
        <v>176</v>
      </c>
      <c r="BE238" s="108">
        <f t="shared" si="39"/>
        <v>0</v>
      </c>
      <c r="BF238" s="108">
        <f t="shared" si="40"/>
        <v>0</v>
      </c>
      <c r="BG238" s="108">
        <f t="shared" si="41"/>
        <v>0</v>
      </c>
      <c r="BH238" s="108">
        <f t="shared" si="42"/>
        <v>0</v>
      </c>
      <c r="BI238" s="108">
        <f t="shared" si="43"/>
        <v>0</v>
      </c>
      <c r="BJ238" s="18" t="s">
        <v>87</v>
      </c>
      <c r="BK238" s="108">
        <f t="shared" si="44"/>
        <v>0</v>
      </c>
      <c r="BL238" s="18" t="s">
        <v>183</v>
      </c>
      <c r="BM238" s="190" t="s">
        <v>1136</v>
      </c>
    </row>
    <row r="239" spans="1:65" s="2" customFormat="1" ht="24.2" customHeight="1">
      <c r="A239" s="35"/>
      <c r="B239" s="146"/>
      <c r="C239" s="178" t="s">
        <v>1133</v>
      </c>
      <c r="D239" s="178" t="s">
        <v>179</v>
      </c>
      <c r="E239" s="179" t="s">
        <v>2213</v>
      </c>
      <c r="F239" s="180" t="s">
        <v>2214</v>
      </c>
      <c r="G239" s="181" t="s">
        <v>2002</v>
      </c>
      <c r="H239" s="182">
        <v>1</v>
      </c>
      <c r="I239" s="183"/>
      <c r="J239" s="184">
        <f t="shared" si="35"/>
        <v>0</v>
      </c>
      <c r="K239" s="185"/>
      <c r="L239" s="36"/>
      <c r="M239" s="186" t="s">
        <v>1</v>
      </c>
      <c r="N239" s="187" t="s">
        <v>40</v>
      </c>
      <c r="O239" s="64"/>
      <c r="P239" s="188">
        <f t="shared" si="36"/>
        <v>0</v>
      </c>
      <c r="Q239" s="188">
        <v>0</v>
      </c>
      <c r="R239" s="188">
        <f t="shared" si="37"/>
        <v>0</v>
      </c>
      <c r="S239" s="188">
        <v>0</v>
      </c>
      <c r="T239" s="189">
        <f t="shared" si="38"/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190" t="s">
        <v>183</v>
      </c>
      <c r="AT239" s="190" t="s">
        <v>179</v>
      </c>
      <c r="AU239" s="190" t="s">
        <v>87</v>
      </c>
      <c r="AY239" s="18" t="s">
        <v>176</v>
      </c>
      <c r="BE239" s="108">
        <f t="shared" si="39"/>
        <v>0</v>
      </c>
      <c r="BF239" s="108">
        <f t="shared" si="40"/>
        <v>0</v>
      </c>
      <c r="BG239" s="108">
        <f t="shared" si="41"/>
        <v>0</v>
      </c>
      <c r="BH239" s="108">
        <f t="shared" si="42"/>
        <v>0</v>
      </c>
      <c r="BI239" s="108">
        <f t="shared" si="43"/>
        <v>0</v>
      </c>
      <c r="BJ239" s="18" t="s">
        <v>87</v>
      </c>
      <c r="BK239" s="108">
        <f t="shared" si="44"/>
        <v>0</v>
      </c>
      <c r="BL239" s="18" t="s">
        <v>183</v>
      </c>
      <c r="BM239" s="190" t="s">
        <v>1141</v>
      </c>
    </row>
    <row r="240" spans="1:65" s="2" customFormat="1" ht="24.2" customHeight="1">
      <c r="A240" s="35"/>
      <c r="B240" s="146"/>
      <c r="C240" s="231" t="s">
        <v>879</v>
      </c>
      <c r="D240" s="231" t="s">
        <v>558</v>
      </c>
      <c r="E240" s="232" t="s">
        <v>2215</v>
      </c>
      <c r="F240" s="233" t="s">
        <v>2216</v>
      </c>
      <c r="G240" s="234" t="s">
        <v>2002</v>
      </c>
      <c r="H240" s="235">
        <v>1</v>
      </c>
      <c r="I240" s="236"/>
      <c r="J240" s="237">
        <f t="shared" si="35"/>
        <v>0</v>
      </c>
      <c r="K240" s="238"/>
      <c r="L240" s="239"/>
      <c r="M240" s="240" t="s">
        <v>1</v>
      </c>
      <c r="N240" s="241" t="s">
        <v>40</v>
      </c>
      <c r="O240" s="64"/>
      <c r="P240" s="188">
        <f t="shared" si="36"/>
        <v>0</v>
      </c>
      <c r="Q240" s="188">
        <v>0</v>
      </c>
      <c r="R240" s="188">
        <f t="shared" si="37"/>
        <v>0</v>
      </c>
      <c r="S240" s="188">
        <v>0</v>
      </c>
      <c r="T240" s="189">
        <f t="shared" si="38"/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190" t="s">
        <v>225</v>
      </c>
      <c r="AT240" s="190" t="s">
        <v>558</v>
      </c>
      <c r="AU240" s="190" t="s">
        <v>87</v>
      </c>
      <c r="AY240" s="18" t="s">
        <v>176</v>
      </c>
      <c r="BE240" s="108">
        <f t="shared" si="39"/>
        <v>0</v>
      </c>
      <c r="BF240" s="108">
        <f t="shared" si="40"/>
        <v>0</v>
      </c>
      <c r="BG240" s="108">
        <f t="shared" si="41"/>
        <v>0</v>
      </c>
      <c r="BH240" s="108">
        <f t="shared" si="42"/>
        <v>0</v>
      </c>
      <c r="BI240" s="108">
        <f t="shared" si="43"/>
        <v>0</v>
      </c>
      <c r="BJ240" s="18" t="s">
        <v>87</v>
      </c>
      <c r="BK240" s="108">
        <f t="shared" si="44"/>
        <v>0</v>
      </c>
      <c r="BL240" s="18" t="s">
        <v>183</v>
      </c>
      <c r="BM240" s="190" t="s">
        <v>1145</v>
      </c>
    </row>
    <row r="241" spans="1:65" s="2" customFormat="1" ht="21.75" customHeight="1">
      <c r="A241" s="35"/>
      <c r="B241" s="146"/>
      <c r="C241" s="178" t="s">
        <v>1142</v>
      </c>
      <c r="D241" s="178" t="s">
        <v>179</v>
      </c>
      <c r="E241" s="179" t="s">
        <v>2217</v>
      </c>
      <c r="F241" s="180" t="s">
        <v>2218</v>
      </c>
      <c r="G241" s="181" t="s">
        <v>2002</v>
      </c>
      <c r="H241" s="182">
        <v>2</v>
      </c>
      <c r="I241" s="183"/>
      <c r="J241" s="184">
        <f t="shared" si="35"/>
        <v>0</v>
      </c>
      <c r="K241" s="185"/>
      <c r="L241" s="36"/>
      <c r="M241" s="186" t="s">
        <v>1</v>
      </c>
      <c r="N241" s="187" t="s">
        <v>40</v>
      </c>
      <c r="O241" s="64"/>
      <c r="P241" s="188">
        <f t="shared" si="36"/>
        <v>0</v>
      </c>
      <c r="Q241" s="188">
        <v>0</v>
      </c>
      <c r="R241" s="188">
        <f t="shared" si="37"/>
        <v>0</v>
      </c>
      <c r="S241" s="188">
        <v>0</v>
      </c>
      <c r="T241" s="189">
        <f t="shared" si="38"/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190" t="s">
        <v>183</v>
      </c>
      <c r="AT241" s="190" t="s">
        <v>179</v>
      </c>
      <c r="AU241" s="190" t="s">
        <v>87</v>
      </c>
      <c r="AY241" s="18" t="s">
        <v>176</v>
      </c>
      <c r="BE241" s="108">
        <f t="shared" si="39"/>
        <v>0</v>
      </c>
      <c r="BF241" s="108">
        <f t="shared" si="40"/>
        <v>0</v>
      </c>
      <c r="BG241" s="108">
        <f t="shared" si="41"/>
        <v>0</v>
      </c>
      <c r="BH241" s="108">
        <f t="shared" si="42"/>
        <v>0</v>
      </c>
      <c r="BI241" s="108">
        <f t="shared" si="43"/>
        <v>0</v>
      </c>
      <c r="BJ241" s="18" t="s">
        <v>87</v>
      </c>
      <c r="BK241" s="108">
        <f t="shared" si="44"/>
        <v>0</v>
      </c>
      <c r="BL241" s="18" t="s">
        <v>183</v>
      </c>
      <c r="BM241" s="190" t="s">
        <v>1148</v>
      </c>
    </row>
    <row r="242" spans="1:65" s="2" customFormat="1" ht="16.5" customHeight="1">
      <c r="A242" s="35"/>
      <c r="B242" s="146"/>
      <c r="C242" s="231" t="s">
        <v>883</v>
      </c>
      <c r="D242" s="231" t="s">
        <v>558</v>
      </c>
      <c r="E242" s="232" t="s">
        <v>2219</v>
      </c>
      <c r="F242" s="233" t="s">
        <v>2220</v>
      </c>
      <c r="G242" s="234" t="s">
        <v>2002</v>
      </c>
      <c r="H242" s="235">
        <v>2</v>
      </c>
      <c r="I242" s="236"/>
      <c r="J242" s="237">
        <f t="shared" si="35"/>
        <v>0</v>
      </c>
      <c r="K242" s="238"/>
      <c r="L242" s="239"/>
      <c r="M242" s="240" t="s">
        <v>1</v>
      </c>
      <c r="N242" s="241" t="s">
        <v>40</v>
      </c>
      <c r="O242" s="64"/>
      <c r="P242" s="188">
        <f t="shared" si="36"/>
        <v>0</v>
      </c>
      <c r="Q242" s="188">
        <v>0</v>
      </c>
      <c r="R242" s="188">
        <f t="shared" si="37"/>
        <v>0</v>
      </c>
      <c r="S242" s="188">
        <v>0</v>
      </c>
      <c r="T242" s="189">
        <f t="shared" si="38"/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190" t="s">
        <v>225</v>
      </c>
      <c r="AT242" s="190" t="s">
        <v>558</v>
      </c>
      <c r="AU242" s="190" t="s">
        <v>87</v>
      </c>
      <c r="AY242" s="18" t="s">
        <v>176</v>
      </c>
      <c r="BE242" s="108">
        <f t="shared" si="39"/>
        <v>0</v>
      </c>
      <c r="BF242" s="108">
        <f t="shared" si="40"/>
        <v>0</v>
      </c>
      <c r="BG242" s="108">
        <f t="shared" si="41"/>
        <v>0</v>
      </c>
      <c r="BH242" s="108">
        <f t="shared" si="42"/>
        <v>0</v>
      </c>
      <c r="BI242" s="108">
        <f t="shared" si="43"/>
        <v>0</v>
      </c>
      <c r="BJ242" s="18" t="s">
        <v>87</v>
      </c>
      <c r="BK242" s="108">
        <f t="shared" si="44"/>
        <v>0</v>
      </c>
      <c r="BL242" s="18" t="s">
        <v>183</v>
      </c>
      <c r="BM242" s="190" t="s">
        <v>1151</v>
      </c>
    </row>
    <row r="243" spans="1:65" s="2" customFormat="1" ht="16.5" customHeight="1">
      <c r="A243" s="35"/>
      <c r="B243" s="146"/>
      <c r="C243" s="178" t="s">
        <v>1149</v>
      </c>
      <c r="D243" s="178" t="s">
        <v>179</v>
      </c>
      <c r="E243" s="179" t="s">
        <v>2221</v>
      </c>
      <c r="F243" s="180" t="s">
        <v>2222</v>
      </c>
      <c r="G243" s="181" t="s">
        <v>558</v>
      </c>
      <c r="H243" s="182">
        <v>149.5</v>
      </c>
      <c r="I243" s="183"/>
      <c r="J243" s="184">
        <f t="shared" si="35"/>
        <v>0</v>
      </c>
      <c r="K243" s="185"/>
      <c r="L243" s="36"/>
      <c r="M243" s="186" t="s">
        <v>1</v>
      </c>
      <c r="N243" s="187" t="s">
        <v>40</v>
      </c>
      <c r="O243" s="64"/>
      <c r="P243" s="188">
        <f t="shared" si="36"/>
        <v>0</v>
      </c>
      <c r="Q243" s="188">
        <v>0</v>
      </c>
      <c r="R243" s="188">
        <f t="shared" si="37"/>
        <v>0</v>
      </c>
      <c r="S243" s="188">
        <v>0</v>
      </c>
      <c r="T243" s="189">
        <f t="shared" si="38"/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190" t="s">
        <v>183</v>
      </c>
      <c r="AT243" s="190" t="s">
        <v>179</v>
      </c>
      <c r="AU243" s="190" t="s">
        <v>87</v>
      </c>
      <c r="AY243" s="18" t="s">
        <v>176</v>
      </c>
      <c r="BE243" s="108">
        <f t="shared" si="39"/>
        <v>0</v>
      </c>
      <c r="BF243" s="108">
        <f t="shared" si="40"/>
        <v>0</v>
      </c>
      <c r="BG243" s="108">
        <f t="shared" si="41"/>
        <v>0</v>
      </c>
      <c r="BH243" s="108">
        <f t="shared" si="42"/>
        <v>0</v>
      </c>
      <c r="BI243" s="108">
        <f t="shared" si="43"/>
        <v>0</v>
      </c>
      <c r="BJ243" s="18" t="s">
        <v>87</v>
      </c>
      <c r="BK243" s="108">
        <f t="shared" si="44"/>
        <v>0</v>
      </c>
      <c r="BL243" s="18" t="s">
        <v>183</v>
      </c>
      <c r="BM243" s="190" t="s">
        <v>1155</v>
      </c>
    </row>
    <row r="244" spans="1:65" s="2" customFormat="1" ht="16.5" customHeight="1">
      <c r="A244" s="35"/>
      <c r="B244" s="146"/>
      <c r="C244" s="231" t="s">
        <v>887</v>
      </c>
      <c r="D244" s="231" t="s">
        <v>558</v>
      </c>
      <c r="E244" s="232" t="s">
        <v>2223</v>
      </c>
      <c r="F244" s="233" t="s">
        <v>2224</v>
      </c>
      <c r="G244" s="234" t="s">
        <v>558</v>
      </c>
      <c r="H244" s="235">
        <v>149.5</v>
      </c>
      <c r="I244" s="236"/>
      <c r="J244" s="237">
        <f t="shared" si="35"/>
        <v>0</v>
      </c>
      <c r="K244" s="238"/>
      <c r="L244" s="239"/>
      <c r="M244" s="240" t="s">
        <v>1</v>
      </c>
      <c r="N244" s="241" t="s">
        <v>40</v>
      </c>
      <c r="O244" s="64"/>
      <c r="P244" s="188">
        <f t="shared" si="36"/>
        <v>0</v>
      </c>
      <c r="Q244" s="188">
        <v>0</v>
      </c>
      <c r="R244" s="188">
        <f t="shared" si="37"/>
        <v>0</v>
      </c>
      <c r="S244" s="188">
        <v>0</v>
      </c>
      <c r="T244" s="189">
        <f t="shared" si="38"/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190" t="s">
        <v>225</v>
      </c>
      <c r="AT244" s="190" t="s">
        <v>558</v>
      </c>
      <c r="AU244" s="190" t="s">
        <v>87</v>
      </c>
      <c r="AY244" s="18" t="s">
        <v>176</v>
      </c>
      <c r="BE244" s="108">
        <f t="shared" si="39"/>
        <v>0</v>
      </c>
      <c r="BF244" s="108">
        <f t="shared" si="40"/>
        <v>0</v>
      </c>
      <c r="BG244" s="108">
        <f t="shared" si="41"/>
        <v>0</v>
      </c>
      <c r="BH244" s="108">
        <f t="shared" si="42"/>
        <v>0</v>
      </c>
      <c r="BI244" s="108">
        <f t="shared" si="43"/>
        <v>0</v>
      </c>
      <c r="BJ244" s="18" t="s">
        <v>87</v>
      </c>
      <c r="BK244" s="108">
        <f t="shared" si="44"/>
        <v>0</v>
      </c>
      <c r="BL244" s="18" t="s">
        <v>183</v>
      </c>
      <c r="BM244" s="190" t="s">
        <v>1161</v>
      </c>
    </row>
    <row r="245" spans="1:65" s="2" customFormat="1" ht="16.5" customHeight="1">
      <c r="A245" s="35"/>
      <c r="B245" s="146"/>
      <c r="C245" s="178" t="s">
        <v>1158</v>
      </c>
      <c r="D245" s="178" t="s">
        <v>179</v>
      </c>
      <c r="E245" s="179" t="s">
        <v>2225</v>
      </c>
      <c r="F245" s="180" t="s">
        <v>2226</v>
      </c>
      <c r="G245" s="181" t="s">
        <v>558</v>
      </c>
      <c r="H245" s="182">
        <v>793.5</v>
      </c>
      <c r="I245" s="183"/>
      <c r="J245" s="184">
        <f t="shared" si="35"/>
        <v>0</v>
      </c>
      <c r="K245" s="185"/>
      <c r="L245" s="36"/>
      <c r="M245" s="186" t="s">
        <v>1</v>
      </c>
      <c r="N245" s="187" t="s">
        <v>40</v>
      </c>
      <c r="O245" s="64"/>
      <c r="P245" s="188">
        <f t="shared" si="36"/>
        <v>0</v>
      </c>
      <c r="Q245" s="188">
        <v>0</v>
      </c>
      <c r="R245" s="188">
        <f t="shared" si="37"/>
        <v>0</v>
      </c>
      <c r="S245" s="188">
        <v>0</v>
      </c>
      <c r="T245" s="189">
        <f t="shared" si="38"/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190" t="s">
        <v>183</v>
      </c>
      <c r="AT245" s="190" t="s">
        <v>179</v>
      </c>
      <c r="AU245" s="190" t="s">
        <v>87</v>
      </c>
      <c r="AY245" s="18" t="s">
        <v>176</v>
      </c>
      <c r="BE245" s="108">
        <f t="shared" si="39"/>
        <v>0</v>
      </c>
      <c r="BF245" s="108">
        <f t="shared" si="40"/>
        <v>0</v>
      </c>
      <c r="BG245" s="108">
        <f t="shared" si="41"/>
        <v>0</v>
      </c>
      <c r="BH245" s="108">
        <f t="shared" si="42"/>
        <v>0</v>
      </c>
      <c r="BI245" s="108">
        <f t="shared" si="43"/>
        <v>0</v>
      </c>
      <c r="BJ245" s="18" t="s">
        <v>87</v>
      </c>
      <c r="BK245" s="108">
        <f t="shared" si="44"/>
        <v>0</v>
      </c>
      <c r="BL245" s="18" t="s">
        <v>183</v>
      </c>
      <c r="BM245" s="190" t="s">
        <v>1168</v>
      </c>
    </row>
    <row r="246" spans="1:65" s="2" customFormat="1" ht="16.5" customHeight="1">
      <c r="A246" s="35"/>
      <c r="B246" s="146"/>
      <c r="C246" s="231" t="s">
        <v>891</v>
      </c>
      <c r="D246" s="231" t="s">
        <v>558</v>
      </c>
      <c r="E246" s="232" t="s">
        <v>2227</v>
      </c>
      <c r="F246" s="233" t="s">
        <v>2228</v>
      </c>
      <c r="G246" s="234" t="s">
        <v>558</v>
      </c>
      <c r="H246" s="235">
        <v>793.5</v>
      </c>
      <c r="I246" s="236"/>
      <c r="J246" s="237">
        <f t="shared" si="35"/>
        <v>0</v>
      </c>
      <c r="K246" s="238"/>
      <c r="L246" s="239"/>
      <c r="M246" s="240" t="s">
        <v>1</v>
      </c>
      <c r="N246" s="241" t="s">
        <v>40</v>
      </c>
      <c r="O246" s="64"/>
      <c r="P246" s="188">
        <f t="shared" si="36"/>
        <v>0</v>
      </c>
      <c r="Q246" s="188">
        <v>0</v>
      </c>
      <c r="R246" s="188">
        <f t="shared" si="37"/>
        <v>0</v>
      </c>
      <c r="S246" s="188">
        <v>0</v>
      </c>
      <c r="T246" s="189">
        <f t="shared" si="38"/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190" t="s">
        <v>225</v>
      </c>
      <c r="AT246" s="190" t="s">
        <v>558</v>
      </c>
      <c r="AU246" s="190" t="s">
        <v>87</v>
      </c>
      <c r="AY246" s="18" t="s">
        <v>176</v>
      </c>
      <c r="BE246" s="108">
        <f t="shared" si="39"/>
        <v>0</v>
      </c>
      <c r="BF246" s="108">
        <f t="shared" si="40"/>
        <v>0</v>
      </c>
      <c r="BG246" s="108">
        <f t="shared" si="41"/>
        <v>0</v>
      </c>
      <c r="BH246" s="108">
        <f t="shared" si="42"/>
        <v>0</v>
      </c>
      <c r="BI246" s="108">
        <f t="shared" si="43"/>
        <v>0</v>
      </c>
      <c r="BJ246" s="18" t="s">
        <v>87</v>
      </c>
      <c r="BK246" s="108">
        <f t="shared" si="44"/>
        <v>0</v>
      </c>
      <c r="BL246" s="18" t="s">
        <v>183</v>
      </c>
      <c r="BM246" s="190" t="s">
        <v>1174</v>
      </c>
    </row>
    <row r="247" spans="1:65" s="2" customFormat="1" ht="16.5" customHeight="1">
      <c r="A247" s="35"/>
      <c r="B247" s="146"/>
      <c r="C247" s="178" t="s">
        <v>1171</v>
      </c>
      <c r="D247" s="178" t="s">
        <v>179</v>
      </c>
      <c r="E247" s="179" t="s">
        <v>2229</v>
      </c>
      <c r="F247" s="180" t="s">
        <v>2230</v>
      </c>
      <c r="G247" s="181" t="s">
        <v>558</v>
      </c>
      <c r="H247" s="182">
        <v>90</v>
      </c>
      <c r="I247" s="183"/>
      <c r="J247" s="184">
        <f t="shared" si="35"/>
        <v>0</v>
      </c>
      <c r="K247" s="185"/>
      <c r="L247" s="36"/>
      <c r="M247" s="186" t="s">
        <v>1</v>
      </c>
      <c r="N247" s="187" t="s">
        <v>40</v>
      </c>
      <c r="O247" s="64"/>
      <c r="P247" s="188">
        <f t="shared" si="36"/>
        <v>0</v>
      </c>
      <c r="Q247" s="188">
        <v>0</v>
      </c>
      <c r="R247" s="188">
        <f t="shared" si="37"/>
        <v>0</v>
      </c>
      <c r="S247" s="188">
        <v>0</v>
      </c>
      <c r="T247" s="189">
        <f t="shared" si="38"/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190" t="s">
        <v>183</v>
      </c>
      <c r="AT247" s="190" t="s">
        <v>179</v>
      </c>
      <c r="AU247" s="190" t="s">
        <v>87</v>
      </c>
      <c r="AY247" s="18" t="s">
        <v>176</v>
      </c>
      <c r="BE247" s="108">
        <f t="shared" si="39"/>
        <v>0</v>
      </c>
      <c r="BF247" s="108">
        <f t="shared" si="40"/>
        <v>0</v>
      </c>
      <c r="BG247" s="108">
        <f t="shared" si="41"/>
        <v>0</v>
      </c>
      <c r="BH247" s="108">
        <f t="shared" si="42"/>
        <v>0</v>
      </c>
      <c r="BI247" s="108">
        <f t="shared" si="43"/>
        <v>0</v>
      </c>
      <c r="BJ247" s="18" t="s">
        <v>87</v>
      </c>
      <c r="BK247" s="108">
        <f t="shared" si="44"/>
        <v>0</v>
      </c>
      <c r="BL247" s="18" t="s">
        <v>183</v>
      </c>
      <c r="BM247" s="190" t="s">
        <v>1193</v>
      </c>
    </row>
    <row r="248" spans="1:65" s="2" customFormat="1" ht="16.5" customHeight="1">
      <c r="A248" s="35"/>
      <c r="B248" s="146"/>
      <c r="C248" s="231" t="s">
        <v>894</v>
      </c>
      <c r="D248" s="231" t="s">
        <v>558</v>
      </c>
      <c r="E248" s="232" t="s">
        <v>2231</v>
      </c>
      <c r="F248" s="233" t="s">
        <v>2232</v>
      </c>
      <c r="G248" s="234" t="s">
        <v>558</v>
      </c>
      <c r="H248" s="235">
        <v>90</v>
      </c>
      <c r="I248" s="236"/>
      <c r="J248" s="237">
        <f t="shared" si="35"/>
        <v>0</v>
      </c>
      <c r="K248" s="238"/>
      <c r="L248" s="239"/>
      <c r="M248" s="240" t="s">
        <v>1</v>
      </c>
      <c r="N248" s="241" t="s">
        <v>40</v>
      </c>
      <c r="O248" s="64"/>
      <c r="P248" s="188">
        <f t="shared" si="36"/>
        <v>0</v>
      </c>
      <c r="Q248" s="188">
        <v>0</v>
      </c>
      <c r="R248" s="188">
        <f t="shared" si="37"/>
        <v>0</v>
      </c>
      <c r="S248" s="188">
        <v>0</v>
      </c>
      <c r="T248" s="189">
        <f t="shared" si="38"/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190" t="s">
        <v>225</v>
      </c>
      <c r="AT248" s="190" t="s">
        <v>558</v>
      </c>
      <c r="AU248" s="190" t="s">
        <v>87</v>
      </c>
      <c r="AY248" s="18" t="s">
        <v>176</v>
      </c>
      <c r="BE248" s="108">
        <f t="shared" si="39"/>
        <v>0</v>
      </c>
      <c r="BF248" s="108">
        <f t="shared" si="40"/>
        <v>0</v>
      </c>
      <c r="BG248" s="108">
        <f t="shared" si="41"/>
        <v>0</v>
      </c>
      <c r="BH248" s="108">
        <f t="shared" si="42"/>
        <v>0</v>
      </c>
      <c r="BI248" s="108">
        <f t="shared" si="43"/>
        <v>0</v>
      </c>
      <c r="BJ248" s="18" t="s">
        <v>87</v>
      </c>
      <c r="BK248" s="108">
        <f t="shared" si="44"/>
        <v>0</v>
      </c>
      <c r="BL248" s="18" t="s">
        <v>183</v>
      </c>
      <c r="BM248" s="190" t="s">
        <v>1197</v>
      </c>
    </row>
    <row r="249" spans="1:65" s="2" customFormat="1" ht="16.5" customHeight="1">
      <c r="A249" s="35"/>
      <c r="B249" s="146"/>
      <c r="C249" s="178" t="s">
        <v>1194</v>
      </c>
      <c r="D249" s="178" t="s">
        <v>179</v>
      </c>
      <c r="E249" s="179" t="s">
        <v>2233</v>
      </c>
      <c r="F249" s="180" t="s">
        <v>2234</v>
      </c>
      <c r="G249" s="181" t="s">
        <v>558</v>
      </c>
      <c r="H249" s="182">
        <v>312</v>
      </c>
      <c r="I249" s="183"/>
      <c r="J249" s="184">
        <f t="shared" si="35"/>
        <v>0</v>
      </c>
      <c r="K249" s="185"/>
      <c r="L249" s="36"/>
      <c r="M249" s="186" t="s">
        <v>1</v>
      </c>
      <c r="N249" s="187" t="s">
        <v>40</v>
      </c>
      <c r="O249" s="64"/>
      <c r="P249" s="188">
        <f t="shared" si="36"/>
        <v>0</v>
      </c>
      <c r="Q249" s="188">
        <v>0</v>
      </c>
      <c r="R249" s="188">
        <f t="shared" si="37"/>
        <v>0</v>
      </c>
      <c r="S249" s="188">
        <v>0</v>
      </c>
      <c r="T249" s="189">
        <f t="shared" si="38"/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190" t="s">
        <v>183</v>
      </c>
      <c r="AT249" s="190" t="s">
        <v>179</v>
      </c>
      <c r="AU249" s="190" t="s">
        <v>87</v>
      </c>
      <c r="AY249" s="18" t="s">
        <v>176</v>
      </c>
      <c r="BE249" s="108">
        <f t="shared" si="39"/>
        <v>0</v>
      </c>
      <c r="BF249" s="108">
        <f t="shared" si="40"/>
        <v>0</v>
      </c>
      <c r="BG249" s="108">
        <f t="shared" si="41"/>
        <v>0</v>
      </c>
      <c r="BH249" s="108">
        <f t="shared" si="42"/>
        <v>0</v>
      </c>
      <c r="BI249" s="108">
        <f t="shared" si="43"/>
        <v>0</v>
      </c>
      <c r="BJ249" s="18" t="s">
        <v>87</v>
      </c>
      <c r="BK249" s="108">
        <f t="shared" si="44"/>
        <v>0</v>
      </c>
      <c r="BL249" s="18" t="s">
        <v>183</v>
      </c>
      <c r="BM249" s="190" t="s">
        <v>1201</v>
      </c>
    </row>
    <row r="250" spans="1:65" s="2" customFormat="1" ht="16.5" customHeight="1">
      <c r="A250" s="35"/>
      <c r="B250" s="146"/>
      <c r="C250" s="231" t="s">
        <v>898</v>
      </c>
      <c r="D250" s="231" t="s">
        <v>558</v>
      </c>
      <c r="E250" s="232" t="s">
        <v>2235</v>
      </c>
      <c r="F250" s="233" t="s">
        <v>2236</v>
      </c>
      <c r="G250" s="234" t="s">
        <v>558</v>
      </c>
      <c r="H250" s="235">
        <v>312</v>
      </c>
      <c r="I250" s="236"/>
      <c r="J250" s="237">
        <f t="shared" si="35"/>
        <v>0</v>
      </c>
      <c r="K250" s="238"/>
      <c r="L250" s="239"/>
      <c r="M250" s="240" t="s">
        <v>1</v>
      </c>
      <c r="N250" s="241" t="s">
        <v>40</v>
      </c>
      <c r="O250" s="64"/>
      <c r="P250" s="188">
        <f t="shared" si="36"/>
        <v>0</v>
      </c>
      <c r="Q250" s="188">
        <v>0</v>
      </c>
      <c r="R250" s="188">
        <f t="shared" si="37"/>
        <v>0</v>
      </c>
      <c r="S250" s="188">
        <v>0</v>
      </c>
      <c r="T250" s="189">
        <f t="shared" si="38"/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190" t="s">
        <v>225</v>
      </c>
      <c r="AT250" s="190" t="s">
        <v>558</v>
      </c>
      <c r="AU250" s="190" t="s">
        <v>87</v>
      </c>
      <c r="AY250" s="18" t="s">
        <v>176</v>
      </c>
      <c r="BE250" s="108">
        <f t="shared" si="39"/>
        <v>0</v>
      </c>
      <c r="BF250" s="108">
        <f t="shared" si="40"/>
        <v>0</v>
      </c>
      <c r="BG250" s="108">
        <f t="shared" si="41"/>
        <v>0</v>
      </c>
      <c r="BH250" s="108">
        <f t="shared" si="42"/>
        <v>0</v>
      </c>
      <c r="BI250" s="108">
        <f t="shared" si="43"/>
        <v>0</v>
      </c>
      <c r="BJ250" s="18" t="s">
        <v>87</v>
      </c>
      <c r="BK250" s="108">
        <f t="shared" si="44"/>
        <v>0</v>
      </c>
      <c r="BL250" s="18" t="s">
        <v>183</v>
      </c>
      <c r="BM250" s="190" t="s">
        <v>1208</v>
      </c>
    </row>
    <row r="251" spans="1:65" s="2" customFormat="1" ht="16.5" customHeight="1">
      <c r="A251" s="35"/>
      <c r="B251" s="146"/>
      <c r="C251" s="178" t="s">
        <v>1205</v>
      </c>
      <c r="D251" s="178" t="s">
        <v>179</v>
      </c>
      <c r="E251" s="179" t="s">
        <v>2237</v>
      </c>
      <c r="F251" s="180" t="s">
        <v>2238</v>
      </c>
      <c r="G251" s="181" t="s">
        <v>558</v>
      </c>
      <c r="H251" s="182">
        <v>89.7</v>
      </c>
      <c r="I251" s="183"/>
      <c r="J251" s="184">
        <f t="shared" si="35"/>
        <v>0</v>
      </c>
      <c r="K251" s="185"/>
      <c r="L251" s="36"/>
      <c r="M251" s="186" t="s">
        <v>1</v>
      </c>
      <c r="N251" s="187" t="s">
        <v>40</v>
      </c>
      <c r="O251" s="64"/>
      <c r="P251" s="188">
        <f t="shared" si="36"/>
        <v>0</v>
      </c>
      <c r="Q251" s="188">
        <v>0</v>
      </c>
      <c r="R251" s="188">
        <f t="shared" si="37"/>
        <v>0</v>
      </c>
      <c r="S251" s="188">
        <v>0</v>
      </c>
      <c r="T251" s="189">
        <f t="shared" si="38"/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190" t="s">
        <v>183</v>
      </c>
      <c r="AT251" s="190" t="s">
        <v>179</v>
      </c>
      <c r="AU251" s="190" t="s">
        <v>87</v>
      </c>
      <c r="AY251" s="18" t="s">
        <v>176</v>
      </c>
      <c r="BE251" s="108">
        <f t="shared" si="39"/>
        <v>0</v>
      </c>
      <c r="BF251" s="108">
        <f t="shared" si="40"/>
        <v>0</v>
      </c>
      <c r="BG251" s="108">
        <f t="shared" si="41"/>
        <v>0</v>
      </c>
      <c r="BH251" s="108">
        <f t="shared" si="42"/>
        <v>0</v>
      </c>
      <c r="BI251" s="108">
        <f t="shared" si="43"/>
        <v>0</v>
      </c>
      <c r="BJ251" s="18" t="s">
        <v>87</v>
      </c>
      <c r="BK251" s="108">
        <f t="shared" si="44"/>
        <v>0</v>
      </c>
      <c r="BL251" s="18" t="s">
        <v>183</v>
      </c>
      <c r="BM251" s="190" t="s">
        <v>1213</v>
      </c>
    </row>
    <row r="252" spans="1:65" s="2" customFormat="1" ht="16.5" customHeight="1">
      <c r="A252" s="35"/>
      <c r="B252" s="146"/>
      <c r="C252" s="231" t="s">
        <v>901</v>
      </c>
      <c r="D252" s="231" t="s">
        <v>558</v>
      </c>
      <c r="E252" s="232" t="s">
        <v>2239</v>
      </c>
      <c r="F252" s="233" t="s">
        <v>2240</v>
      </c>
      <c r="G252" s="234" t="s">
        <v>558</v>
      </c>
      <c r="H252" s="235">
        <v>89.7</v>
      </c>
      <c r="I252" s="236"/>
      <c r="J252" s="237">
        <f t="shared" si="35"/>
        <v>0</v>
      </c>
      <c r="K252" s="238"/>
      <c r="L252" s="239"/>
      <c r="M252" s="240" t="s">
        <v>1</v>
      </c>
      <c r="N252" s="241" t="s">
        <v>40</v>
      </c>
      <c r="O252" s="64"/>
      <c r="P252" s="188">
        <f t="shared" si="36"/>
        <v>0</v>
      </c>
      <c r="Q252" s="188">
        <v>0</v>
      </c>
      <c r="R252" s="188">
        <f t="shared" si="37"/>
        <v>0</v>
      </c>
      <c r="S252" s="188">
        <v>0</v>
      </c>
      <c r="T252" s="189">
        <f t="shared" si="38"/>
        <v>0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190" t="s">
        <v>225</v>
      </c>
      <c r="AT252" s="190" t="s">
        <v>558</v>
      </c>
      <c r="AU252" s="190" t="s">
        <v>87</v>
      </c>
      <c r="AY252" s="18" t="s">
        <v>176</v>
      </c>
      <c r="BE252" s="108">
        <f t="shared" si="39"/>
        <v>0</v>
      </c>
      <c r="BF252" s="108">
        <f t="shared" si="40"/>
        <v>0</v>
      </c>
      <c r="BG252" s="108">
        <f t="shared" si="41"/>
        <v>0</v>
      </c>
      <c r="BH252" s="108">
        <f t="shared" si="42"/>
        <v>0</v>
      </c>
      <c r="BI252" s="108">
        <f t="shared" si="43"/>
        <v>0</v>
      </c>
      <c r="BJ252" s="18" t="s">
        <v>87</v>
      </c>
      <c r="BK252" s="108">
        <f t="shared" si="44"/>
        <v>0</v>
      </c>
      <c r="BL252" s="18" t="s">
        <v>183</v>
      </c>
      <c r="BM252" s="190" t="s">
        <v>2241</v>
      </c>
    </row>
    <row r="253" spans="1:65" s="2" customFormat="1" ht="16.5" customHeight="1">
      <c r="A253" s="35"/>
      <c r="B253" s="146"/>
      <c r="C253" s="178" t="s">
        <v>1214</v>
      </c>
      <c r="D253" s="178" t="s">
        <v>179</v>
      </c>
      <c r="E253" s="179" t="s">
        <v>2242</v>
      </c>
      <c r="F253" s="180" t="s">
        <v>2243</v>
      </c>
      <c r="G253" s="181" t="s">
        <v>558</v>
      </c>
      <c r="H253" s="182">
        <v>84</v>
      </c>
      <c r="I253" s="183"/>
      <c r="J253" s="184">
        <f t="shared" si="35"/>
        <v>0</v>
      </c>
      <c r="K253" s="185"/>
      <c r="L253" s="36"/>
      <c r="M253" s="186" t="s">
        <v>1</v>
      </c>
      <c r="N253" s="187" t="s">
        <v>40</v>
      </c>
      <c r="O253" s="64"/>
      <c r="P253" s="188">
        <f t="shared" si="36"/>
        <v>0</v>
      </c>
      <c r="Q253" s="188">
        <v>0</v>
      </c>
      <c r="R253" s="188">
        <f t="shared" si="37"/>
        <v>0</v>
      </c>
      <c r="S253" s="188">
        <v>0</v>
      </c>
      <c r="T253" s="189">
        <f t="shared" si="38"/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190" t="s">
        <v>183</v>
      </c>
      <c r="AT253" s="190" t="s">
        <v>179</v>
      </c>
      <c r="AU253" s="190" t="s">
        <v>87</v>
      </c>
      <c r="AY253" s="18" t="s">
        <v>176</v>
      </c>
      <c r="BE253" s="108">
        <f t="shared" si="39"/>
        <v>0</v>
      </c>
      <c r="BF253" s="108">
        <f t="shared" si="40"/>
        <v>0</v>
      </c>
      <c r="BG253" s="108">
        <f t="shared" si="41"/>
        <v>0</v>
      </c>
      <c r="BH253" s="108">
        <f t="shared" si="42"/>
        <v>0</v>
      </c>
      <c r="BI253" s="108">
        <f t="shared" si="43"/>
        <v>0</v>
      </c>
      <c r="BJ253" s="18" t="s">
        <v>87</v>
      </c>
      <c r="BK253" s="108">
        <f t="shared" si="44"/>
        <v>0</v>
      </c>
      <c r="BL253" s="18" t="s">
        <v>183</v>
      </c>
      <c r="BM253" s="190" t="s">
        <v>2244</v>
      </c>
    </row>
    <row r="254" spans="1:65" s="2" customFormat="1" ht="16.5" customHeight="1">
      <c r="A254" s="35"/>
      <c r="B254" s="146"/>
      <c r="C254" s="231" t="s">
        <v>906</v>
      </c>
      <c r="D254" s="231" t="s">
        <v>558</v>
      </c>
      <c r="E254" s="232" t="s">
        <v>2245</v>
      </c>
      <c r="F254" s="233" t="s">
        <v>2246</v>
      </c>
      <c r="G254" s="234" t="s">
        <v>558</v>
      </c>
      <c r="H254" s="235">
        <v>84</v>
      </c>
      <c r="I254" s="236"/>
      <c r="J254" s="237">
        <f t="shared" si="35"/>
        <v>0</v>
      </c>
      <c r="K254" s="238"/>
      <c r="L254" s="239"/>
      <c r="M254" s="240" t="s">
        <v>1</v>
      </c>
      <c r="N254" s="241" t="s">
        <v>40</v>
      </c>
      <c r="O254" s="64"/>
      <c r="P254" s="188">
        <f t="shared" si="36"/>
        <v>0</v>
      </c>
      <c r="Q254" s="188">
        <v>0</v>
      </c>
      <c r="R254" s="188">
        <f t="shared" si="37"/>
        <v>0</v>
      </c>
      <c r="S254" s="188">
        <v>0</v>
      </c>
      <c r="T254" s="189">
        <f t="shared" si="38"/>
        <v>0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190" t="s">
        <v>225</v>
      </c>
      <c r="AT254" s="190" t="s">
        <v>558</v>
      </c>
      <c r="AU254" s="190" t="s">
        <v>87</v>
      </c>
      <c r="AY254" s="18" t="s">
        <v>176</v>
      </c>
      <c r="BE254" s="108">
        <f t="shared" si="39"/>
        <v>0</v>
      </c>
      <c r="BF254" s="108">
        <f t="shared" si="40"/>
        <v>0</v>
      </c>
      <c r="BG254" s="108">
        <f t="shared" si="41"/>
        <v>0</v>
      </c>
      <c r="BH254" s="108">
        <f t="shared" si="42"/>
        <v>0</v>
      </c>
      <c r="BI254" s="108">
        <f t="shared" si="43"/>
        <v>0</v>
      </c>
      <c r="BJ254" s="18" t="s">
        <v>87</v>
      </c>
      <c r="BK254" s="108">
        <f t="shared" si="44"/>
        <v>0</v>
      </c>
      <c r="BL254" s="18" t="s">
        <v>183</v>
      </c>
      <c r="BM254" s="190" t="s">
        <v>2247</v>
      </c>
    </row>
    <row r="255" spans="1:65" s="2" customFormat="1" ht="16.5" customHeight="1">
      <c r="A255" s="35"/>
      <c r="B255" s="146"/>
      <c r="C255" s="178" t="s">
        <v>1225</v>
      </c>
      <c r="D255" s="178" t="s">
        <v>179</v>
      </c>
      <c r="E255" s="179" t="s">
        <v>2248</v>
      </c>
      <c r="F255" s="180" t="s">
        <v>2249</v>
      </c>
      <c r="G255" s="181" t="s">
        <v>558</v>
      </c>
      <c r="H255" s="182">
        <v>192</v>
      </c>
      <c r="I255" s="183"/>
      <c r="J255" s="184">
        <f t="shared" si="35"/>
        <v>0</v>
      </c>
      <c r="K255" s="185"/>
      <c r="L255" s="36"/>
      <c r="M255" s="186" t="s">
        <v>1</v>
      </c>
      <c r="N255" s="187" t="s">
        <v>40</v>
      </c>
      <c r="O255" s="64"/>
      <c r="P255" s="188">
        <f t="shared" si="36"/>
        <v>0</v>
      </c>
      <c r="Q255" s="188">
        <v>0</v>
      </c>
      <c r="R255" s="188">
        <f t="shared" si="37"/>
        <v>0</v>
      </c>
      <c r="S255" s="188">
        <v>0</v>
      </c>
      <c r="T255" s="189">
        <f t="shared" si="38"/>
        <v>0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190" t="s">
        <v>183</v>
      </c>
      <c r="AT255" s="190" t="s">
        <v>179</v>
      </c>
      <c r="AU255" s="190" t="s">
        <v>87</v>
      </c>
      <c r="AY255" s="18" t="s">
        <v>176</v>
      </c>
      <c r="BE255" s="108">
        <f t="shared" si="39"/>
        <v>0</v>
      </c>
      <c r="BF255" s="108">
        <f t="shared" si="40"/>
        <v>0</v>
      </c>
      <c r="BG255" s="108">
        <f t="shared" si="41"/>
        <v>0</v>
      </c>
      <c r="BH255" s="108">
        <f t="shared" si="42"/>
        <v>0</v>
      </c>
      <c r="BI255" s="108">
        <f t="shared" si="43"/>
        <v>0</v>
      </c>
      <c r="BJ255" s="18" t="s">
        <v>87</v>
      </c>
      <c r="BK255" s="108">
        <f t="shared" si="44"/>
        <v>0</v>
      </c>
      <c r="BL255" s="18" t="s">
        <v>183</v>
      </c>
      <c r="BM255" s="190" t="s">
        <v>2250</v>
      </c>
    </row>
    <row r="256" spans="1:65" s="2" customFormat="1" ht="16.5" customHeight="1">
      <c r="A256" s="35"/>
      <c r="B256" s="146"/>
      <c r="C256" s="231" t="s">
        <v>909</v>
      </c>
      <c r="D256" s="231" t="s">
        <v>558</v>
      </c>
      <c r="E256" s="232" t="s">
        <v>2251</v>
      </c>
      <c r="F256" s="233" t="s">
        <v>2252</v>
      </c>
      <c r="G256" s="234" t="s">
        <v>558</v>
      </c>
      <c r="H256" s="235">
        <v>192</v>
      </c>
      <c r="I256" s="236"/>
      <c r="J256" s="237">
        <f t="shared" si="35"/>
        <v>0</v>
      </c>
      <c r="K256" s="238"/>
      <c r="L256" s="239"/>
      <c r="M256" s="240" t="s">
        <v>1</v>
      </c>
      <c r="N256" s="241" t="s">
        <v>40</v>
      </c>
      <c r="O256" s="64"/>
      <c r="P256" s="188">
        <f t="shared" si="36"/>
        <v>0</v>
      </c>
      <c r="Q256" s="188">
        <v>0</v>
      </c>
      <c r="R256" s="188">
        <f t="shared" si="37"/>
        <v>0</v>
      </c>
      <c r="S256" s="188">
        <v>0</v>
      </c>
      <c r="T256" s="189">
        <f t="shared" si="38"/>
        <v>0</v>
      </c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R256" s="190" t="s">
        <v>225</v>
      </c>
      <c r="AT256" s="190" t="s">
        <v>558</v>
      </c>
      <c r="AU256" s="190" t="s">
        <v>87</v>
      </c>
      <c r="AY256" s="18" t="s">
        <v>176</v>
      </c>
      <c r="BE256" s="108">
        <f t="shared" si="39"/>
        <v>0</v>
      </c>
      <c r="BF256" s="108">
        <f t="shared" si="40"/>
        <v>0</v>
      </c>
      <c r="BG256" s="108">
        <f t="shared" si="41"/>
        <v>0</v>
      </c>
      <c r="BH256" s="108">
        <f t="shared" si="42"/>
        <v>0</v>
      </c>
      <c r="BI256" s="108">
        <f t="shared" si="43"/>
        <v>0</v>
      </c>
      <c r="BJ256" s="18" t="s">
        <v>87</v>
      </c>
      <c r="BK256" s="108">
        <f t="shared" si="44"/>
        <v>0</v>
      </c>
      <c r="BL256" s="18" t="s">
        <v>183</v>
      </c>
      <c r="BM256" s="190" t="s">
        <v>2253</v>
      </c>
    </row>
    <row r="257" spans="1:65" s="2" customFormat="1" ht="16.5" customHeight="1">
      <c r="A257" s="35"/>
      <c r="B257" s="146"/>
      <c r="C257" s="178" t="s">
        <v>1234</v>
      </c>
      <c r="D257" s="178" t="s">
        <v>179</v>
      </c>
      <c r="E257" s="179" t="s">
        <v>2254</v>
      </c>
      <c r="F257" s="180" t="s">
        <v>2255</v>
      </c>
      <c r="G257" s="181" t="s">
        <v>558</v>
      </c>
      <c r="H257" s="182">
        <v>54</v>
      </c>
      <c r="I257" s="183"/>
      <c r="J257" s="184">
        <f t="shared" si="35"/>
        <v>0</v>
      </c>
      <c r="K257" s="185"/>
      <c r="L257" s="36"/>
      <c r="M257" s="186" t="s">
        <v>1</v>
      </c>
      <c r="N257" s="187" t="s">
        <v>40</v>
      </c>
      <c r="O257" s="64"/>
      <c r="P257" s="188">
        <f t="shared" si="36"/>
        <v>0</v>
      </c>
      <c r="Q257" s="188">
        <v>0</v>
      </c>
      <c r="R257" s="188">
        <f t="shared" si="37"/>
        <v>0</v>
      </c>
      <c r="S257" s="188">
        <v>0</v>
      </c>
      <c r="T257" s="189">
        <f t="shared" si="38"/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190" t="s">
        <v>183</v>
      </c>
      <c r="AT257" s="190" t="s">
        <v>179</v>
      </c>
      <c r="AU257" s="190" t="s">
        <v>87</v>
      </c>
      <c r="AY257" s="18" t="s">
        <v>176</v>
      </c>
      <c r="BE257" s="108">
        <f t="shared" si="39"/>
        <v>0</v>
      </c>
      <c r="BF257" s="108">
        <f t="shared" si="40"/>
        <v>0</v>
      </c>
      <c r="BG257" s="108">
        <f t="shared" si="41"/>
        <v>0</v>
      </c>
      <c r="BH257" s="108">
        <f t="shared" si="42"/>
        <v>0</v>
      </c>
      <c r="BI257" s="108">
        <f t="shared" si="43"/>
        <v>0</v>
      </c>
      <c r="BJ257" s="18" t="s">
        <v>87</v>
      </c>
      <c r="BK257" s="108">
        <f t="shared" si="44"/>
        <v>0</v>
      </c>
      <c r="BL257" s="18" t="s">
        <v>183</v>
      </c>
      <c r="BM257" s="190" t="s">
        <v>2256</v>
      </c>
    </row>
    <row r="258" spans="1:65" s="2" customFormat="1" ht="16.5" customHeight="1">
      <c r="A258" s="35"/>
      <c r="B258" s="146"/>
      <c r="C258" s="231" t="s">
        <v>913</v>
      </c>
      <c r="D258" s="231" t="s">
        <v>558</v>
      </c>
      <c r="E258" s="232" t="s">
        <v>2257</v>
      </c>
      <c r="F258" s="233" t="s">
        <v>2258</v>
      </c>
      <c r="G258" s="234" t="s">
        <v>558</v>
      </c>
      <c r="H258" s="235">
        <v>54</v>
      </c>
      <c r="I258" s="236"/>
      <c r="J258" s="237">
        <f t="shared" si="35"/>
        <v>0</v>
      </c>
      <c r="K258" s="238"/>
      <c r="L258" s="239"/>
      <c r="M258" s="240" t="s">
        <v>1</v>
      </c>
      <c r="N258" s="241" t="s">
        <v>40</v>
      </c>
      <c r="O258" s="64"/>
      <c r="P258" s="188">
        <f t="shared" si="36"/>
        <v>0</v>
      </c>
      <c r="Q258" s="188">
        <v>0</v>
      </c>
      <c r="R258" s="188">
        <f t="shared" si="37"/>
        <v>0</v>
      </c>
      <c r="S258" s="188">
        <v>0</v>
      </c>
      <c r="T258" s="189">
        <f t="shared" si="38"/>
        <v>0</v>
      </c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R258" s="190" t="s">
        <v>225</v>
      </c>
      <c r="AT258" s="190" t="s">
        <v>558</v>
      </c>
      <c r="AU258" s="190" t="s">
        <v>87</v>
      </c>
      <c r="AY258" s="18" t="s">
        <v>176</v>
      </c>
      <c r="BE258" s="108">
        <f t="shared" si="39"/>
        <v>0</v>
      </c>
      <c r="BF258" s="108">
        <f t="shared" si="40"/>
        <v>0</v>
      </c>
      <c r="BG258" s="108">
        <f t="shared" si="41"/>
        <v>0</v>
      </c>
      <c r="BH258" s="108">
        <f t="shared" si="42"/>
        <v>0</v>
      </c>
      <c r="BI258" s="108">
        <f t="shared" si="43"/>
        <v>0</v>
      </c>
      <c r="BJ258" s="18" t="s">
        <v>87</v>
      </c>
      <c r="BK258" s="108">
        <f t="shared" si="44"/>
        <v>0</v>
      </c>
      <c r="BL258" s="18" t="s">
        <v>183</v>
      </c>
      <c r="BM258" s="190" t="s">
        <v>2259</v>
      </c>
    </row>
    <row r="259" spans="1:65" s="2" customFormat="1" ht="16.5" customHeight="1">
      <c r="A259" s="35"/>
      <c r="B259" s="146"/>
      <c r="C259" s="178" t="s">
        <v>1243</v>
      </c>
      <c r="D259" s="178" t="s">
        <v>179</v>
      </c>
      <c r="E259" s="179" t="s">
        <v>2260</v>
      </c>
      <c r="F259" s="180" t="s">
        <v>2261</v>
      </c>
      <c r="G259" s="181" t="s">
        <v>558</v>
      </c>
      <c r="H259" s="182">
        <v>95</v>
      </c>
      <c r="I259" s="183"/>
      <c r="J259" s="184">
        <f t="shared" ref="J259:J290" si="45">ROUND(I259*H259,2)</f>
        <v>0</v>
      </c>
      <c r="K259" s="185"/>
      <c r="L259" s="36"/>
      <c r="M259" s="186" t="s">
        <v>1</v>
      </c>
      <c r="N259" s="187" t="s">
        <v>40</v>
      </c>
      <c r="O259" s="64"/>
      <c r="P259" s="188">
        <f t="shared" ref="P259:P290" si="46">O259*H259</f>
        <v>0</v>
      </c>
      <c r="Q259" s="188">
        <v>0</v>
      </c>
      <c r="R259" s="188">
        <f t="shared" ref="R259:R290" si="47">Q259*H259</f>
        <v>0</v>
      </c>
      <c r="S259" s="188">
        <v>0</v>
      </c>
      <c r="T259" s="189">
        <f t="shared" ref="T259:T290" si="48">S259*H259</f>
        <v>0</v>
      </c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R259" s="190" t="s">
        <v>183</v>
      </c>
      <c r="AT259" s="190" t="s">
        <v>179</v>
      </c>
      <c r="AU259" s="190" t="s">
        <v>87</v>
      </c>
      <c r="AY259" s="18" t="s">
        <v>176</v>
      </c>
      <c r="BE259" s="108">
        <f t="shared" ref="BE259:BE290" si="49">IF(N259="základná",J259,0)</f>
        <v>0</v>
      </c>
      <c r="BF259" s="108">
        <f t="shared" ref="BF259:BF290" si="50">IF(N259="znížená",J259,0)</f>
        <v>0</v>
      </c>
      <c r="BG259" s="108">
        <f t="shared" ref="BG259:BG290" si="51">IF(N259="zákl. prenesená",J259,0)</f>
        <v>0</v>
      </c>
      <c r="BH259" s="108">
        <f t="shared" ref="BH259:BH290" si="52">IF(N259="zníž. prenesená",J259,0)</f>
        <v>0</v>
      </c>
      <c r="BI259" s="108">
        <f t="shared" ref="BI259:BI290" si="53">IF(N259="nulová",J259,0)</f>
        <v>0</v>
      </c>
      <c r="BJ259" s="18" t="s">
        <v>87</v>
      </c>
      <c r="BK259" s="108">
        <f t="shared" ref="BK259:BK290" si="54">ROUND(I259*H259,2)</f>
        <v>0</v>
      </c>
      <c r="BL259" s="18" t="s">
        <v>183</v>
      </c>
      <c r="BM259" s="190" t="s">
        <v>2262</v>
      </c>
    </row>
    <row r="260" spans="1:65" s="2" customFormat="1" ht="16.5" customHeight="1">
      <c r="A260" s="35"/>
      <c r="B260" s="146"/>
      <c r="C260" s="231" t="s">
        <v>916</v>
      </c>
      <c r="D260" s="231" t="s">
        <v>558</v>
      </c>
      <c r="E260" s="232" t="s">
        <v>2263</v>
      </c>
      <c r="F260" s="233" t="s">
        <v>2264</v>
      </c>
      <c r="G260" s="234" t="s">
        <v>558</v>
      </c>
      <c r="H260" s="235">
        <v>95</v>
      </c>
      <c r="I260" s="236"/>
      <c r="J260" s="237">
        <f t="shared" si="45"/>
        <v>0</v>
      </c>
      <c r="K260" s="238"/>
      <c r="L260" s="239"/>
      <c r="M260" s="240" t="s">
        <v>1</v>
      </c>
      <c r="N260" s="241" t="s">
        <v>40</v>
      </c>
      <c r="O260" s="64"/>
      <c r="P260" s="188">
        <f t="shared" si="46"/>
        <v>0</v>
      </c>
      <c r="Q260" s="188">
        <v>0</v>
      </c>
      <c r="R260" s="188">
        <f t="shared" si="47"/>
        <v>0</v>
      </c>
      <c r="S260" s="188">
        <v>0</v>
      </c>
      <c r="T260" s="189">
        <f t="shared" si="48"/>
        <v>0</v>
      </c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R260" s="190" t="s">
        <v>225</v>
      </c>
      <c r="AT260" s="190" t="s">
        <v>558</v>
      </c>
      <c r="AU260" s="190" t="s">
        <v>87</v>
      </c>
      <c r="AY260" s="18" t="s">
        <v>176</v>
      </c>
      <c r="BE260" s="108">
        <f t="shared" si="49"/>
        <v>0</v>
      </c>
      <c r="BF260" s="108">
        <f t="shared" si="50"/>
        <v>0</v>
      </c>
      <c r="BG260" s="108">
        <f t="shared" si="51"/>
        <v>0</v>
      </c>
      <c r="BH260" s="108">
        <f t="shared" si="52"/>
        <v>0</v>
      </c>
      <c r="BI260" s="108">
        <f t="shared" si="53"/>
        <v>0</v>
      </c>
      <c r="BJ260" s="18" t="s">
        <v>87</v>
      </c>
      <c r="BK260" s="108">
        <f t="shared" si="54"/>
        <v>0</v>
      </c>
      <c r="BL260" s="18" t="s">
        <v>183</v>
      </c>
      <c r="BM260" s="190" t="s">
        <v>1217</v>
      </c>
    </row>
    <row r="261" spans="1:65" s="2" customFormat="1" ht="16.5" customHeight="1">
      <c r="A261" s="35"/>
      <c r="B261" s="146"/>
      <c r="C261" s="178" t="s">
        <v>1252</v>
      </c>
      <c r="D261" s="178" t="s">
        <v>179</v>
      </c>
      <c r="E261" s="179" t="s">
        <v>2265</v>
      </c>
      <c r="F261" s="180" t="s">
        <v>2266</v>
      </c>
      <c r="G261" s="181" t="s">
        <v>558</v>
      </c>
      <c r="H261" s="182">
        <v>95</v>
      </c>
      <c r="I261" s="183"/>
      <c r="J261" s="184">
        <f t="shared" si="45"/>
        <v>0</v>
      </c>
      <c r="K261" s="185"/>
      <c r="L261" s="36"/>
      <c r="M261" s="186" t="s">
        <v>1</v>
      </c>
      <c r="N261" s="187" t="s">
        <v>40</v>
      </c>
      <c r="O261" s="64"/>
      <c r="P261" s="188">
        <f t="shared" si="46"/>
        <v>0</v>
      </c>
      <c r="Q261" s="188">
        <v>0</v>
      </c>
      <c r="R261" s="188">
        <f t="shared" si="47"/>
        <v>0</v>
      </c>
      <c r="S261" s="188">
        <v>0</v>
      </c>
      <c r="T261" s="189">
        <f t="shared" si="48"/>
        <v>0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190" t="s">
        <v>183</v>
      </c>
      <c r="AT261" s="190" t="s">
        <v>179</v>
      </c>
      <c r="AU261" s="190" t="s">
        <v>87</v>
      </c>
      <c r="AY261" s="18" t="s">
        <v>176</v>
      </c>
      <c r="BE261" s="108">
        <f t="shared" si="49"/>
        <v>0</v>
      </c>
      <c r="BF261" s="108">
        <f t="shared" si="50"/>
        <v>0</v>
      </c>
      <c r="BG261" s="108">
        <f t="shared" si="51"/>
        <v>0</v>
      </c>
      <c r="BH261" s="108">
        <f t="shared" si="52"/>
        <v>0</v>
      </c>
      <c r="BI261" s="108">
        <f t="shared" si="53"/>
        <v>0</v>
      </c>
      <c r="BJ261" s="18" t="s">
        <v>87</v>
      </c>
      <c r="BK261" s="108">
        <f t="shared" si="54"/>
        <v>0</v>
      </c>
      <c r="BL261" s="18" t="s">
        <v>183</v>
      </c>
      <c r="BM261" s="190" t="s">
        <v>2267</v>
      </c>
    </row>
    <row r="262" spans="1:65" s="2" customFormat="1" ht="16.5" customHeight="1">
      <c r="A262" s="35"/>
      <c r="B262" s="146"/>
      <c r="C262" s="231" t="s">
        <v>924</v>
      </c>
      <c r="D262" s="231" t="s">
        <v>558</v>
      </c>
      <c r="E262" s="232" t="s">
        <v>2268</v>
      </c>
      <c r="F262" s="233" t="s">
        <v>2269</v>
      </c>
      <c r="G262" s="234" t="s">
        <v>558</v>
      </c>
      <c r="H262" s="235">
        <v>95</v>
      </c>
      <c r="I262" s="236"/>
      <c r="J262" s="237">
        <f t="shared" si="45"/>
        <v>0</v>
      </c>
      <c r="K262" s="238"/>
      <c r="L262" s="239"/>
      <c r="M262" s="240" t="s">
        <v>1</v>
      </c>
      <c r="N262" s="241" t="s">
        <v>40</v>
      </c>
      <c r="O262" s="64"/>
      <c r="P262" s="188">
        <f t="shared" si="46"/>
        <v>0</v>
      </c>
      <c r="Q262" s="188">
        <v>0</v>
      </c>
      <c r="R262" s="188">
        <f t="shared" si="47"/>
        <v>0</v>
      </c>
      <c r="S262" s="188">
        <v>0</v>
      </c>
      <c r="T262" s="189">
        <f t="shared" si="48"/>
        <v>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190" t="s">
        <v>225</v>
      </c>
      <c r="AT262" s="190" t="s">
        <v>558</v>
      </c>
      <c r="AU262" s="190" t="s">
        <v>87</v>
      </c>
      <c r="AY262" s="18" t="s">
        <v>176</v>
      </c>
      <c r="BE262" s="108">
        <f t="shared" si="49"/>
        <v>0</v>
      </c>
      <c r="BF262" s="108">
        <f t="shared" si="50"/>
        <v>0</v>
      </c>
      <c r="BG262" s="108">
        <f t="shared" si="51"/>
        <v>0</v>
      </c>
      <c r="BH262" s="108">
        <f t="shared" si="52"/>
        <v>0</v>
      </c>
      <c r="BI262" s="108">
        <f t="shared" si="53"/>
        <v>0</v>
      </c>
      <c r="BJ262" s="18" t="s">
        <v>87</v>
      </c>
      <c r="BK262" s="108">
        <f t="shared" si="54"/>
        <v>0</v>
      </c>
      <c r="BL262" s="18" t="s">
        <v>183</v>
      </c>
      <c r="BM262" s="190" t="s">
        <v>1223</v>
      </c>
    </row>
    <row r="263" spans="1:65" s="2" customFormat="1" ht="16.5" customHeight="1">
      <c r="A263" s="35"/>
      <c r="B263" s="146"/>
      <c r="C263" s="178" t="s">
        <v>1261</v>
      </c>
      <c r="D263" s="178" t="s">
        <v>179</v>
      </c>
      <c r="E263" s="179" t="s">
        <v>2270</v>
      </c>
      <c r="F263" s="180" t="s">
        <v>2271</v>
      </c>
      <c r="G263" s="181" t="s">
        <v>558</v>
      </c>
      <c r="H263" s="182">
        <v>95</v>
      </c>
      <c r="I263" s="183"/>
      <c r="J263" s="184">
        <f t="shared" si="45"/>
        <v>0</v>
      </c>
      <c r="K263" s="185"/>
      <c r="L263" s="36"/>
      <c r="M263" s="186" t="s">
        <v>1</v>
      </c>
      <c r="N263" s="187" t="s">
        <v>40</v>
      </c>
      <c r="O263" s="64"/>
      <c r="P263" s="188">
        <f t="shared" si="46"/>
        <v>0</v>
      </c>
      <c r="Q263" s="188">
        <v>0</v>
      </c>
      <c r="R263" s="188">
        <f t="shared" si="47"/>
        <v>0</v>
      </c>
      <c r="S263" s="188">
        <v>0</v>
      </c>
      <c r="T263" s="189">
        <f t="shared" si="48"/>
        <v>0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190" t="s">
        <v>183</v>
      </c>
      <c r="AT263" s="190" t="s">
        <v>179</v>
      </c>
      <c r="AU263" s="190" t="s">
        <v>87</v>
      </c>
      <c r="AY263" s="18" t="s">
        <v>176</v>
      </c>
      <c r="BE263" s="108">
        <f t="shared" si="49"/>
        <v>0</v>
      </c>
      <c r="BF263" s="108">
        <f t="shared" si="50"/>
        <v>0</v>
      </c>
      <c r="BG263" s="108">
        <f t="shared" si="51"/>
        <v>0</v>
      </c>
      <c r="BH263" s="108">
        <f t="shared" si="52"/>
        <v>0</v>
      </c>
      <c r="BI263" s="108">
        <f t="shared" si="53"/>
        <v>0</v>
      </c>
      <c r="BJ263" s="18" t="s">
        <v>87</v>
      </c>
      <c r="BK263" s="108">
        <f t="shared" si="54"/>
        <v>0</v>
      </c>
      <c r="BL263" s="18" t="s">
        <v>183</v>
      </c>
      <c r="BM263" s="190" t="s">
        <v>1228</v>
      </c>
    </row>
    <row r="264" spans="1:65" s="2" customFormat="1" ht="16.5" customHeight="1">
      <c r="A264" s="35"/>
      <c r="B264" s="146"/>
      <c r="C264" s="231" t="s">
        <v>927</v>
      </c>
      <c r="D264" s="231" t="s">
        <v>558</v>
      </c>
      <c r="E264" s="232" t="s">
        <v>2272</v>
      </c>
      <c r="F264" s="233" t="s">
        <v>2273</v>
      </c>
      <c r="G264" s="234" t="s">
        <v>558</v>
      </c>
      <c r="H264" s="235">
        <v>95</v>
      </c>
      <c r="I264" s="236"/>
      <c r="J264" s="237">
        <f t="shared" si="45"/>
        <v>0</v>
      </c>
      <c r="K264" s="238"/>
      <c r="L264" s="239"/>
      <c r="M264" s="240" t="s">
        <v>1</v>
      </c>
      <c r="N264" s="241" t="s">
        <v>40</v>
      </c>
      <c r="O264" s="64"/>
      <c r="P264" s="188">
        <f t="shared" si="46"/>
        <v>0</v>
      </c>
      <c r="Q264" s="188">
        <v>0</v>
      </c>
      <c r="R264" s="188">
        <f t="shared" si="47"/>
        <v>0</v>
      </c>
      <c r="S264" s="188">
        <v>0</v>
      </c>
      <c r="T264" s="189">
        <f t="shared" si="48"/>
        <v>0</v>
      </c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R264" s="190" t="s">
        <v>225</v>
      </c>
      <c r="AT264" s="190" t="s">
        <v>558</v>
      </c>
      <c r="AU264" s="190" t="s">
        <v>87</v>
      </c>
      <c r="AY264" s="18" t="s">
        <v>176</v>
      </c>
      <c r="BE264" s="108">
        <f t="shared" si="49"/>
        <v>0</v>
      </c>
      <c r="BF264" s="108">
        <f t="shared" si="50"/>
        <v>0</v>
      </c>
      <c r="BG264" s="108">
        <f t="shared" si="51"/>
        <v>0</v>
      </c>
      <c r="BH264" s="108">
        <f t="shared" si="52"/>
        <v>0</v>
      </c>
      <c r="BI264" s="108">
        <f t="shared" si="53"/>
        <v>0</v>
      </c>
      <c r="BJ264" s="18" t="s">
        <v>87</v>
      </c>
      <c r="BK264" s="108">
        <f t="shared" si="54"/>
        <v>0</v>
      </c>
      <c r="BL264" s="18" t="s">
        <v>183</v>
      </c>
      <c r="BM264" s="190" t="s">
        <v>1232</v>
      </c>
    </row>
    <row r="265" spans="1:65" s="2" customFormat="1" ht="24.2" customHeight="1">
      <c r="A265" s="35"/>
      <c r="B265" s="146"/>
      <c r="C265" s="178" t="s">
        <v>1276</v>
      </c>
      <c r="D265" s="178" t="s">
        <v>179</v>
      </c>
      <c r="E265" s="179" t="s">
        <v>2274</v>
      </c>
      <c r="F265" s="180" t="s">
        <v>2275</v>
      </c>
      <c r="G265" s="181" t="s">
        <v>558</v>
      </c>
      <c r="H265" s="182">
        <v>2</v>
      </c>
      <c r="I265" s="183"/>
      <c r="J265" s="184">
        <f t="shared" si="45"/>
        <v>0</v>
      </c>
      <c r="K265" s="185"/>
      <c r="L265" s="36"/>
      <c r="M265" s="186" t="s">
        <v>1</v>
      </c>
      <c r="N265" s="187" t="s">
        <v>40</v>
      </c>
      <c r="O265" s="64"/>
      <c r="P265" s="188">
        <f t="shared" si="46"/>
        <v>0</v>
      </c>
      <c r="Q265" s="188">
        <v>0</v>
      </c>
      <c r="R265" s="188">
        <f t="shared" si="47"/>
        <v>0</v>
      </c>
      <c r="S265" s="188">
        <v>0</v>
      </c>
      <c r="T265" s="189">
        <f t="shared" si="48"/>
        <v>0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190" t="s">
        <v>183</v>
      </c>
      <c r="AT265" s="190" t="s">
        <v>179</v>
      </c>
      <c r="AU265" s="190" t="s">
        <v>87</v>
      </c>
      <c r="AY265" s="18" t="s">
        <v>176</v>
      </c>
      <c r="BE265" s="108">
        <f t="shared" si="49"/>
        <v>0</v>
      </c>
      <c r="BF265" s="108">
        <f t="shared" si="50"/>
        <v>0</v>
      </c>
      <c r="BG265" s="108">
        <f t="shared" si="51"/>
        <v>0</v>
      </c>
      <c r="BH265" s="108">
        <f t="shared" si="52"/>
        <v>0</v>
      </c>
      <c r="BI265" s="108">
        <f t="shared" si="53"/>
        <v>0</v>
      </c>
      <c r="BJ265" s="18" t="s">
        <v>87</v>
      </c>
      <c r="BK265" s="108">
        <f t="shared" si="54"/>
        <v>0</v>
      </c>
      <c r="BL265" s="18" t="s">
        <v>183</v>
      </c>
      <c r="BM265" s="190" t="s">
        <v>1237</v>
      </c>
    </row>
    <row r="266" spans="1:65" s="2" customFormat="1" ht="16.5" customHeight="1">
      <c r="A266" s="35"/>
      <c r="B266" s="146"/>
      <c r="C266" s="231" t="s">
        <v>932</v>
      </c>
      <c r="D266" s="231" t="s">
        <v>558</v>
      </c>
      <c r="E266" s="232" t="s">
        <v>2276</v>
      </c>
      <c r="F266" s="233" t="s">
        <v>2277</v>
      </c>
      <c r="G266" s="234" t="s">
        <v>558</v>
      </c>
      <c r="H266" s="235">
        <v>2</v>
      </c>
      <c r="I266" s="236"/>
      <c r="J266" s="237">
        <f t="shared" si="45"/>
        <v>0</v>
      </c>
      <c r="K266" s="238"/>
      <c r="L266" s="239"/>
      <c r="M266" s="240" t="s">
        <v>1</v>
      </c>
      <c r="N266" s="241" t="s">
        <v>40</v>
      </c>
      <c r="O266" s="64"/>
      <c r="P266" s="188">
        <f t="shared" si="46"/>
        <v>0</v>
      </c>
      <c r="Q266" s="188">
        <v>0</v>
      </c>
      <c r="R266" s="188">
        <f t="shared" si="47"/>
        <v>0</v>
      </c>
      <c r="S266" s="188">
        <v>0</v>
      </c>
      <c r="T266" s="189">
        <f t="shared" si="48"/>
        <v>0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190" t="s">
        <v>225</v>
      </c>
      <c r="AT266" s="190" t="s">
        <v>558</v>
      </c>
      <c r="AU266" s="190" t="s">
        <v>87</v>
      </c>
      <c r="AY266" s="18" t="s">
        <v>176</v>
      </c>
      <c r="BE266" s="108">
        <f t="shared" si="49"/>
        <v>0</v>
      </c>
      <c r="BF266" s="108">
        <f t="shared" si="50"/>
        <v>0</v>
      </c>
      <c r="BG266" s="108">
        <f t="shared" si="51"/>
        <v>0</v>
      </c>
      <c r="BH266" s="108">
        <f t="shared" si="52"/>
        <v>0</v>
      </c>
      <c r="BI266" s="108">
        <f t="shared" si="53"/>
        <v>0</v>
      </c>
      <c r="BJ266" s="18" t="s">
        <v>87</v>
      </c>
      <c r="BK266" s="108">
        <f t="shared" si="54"/>
        <v>0</v>
      </c>
      <c r="BL266" s="18" t="s">
        <v>183</v>
      </c>
      <c r="BM266" s="190" t="s">
        <v>1241</v>
      </c>
    </row>
    <row r="267" spans="1:65" s="2" customFormat="1" ht="24.2" customHeight="1">
      <c r="A267" s="35"/>
      <c r="B267" s="146"/>
      <c r="C267" s="178" t="s">
        <v>1293</v>
      </c>
      <c r="D267" s="178" t="s">
        <v>179</v>
      </c>
      <c r="E267" s="179" t="s">
        <v>2278</v>
      </c>
      <c r="F267" s="180" t="s">
        <v>2279</v>
      </c>
      <c r="G267" s="181" t="s">
        <v>2002</v>
      </c>
      <c r="H267" s="182">
        <v>1</v>
      </c>
      <c r="I267" s="183"/>
      <c r="J267" s="184">
        <f t="shared" si="45"/>
        <v>0</v>
      </c>
      <c r="K267" s="185"/>
      <c r="L267" s="36"/>
      <c r="M267" s="186" t="s">
        <v>1</v>
      </c>
      <c r="N267" s="187" t="s">
        <v>40</v>
      </c>
      <c r="O267" s="64"/>
      <c r="P267" s="188">
        <f t="shared" si="46"/>
        <v>0</v>
      </c>
      <c r="Q267" s="188">
        <v>0</v>
      </c>
      <c r="R267" s="188">
        <f t="shared" si="47"/>
        <v>0</v>
      </c>
      <c r="S267" s="188">
        <v>0</v>
      </c>
      <c r="T267" s="189">
        <f t="shared" si="48"/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190" t="s">
        <v>183</v>
      </c>
      <c r="AT267" s="190" t="s">
        <v>179</v>
      </c>
      <c r="AU267" s="190" t="s">
        <v>87</v>
      </c>
      <c r="AY267" s="18" t="s">
        <v>176</v>
      </c>
      <c r="BE267" s="108">
        <f t="shared" si="49"/>
        <v>0</v>
      </c>
      <c r="BF267" s="108">
        <f t="shared" si="50"/>
        <v>0</v>
      </c>
      <c r="BG267" s="108">
        <f t="shared" si="51"/>
        <v>0</v>
      </c>
      <c r="BH267" s="108">
        <f t="shared" si="52"/>
        <v>0</v>
      </c>
      <c r="BI267" s="108">
        <f t="shared" si="53"/>
        <v>0</v>
      </c>
      <c r="BJ267" s="18" t="s">
        <v>87</v>
      </c>
      <c r="BK267" s="108">
        <f t="shared" si="54"/>
        <v>0</v>
      </c>
      <c r="BL267" s="18" t="s">
        <v>183</v>
      </c>
      <c r="BM267" s="190" t="s">
        <v>1246</v>
      </c>
    </row>
    <row r="268" spans="1:65" s="2" customFormat="1" ht="16.5" customHeight="1">
      <c r="A268" s="35"/>
      <c r="B268" s="146"/>
      <c r="C268" s="231" t="s">
        <v>938</v>
      </c>
      <c r="D268" s="231" t="s">
        <v>558</v>
      </c>
      <c r="E268" s="232" t="s">
        <v>2280</v>
      </c>
      <c r="F268" s="233" t="s">
        <v>2281</v>
      </c>
      <c r="G268" s="234" t="s">
        <v>2002</v>
      </c>
      <c r="H268" s="235">
        <v>1</v>
      </c>
      <c r="I268" s="236"/>
      <c r="J268" s="237">
        <f t="shared" si="45"/>
        <v>0</v>
      </c>
      <c r="K268" s="238"/>
      <c r="L268" s="239"/>
      <c r="M268" s="240" t="s">
        <v>1</v>
      </c>
      <c r="N268" s="241" t="s">
        <v>40</v>
      </c>
      <c r="O268" s="64"/>
      <c r="P268" s="188">
        <f t="shared" si="46"/>
        <v>0</v>
      </c>
      <c r="Q268" s="188">
        <v>0</v>
      </c>
      <c r="R268" s="188">
        <f t="shared" si="47"/>
        <v>0</v>
      </c>
      <c r="S268" s="188">
        <v>0</v>
      </c>
      <c r="T268" s="189">
        <f t="shared" si="48"/>
        <v>0</v>
      </c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R268" s="190" t="s">
        <v>225</v>
      </c>
      <c r="AT268" s="190" t="s">
        <v>558</v>
      </c>
      <c r="AU268" s="190" t="s">
        <v>87</v>
      </c>
      <c r="AY268" s="18" t="s">
        <v>176</v>
      </c>
      <c r="BE268" s="108">
        <f t="shared" si="49"/>
        <v>0</v>
      </c>
      <c r="BF268" s="108">
        <f t="shared" si="50"/>
        <v>0</v>
      </c>
      <c r="BG268" s="108">
        <f t="shared" si="51"/>
        <v>0</v>
      </c>
      <c r="BH268" s="108">
        <f t="shared" si="52"/>
        <v>0</v>
      </c>
      <c r="BI268" s="108">
        <f t="shared" si="53"/>
        <v>0</v>
      </c>
      <c r="BJ268" s="18" t="s">
        <v>87</v>
      </c>
      <c r="BK268" s="108">
        <f t="shared" si="54"/>
        <v>0</v>
      </c>
      <c r="BL268" s="18" t="s">
        <v>183</v>
      </c>
      <c r="BM268" s="190" t="s">
        <v>1250</v>
      </c>
    </row>
    <row r="269" spans="1:65" s="2" customFormat="1" ht="16.5" customHeight="1">
      <c r="A269" s="35"/>
      <c r="B269" s="146"/>
      <c r="C269" s="178" t="s">
        <v>1303</v>
      </c>
      <c r="D269" s="178" t="s">
        <v>179</v>
      </c>
      <c r="E269" s="179" t="s">
        <v>2282</v>
      </c>
      <c r="F269" s="180" t="s">
        <v>2283</v>
      </c>
      <c r="G269" s="181" t="s">
        <v>558</v>
      </c>
      <c r="H269" s="182">
        <v>381.6</v>
      </c>
      <c r="I269" s="183"/>
      <c r="J269" s="184">
        <f t="shared" si="45"/>
        <v>0</v>
      </c>
      <c r="K269" s="185"/>
      <c r="L269" s="36"/>
      <c r="M269" s="186" t="s">
        <v>1</v>
      </c>
      <c r="N269" s="187" t="s">
        <v>40</v>
      </c>
      <c r="O269" s="64"/>
      <c r="P269" s="188">
        <f t="shared" si="46"/>
        <v>0</v>
      </c>
      <c r="Q269" s="188">
        <v>0</v>
      </c>
      <c r="R269" s="188">
        <f t="shared" si="47"/>
        <v>0</v>
      </c>
      <c r="S269" s="188">
        <v>0</v>
      </c>
      <c r="T269" s="189">
        <f t="shared" si="48"/>
        <v>0</v>
      </c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R269" s="190" t="s">
        <v>183</v>
      </c>
      <c r="AT269" s="190" t="s">
        <v>179</v>
      </c>
      <c r="AU269" s="190" t="s">
        <v>87</v>
      </c>
      <c r="AY269" s="18" t="s">
        <v>176</v>
      </c>
      <c r="BE269" s="108">
        <f t="shared" si="49"/>
        <v>0</v>
      </c>
      <c r="BF269" s="108">
        <f t="shared" si="50"/>
        <v>0</v>
      </c>
      <c r="BG269" s="108">
        <f t="shared" si="51"/>
        <v>0</v>
      </c>
      <c r="BH269" s="108">
        <f t="shared" si="52"/>
        <v>0</v>
      </c>
      <c r="BI269" s="108">
        <f t="shared" si="53"/>
        <v>0</v>
      </c>
      <c r="BJ269" s="18" t="s">
        <v>87</v>
      </c>
      <c r="BK269" s="108">
        <f t="shared" si="54"/>
        <v>0</v>
      </c>
      <c r="BL269" s="18" t="s">
        <v>183</v>
      </c>
      <c r="BM269" s="190" t="s">
        <v>1255</v>
      </c>
    </row>
    <row r="270" spans="1:65" s="2" customFormat="1" ht="16.5" customHeight="1">
      <c r="A270" s="35"/>
      <c r="B270" s="146"/>
      <c r="C270" s="231" t="s">
        <v>943</v>
      </c>
      <c r="D270" s="231" t="s">
        <v>558</v>
      </c>
      <c r="E270" s="232" t="s">
        <v>2284</v>
      </c>
      <c r="F270" s="233" t="s">
        <v>2285</v>
      </c>
      <c r="G270" s="234" t="s">
        <v>558</v>
      </c>
      <c r="H270" s="235">
        <v>381.6</v>
      </c>
      <c r="I270" s="236"/>
      <c r="J270" s="237">
        <f t="shared" si="45"/>
        <v>0</v>
      </c>
      <c r="K270" s="238"/>
      <c r="L270" s="239"/>
      <c r="M270" s="240" t="s">
        <v>1</v>
      </c>
      <c r="N270" s="241" t="s">
        <v>40</v>
      </c>
      <c r="O270" s="64"/>
      <c r="P270" s="188">
        <f t="shared" si="46"/>
        <v>0</v>
      </c>
      <c r="Q270" s="188">
        <v>0</v>
      </c>
      <c r="R270" s="188">
        <f t="shared" si="47"/>
        <v>0</v>
      </c>
      <c r="S270" s="188">
        <v>0</v>
      </c>
      <c r="T270" s="189">
        <f t="shared" si="48"/>
        <v>0</v>
      </c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R270" s="190" t="s">
        <v>225</v>
      </c>
      <c r="AT270" s="190" t="s">
        <v>558</v>
      </c>
      <c r="AU270" s="190" t="s">
        <v>87</v>
      </c>
      <c r="AY270" s="18" t="s">
        <v>176</v>
      </c>
      <c r="BE270" s="108">
        <f t="shared" si="49"/>
        <v>0</v>
      </c>
      <c r="BF270" s="108">
        <f t="shared" si="50"/>
        <v>0</v>
      </c>
      <c r="BG270" s="108">
        <f t="shared" si="51"/>
        <v>0</v>
      </c>
      <c r="BH270" s="108">
        <f t="shared" si="52"/>
        <v>0</v>
      </c>
      <c r="BI270" s="108">
        <f t="shared" si="53"/>
        <v>0</v>
      </c>
      <c r="BJ270" s="18" t="s">
        <v>87</v>
      </c>
      <c r="BK270" s="108">
        <f t="shared" si="54"/>
        <v>0</v>
      </c>
      <c r="BL270" s="18" t="s">
        <v>183</v>
      </c>
      <c r="BM270" s="190" t="s">
        <v>1259</v>
      </c>
    </row>
    <row r="271" spans="1:65" s="2" customFormat="1" ht="21.75" customHeight="1">
      <c r="A271" s="35"/>
      <c r="B271" s="146"/>
      <c r="C271" s="178" t="s">
        <v>1312</v>
      </c>
      <c r="D271" s="178" t="s">
        <v>179</v>
      </c>
      <c r="E271" s="179" t="s">
        <v>2286</v>
      </c>
      <c r="F271" s="180" t="s">
        <v>2287</v>
      </c>
      <c r="G271" s="181" t="s">
        <v>558</v>
      </c>
      <c r="H271" s="182">
        <v>48</v>
      </c>
      <c r="I271" s="183"/>
      <c r="J271" s="184">
        <f t="shared" si="45"/>
        <v>0</v>
      </c>
      <c r="K271" s="185"/>
      <c r="L271" s="36"/>
      <c r="M271" s="186" t="s">
        <v>1</v>
      </c>
      <c r="N271" s="187" t="s">
        <v>40</v>
      </c>
      <c r="O271" s="64"/>
      <c r="P271" s="188">
        <f t="shared" si="46"/>
        <v>0</v>
      </c>
      <c r="Q271" s="188">
        <v>0</v>
      </c>
      <c r="R271" s="188">
        <f t="shared" si="47"/>
        <v>0</v>
      </c>
      <c r="S271" s="188">
        <v>0</v>
      </c>
      <c r="T271" s="189">
        <f t="shared" si="48"/>
        <v>0</v>
      </c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R271" s="190" t="s">
        <v>183</v>
      </c>
      <c r="AT271" s="190" t="s">
        <v>179</v>
      </c>
      <c r="AU271" s="190" t="s">
        <v>87</v>
      </c>
      <c r="AY271" s="18" t="s">
        <v>176</v>
      </c>
      <c r="BE271" s="108">
        <f t="shared" si="49"/>
        <v>0</v>
      </c>
      <c r="BF271" s="108">
        <f t="shared" si="50"/>
        <v>0</v>
      </c>
      <c r="BG271" s="108">
        <f t="shared" si="51"/>
        <v>0</v>
      </c>
      <c r="BH271" s="108">
        <f t="shared" si="52"/>
        <v>0</v>
      </c>
      <c r="BI271" s="108">
        <f t="shared" si="53"/>
        <v>0</v>
      </c>
      <c r="BJ271" s="18" t="s">
        <v>87</v>
      </c>
      <c r="BK271" s="108">
        <f t="shared" si="54"/>
        <v>0</v>
      </c>
      <c r="BL271" s="18" t="s">
        <v>183</v>
      </c>
      <c r="BM271" s="190" t="s">
        <v>1264</v>
      </c>
    </row>
    <row r="272" spans="1:65" s="2" customFormat="1" ht="16.5" customHeight="1">
      <c r="A272" s="35"/>
      <c r="B272" s="146"/>
      <c r="C272" s="231" t="s">
        <v>949</v>
      </c>
      <c r="D272" s="231" t="s">
        <v>558</v>
      </c>
      <c r="E272" s="232" t="s">
        <v>2288</v>
      </c>
      <c r="F272" s="233" t="s">
        <v>2289</v>
      </c>
      <c r="G272" s="234" t="s">
        <v>558</v>
      </c>
      <c r="H272" s="235">
        <v>48</v>
      </c>
      <c r="I272" s="236"/>
      <c r="J272" s="237">
        <f t="shared" si="45"/>
        <v>0</v>
      </c>
      <c r="K272" s="238"/>
      <c r="L272" s="239"/>
      <c r="M272" s="240" t="s">
        <v>1</v>
      </c>
      <c r="N272" s="241" t="s">
        <v>40</v>
      </c>
      <c r="O272" s="64"/>
      <c r="P272" s="188">
        <f t="shared" si="46"/>
        <v>0</v>
      </c>
      <c r="Q272" s="188">
        <v>0</v>
      </c>
      <c r="R272" s="188">
        <f t="shared" si="47"/>
        <v>0</v>
      </c>
      <c r="S272" s="188">
        <v>0</v>
      </c>
      <c r="T272" s="189">
        <f t="shared" si="48"/>
        <v>0</v>
      </c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R272" s="190" t="s">
        <v>225</v>
      </c>
      <c r="AT272" s="190" t="s">
        <v>558</v>
      </c>
      <c r="AU272" s="190" t="s">
        <v>87</v>
      </c>
      <c r="AY272" s="18" t="s">
        <v>176</v>
      </c>
      <c r="BE272" s="108">
        <f t="shared" si="49"/>
        <v>0</v>
      </c>
      <c r="BF272" s="108">
        <f t="shared" si="50"/>
        <v>0</v>
      </c>
      <c r="BG272" s="108">
        <f t="shared" si="51"/>
        <v>0</v>
      </c>
      <c r="BH272" s="108">
        <f t="shared" si="52"/>
        <v>0</v>
      </c>
      <c r="BI272" s="108">
        <f t="shared" si="53"/>
        <v>0</v>
      </c>
      <c r="BJ272" s="18" t="s">
        <v>87</v>
      </c>
      <c r="BK272" s="108">
        <f t="shared" si="54"/>
        <v>0</v>
      </c>
      <c r="BL272" s="18" t="s">
        <v>183</v>
      </c>
      <c r="BM272" s="190" t="s">
        <v>1271</v>
      </c>
    </row>
    <row r="273" spans="1:65" s="2" customFormat="1" ht="16.5" customHeight="1">
      <c r="A273" s="35"/>
      <c r="B273" s="146"/>
      <c r="C273" s="178" t="s">
        <v>1321</v>
      </c>
      <c r="D273" s="178" t="s">
        <v>179</v>
      </c>
      <c r="E273" s="179" t="s">
        <v>2290</v>
      </c>
      <c r="F273" s="180" t="s">
        <v>2291</v>
      </c>
      <c r="G273" s="181" t="s">
        <v>558</v>
      </c>
      <c r="H273" s="182">
        <v>20</v>
      </c>
      <c r="I273" s="183"/>
      <c r="J273" s="184">
        <f t="shared" si="45"/>
        <v>0</v>
      </c>
      <c r="K273" s="185"/>
      <c r="L273" s="36"/>
      <c r="M273" s="186" t="s">
        <v>1</v>
      </c>
      <c r="N273" s="187" t="s">
        <v>40</v>
      </c>
      <c r="O273" s="64"/>
      <c r="P273" s="188">
        <f t="shared" si="46"/>
        <v>0</v>
      </c>
      <c r="Q273" s="188">
        <v>0</v>
      </c>
      <c r="R273" s="188">
        <f t="shared" si="47"/>
        <v>0</v>
      </c>
      <c r="S273" s="188">
        <v>0</v>
      </c>
      <c r="T273" s="189">
        <f t="shared" si="48"/>
        <v>0</v>
      </c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R273" s="190" t="s">
        <v>183</v>
      </c>
      <c r="AT273" s="190" t="s">
        <v>179</v>
      </c>
      <c r="AU273" s="190" t="s">
        <v>87</v>
      </c>
      <c r="AY273" s="18" t="s">
        <v>176</v>
      </c>
      <c r="BE273" s="108">
        <f t="shared" si="49"/>
        <v>0</v>
      </c>
      <c r="BF273" s="108">
        <f t="shared" si="50"/>
        <v>0</v>
      </c>
      <c r="BG273" s="108">
        <f t="shared" si="51"/>
        <v>0</v>
      </c>
      <c r="BH273" s="108">
        <f t="shared" si="52"/>
        <v>0</v>
      </c>
      <c r="BI273" s="108">
        <f t="shared" si="53"/>
        <v>0</v>
      </c>
      <c r="BJ273" s="18" t="s">
        <v>87</v>
      </c>
      <c r="BK273" s="108">
        <f t="shared" si="54"/>
        <v>0</v>
      </c>
      <c r="BL273" s="18" t="s">
        <v>183</v>
      </c>
      <c r="BM273" s="190" t="s">
        <v>1279</v>
      </c>
    </row>
    <row r="274" spans="1:65" s="2" customFormat="1" ht="16.5" customHeight="1">
      <c r="A274" s="35"/>
      <c r="B274" s="146"/>
      <c r="C274" s="231" t="s">
        <v>956</v>
      </c>
      <c r="D274" s="231" t="s">
        <v>558</v>
      </c>
      <c r="E274" s="232" t="s">
        <v>2292</v>
      </c>
      <c r="F274" s="233" t="s">
        <v>2293</v>
      </c>
      <c r="G274" s="234" t="s">
        <v>558</v>
      </c>
      <c r="H274" s="235">
        <v>20</v>
      </c>
      <c r="I274" s="236"/>
      <c r="J274" s="237">
        <f t="shared" si="45"/>
        <v>0</v>
      </c>
      <c r="K274" s="238"/>
      <c r="L274" s="239"/>
      <c r="M274" s="240" t="s">
        <v>1</v>
      </c>
      <c r="N274" s="241" t="s">
        <v>40</v>
      </c>
      <c r="O274" s="64"/>
      <c r="P274" s="188">
        <f t="shared" si="46"/>
        <v>0</v>
      </c>
      <c r="Q274" s="188">
        <v>0</v>
      </c>
      <c r="R274" s="188">
        <f t="shared" si="47"/>
        <v>0</v>
      </c>
      <c r="S274" s="188">
        <v>0</v>
      </c>
      <c r="T274" s="189">
        <f t="shared" si="48"/>
        <v>0</v>
      </c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R274" s="190" t="s">
        <v>225</v>
      </c>
      <c r="AT274" s="190" t="s">
        <v>558</v>
      </c>
      <c r="AU274" s="190" t="s">
        <v>87</v>
      </c>
      <c r="AY274" s="18" t="s">
        <v>176</v>
      </c>
      <c r="BE274" s="108">
        <f t="shared" si="49"/>
        <v>0</v>
      </c>
      <c r="BF274" s="108">
        <f t="shared" si="50"/>
        <v>0</v>
      </c>
      <c r="BG274" s="108">
        <f t="shared" si="51"/>
        <v>0</v>
      </c>
      <c r="BH274" s="108">
        <f t="shared" si="52"/>
        <v>0</v>
      </c>
      <c r="BI274" s="108">
        <f t="shared" si="53"/>
        <v>0</v>
      </c>
      <c r="BJ274" s="18" t="s">
        <v>87</v>
      </c>
      <c r="BK274" s="108">
        <f t="shared" si="54"/>
        <v>0</v>
      </c>
      <c r="BL274" s="18" t="s">
        <v>183</v>
      </c>
      <c r="BM274" s="190" t="s">
        <v>1285</v>
      </c>
    </row>
    <row r="275" spans="1:65" s="2" customFormat="1" ht="16.5" customHeight="1">
      <c r="A275" s="35"/>
      <c r="B275" s="146"/>
      <c r="C275" s="178" t="s">
        <v>1330</v>
      </c>
      <c r="D275" s="178" t="s">
        <v>179</v>
      </c>
      <c r="E275" s="179" t="s">
        <v>2294</v>
      </c>
      <c r="F275" s="180" t="s">
        <v>2295</v>
      </c>
      <c r="G275" s="181" t="s">
        <v>558</v>
      </c>
      <c r="H275" s="182">
        <v>121</v>
      </c>
      <c r="I275" s="183"/>
      <c r="J275" s="184">
        <f t="shared" si="45"/>
        <v>0</v>
      </c>
      <c r="K275" s="185"/>
      <c r="L275" s="36"/>
      <c r="M275" s="186" t="s">
        <v>1</v>
      </c>
      <c r="N275" s="187" t="s">
        <v>40</v>
      </c>
      <c r="O275" s="64"/>
      <c r="P275" s="188">
        <f t="shared" si="46"/>
        <v>0</v>
      </c>
      <c r="Q275" s="188">
        <v>0</v>
      </c>
      <c r="R275" s="188">
        <f t="shared" si="47"/>
        <v>0</v>
      </c>
      <c r="S275" s="188">
        <v>0</v>
      </c>
      <c r="T275" s="189">
        <f t="shared" si="48"/>
        <v>0</v>
      </c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R275" s="190" t="s">
        <v>183</v>
      </c>
      <c r="AT275" s="190" t="s">
        <v>179</v>
      </c>
      <c r="AU275" s="190" t="s">
        <v>87</v>
      </c>
      <c r="AY275" s="18" t="s">
        <v>176</v>
      </c>
      <c r="BE275" s="108">
        <f t="shared" si="49"/>
        <v>0</v>
      </c>
      <c r="BF275" s="108">
        <f t="shared" si="50"/>
        <v>0</v>
      </c>
      <c r="BG275" s="108">
        <f t="shared" si="51"/>
        <v>0</v>
      </c>
      <c r="BH275" s="108">
        <f t="shared" si="52"/>
        <v>0</v>
      </c>
      <c r="BI275" s="108">
        <f t="shared" si="53"/>
        <v>0</v>
      </c>
      <c r="BJ275" s="18" t="s">
        <v>87</v>
      </c>
      <c r="BK275" s="108">
        <f t="shared" si="54"/>
        <v>0</v>
      </c>
      <c r="BL275" s="18" t="s">
        <v>183</v>
      </c>
      <c r="BM275" s="190" t="s">
        <v>1296</v>
      </c>
    </row>
    <row r="276" spans="1:65" s="2" customFormat="1" ht="16.5" customHeight="1">
      <c r="A276" s="35"/>
      <c r="B276" s="146"/>
      <c r="C276" s="231" t="s">
        <v>959</v>
      </c>
      <c r="D276" s="231" t="s">
        <v>558</v>
      </c>
      <c r="E276" s="232" t="s">
        <v>2296</v>
      </c>
      <c r="F276" s="233" t="s">
        <v>2297</v>
      </c>
      <c r="G276" s="234" t="s">
        <v>558</v>
      </c>
      <c r="H276" s="235">
        <v>121</v>
      </c>
      <c r="I276" s="236"/>
      <c r="J276" s="237">
        <f t="shared" si="45"/>
        <v>0</v>
      </c>
      <c r="K276" s="238"/>
      <c r="L276" s="239"/>
      <c r="M276" s="240" t="s">
        <v>1</v>
      </c>
      <c r="N276" s="241" t="s">
        <v>40</v>
      </c>
      <c r="O276" s="64"/>
      <c r="P276" s="188">
        <f t="shared" si="46"/>
        <v>0</v>
      </c>
      <c r="Q276" s="188">
        <v>0</v>
      </c>
      <c r="R276" s="188">
        <f t="shared" si="47"/>
        <v>0</v>
      </c>
      <c r="S276" s="188">
        <v>0</v>
      </c>
      <c r="T276" s="189">
        <f t="shared" si="48"/>
        <v>0</v>
      </c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R276" s="190" t="s">
        <v>225</v>
      </c>
      <c r="AT276" s="190" t="s">
        <v>558</v>
      </c>
      <c r="AU276" s="190" t="s">
        <v>87</v>
      </c>
      <c r="AY276" s="18" t="s">
        <v>176</v>
      </c>
      <c r="BE276" s="108">
        <f t="shared" si="49"/>
        <v>0</v>
      </c>
      <c r="BF276" s="108">
        <f t="shared" si="50"/>
        <v>0</v>
      </c>
      <c r="BG276" s="108">
        <f t="shared" si="51"/>
        <v>0</v>
      </c>
      <c r="BH276" s="108">
        <f t="shared" si="52"/>
        <v>0</v>
      </c>
      <c r="BI276" s="108">
        <f t="shared" si="53"/>
        <v>0</v>
      </c>
      <c r="BJ276" s="18" t="s">
        <v>87</v>
      </c>
      <c r="BK276" s="108">
        <f t="shared" si="54"/>
        <v>0</v>
      </c>
      <c r="BL276" s="18" t="s">
        <v>183</v>
      </c>
      <c r="BM276" s="190" t="s">
        <v>1300</v>
      </c>
    </row>
    <row r="277" spans="1:65" s="2" customFormat="1" ht="21.75" customHeight="1">
      <c r="A277" s="35"/>
      <c r="B277" s="146"/>
      <c r="C277" s="178" t="s">
        <v>1339</v>
      </c>
      <c r="D277" s="178" t="s">
        <v>179</v>
      </c>
      <c r="E277" s="179" t="s">
        <v>2298</v>
      </c>
      <c r="F277" s="180" t="s">
        <v>2299</v>
      </c>
      <c r="G277" s="181" t="s">
        <v>2002</v>
      </c>
      <c r="H277" s="182">
        <v>1</v>
      </c>
      <c r="I277" s="183"/>
      <c r="J277" s="184">
        <f t="shared" si="45"/>
        <v>0</v>
      </c>
      <c r="K277" s="185"/>
      <c r="L277" s="36"/>
      <c r="M277" s="186" t="s">
        <v>1</v>
      </c>
      <c r="N277" s="187" t="s">
        <v>40</v>
      </c>
      <c r="O277" s="64"/>
      <c r="P277" s="188">
        <f t="shared" si="46"/>
        <v>0</v>
      </c>
      <c r="Q277" s="188">
        <v>0</v>
      </c>
      <c r="R277" s="188">
        <f t="shared" si="47"/>
        <v>0</v>
      </c>
      <c r="S277" s="188">
        <v>0</v>
      </c>
      <c r="T277" s="189">
        <f t="shared" si="48"/>
        <v>0</v>
      </c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R277" s="190" t="s">
        <v>183</v>
      </c>
      <c r="AT277" s="190" t="s">
        <v>179</v>
      </c>
      <c r="AU277" s="190" t="s">
        <v>87</v>
      </c>
      <c r="AY277" s="18" t="s">
        <v>176</v>
      </c>
      <c r="BE277" s="108">
        <f t="shared" si="49"/>
        <v>0</v>
      </c>
      <c r="BF277" s="108">
        <f t="shared" si="50"/>
        <v>0</v>
      </c>
      <c r="BG277" s="108">
        <f t="shared" si="51"/>
        <v>0</v>
      </c>
      <c r="BH277" s="108">
        <f t="shared" si="52"/>
        <v>0</v>
      </c>
      <c r="BI277" s="108">
        <f t="shared" si="53"/>
        <v>0</v>
      </c>
      <c r="BJ277" s="18" t="s">
        <v>87</v>
      </c>
      <c r="BK277" s="108">
        <f t="shared" si="54"/>
        <v>0</v>
      </c>
      <c r="BL277" s="18" t="s">
        <v>183</v>
      </c>
      <c r="BM277" s="190" t="s">
        <v>1306</v>
      </c>
    </row>
    <row r="278" spans="1:65" s="2" customFormat="1" ht="16.5" customHeight="1">
      <c r="A278" s="35"/>
      <c r="B278" s="146"/>
      <c r="C278" s="231" t="s">
        <v>963</v>
      </c>
      <c r="D278" s="231" t="s">
        <v>558</v>
      </c>
      <c r="E278" s="232" t="s">
        <v>2300</v>
      </c>
      <c r="F278" s="233" t="s">
        <v>2301</v>
      </c>
      <c r="G278" s="234" t="s">
        <v>2002</v>
      </c>
      <c r="H278" s="235">
        <v>1</v>
      </c>
      <c r="I278" s="236"/>
      <c r="J278" s="237">
        <f t="shared" si="45"/>
        <v>0</v>
      </c>
      <c r="K278" s="238"/>
      <c r="L278" s="239"/>
      <c r="M278" s="240" t="s">
        <v>1</v>
      </c>
      <c r="N278" s="241" t="s">
        <v>40</v>
      </c>
      <c r="O278" s="64"/>
      <c r="P278" s="188">
        <f t="shared" si="46"/>
        <v>0</v>
      </c>
      <c r="Q278" s="188">
        <v>0</v>
      </c>
      <c r="R278" s="188">
        <f t="shared" si="47"/>
        <v>0</v>
      </c>
      <c r="S278" s="188">
        <v>0</v>
      </c>
      <c r="T278" s="189">
        <f t="shared" si="48"/>
        <v>0</v>
      </c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R278" s="190" t="s">
        <v>225</v>
      </c>
      <c r="AT278" s="190" t="s">
        <v>558</v>
      </c>
      <c r="AU278" s="190" t="s">
        <v>87</v>
      </c>
      <c r="AY278" s="18" t="s">
        <v>176</v>
      </c>
      <c r="BE278" s="108">
        <f t="shared" si="49"/>
        <v>0</v>
      </c>
      <c r="BF278" s="108">
        <f t="shared" si="50"/>
        <v>0</v>
      </c>
      <c r="BG278" s="108">
        <f t="shared" si="51"/>
        <v>0</v>
      </c>
      <c r="BH278" s="108">
        <f t="shared" si="52"/>
        <v>0</v>
      </c>
      <c r="BI278" s="108">
        <f t="shared" si="53"/>
        <v>0</v>
      </c>
      <c r="BJ278" s="18" t="s">
        <v>87</v>
      </c>
      <c r="BK278" s="108">
        <f t="shared" si="54"/>
        <v>0</v>
      </c>
      <c r="BL278" s="18" t="s">
        <v>183</v>
      </c>
      <c r="BM278" s="190" t="s">
        <v>1310</v>
      </c>
    </row>
    <row r="279" spans="1:65" s="2" customFormat="1" ht="16.5" customHeight="1">
      <c r="A279" s="35"/>
      <c r="B279" s="146"/>
      <c r="C279" s="178" t="s">
        <v>1348</v>
      </c>
      <c r="D279" s="178" t="s">
        <v>179</v>
      </c>
      <c r="E279" s="179" t="s">
        <v>2302</v>
      </c>
      <c r="F279" s="180" t="s">
        <v>2303</v>
      </c>
      <c r="G279" s="181" t="s">
        <v>2002</v>
      </c>
      <c r="H279" s="182">
        <v>1</v>
      </c>
      <c r="I279" s="183"/>
      <c r="J279" s="184">
        <f t="shared" si="45"/>
        <v>0</v>
      </c>
      <c r="K279" s="185"/>
      <c r="L279" s="36"/>
      <c r="M279" s="186" t="s">
        <v>1</v>
      </c>
      <c r="N279" s="187" t="s">
        <v>40</v>
      </c>
      <c r="O279" s="64"/>
      <c r="P279" s="188">
        <f t="shared" si="46"/>
        <v>0</v>
      </c>
      <c r="Q279" s="188">
        <v>0</v>
      </c>
      <c r="R279" s="188">
        <f t="shared" si="47"/>
        <v>0</v>
      </c>
      <c r="S279" s="188">
        <v>0</v>
      </c>
      <c r="T279" s="189">
        <f t="shared" si="48"/>
        <v>0</v>
      </c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R279" s="190" t="s">
        <v>183</v>
      </c>
      <c r="AT279" s="190" t="s">
        <v>179</v>
      </c>
      <c r="AU279" s="190" t="s">
        <v>87</v>
      </c>
      <c r="AY279" s="18" t="s">
        <v>176</v>
      </c>
      <c r="BE279" s="108">
        <f t="shared" si="49"/>
        <v>0</v>
      </c>
      <c r="BF279" s="108">
        <f t="shared" si="50"/>
        <v>0</v>
      </c>
      <c r="BG279" s="108">
        <f t="shared" si="51"/>
        <v>0</v>
      </c>
      <c r="BH279" s="108">
        <f t="shared" si="52"/>
        <v>0</v>
      </c>
      <c r="BI279" s="108">
        <f t="shared" si="53"/>
        <v>0</v>
      </c>
      <c r="BJ279" s="18" t="s">
        <v>87</v>
      </c>
      <c r="BK279" s="108">
        <f t="shared" si="54"/>
        <v>0</v>
      </c>
      <c r="BL279" s="18" t="s">
        <v>183</v>
      </c>
      <c r="BM279" s="190" t="s">
        <v>1315</v>
      </c>
    </row>
    <row r="280" spans="1:65" s="2" customFormat="1" ht="16.5" customHeight="1">
      <c r="A280" s="35"/>
      <c r="B280" s="146"/>
      <c r="C280" s="231" t="s">
        <v>972</v>
      </c>
      <c r="D280" s="231" t="s">
        <v>558</v>
      </c>
      <c r="E280" s="232" t="s">
        <v>2304</v>
      </c>
      <c r="F280" s="233" t="s">
        <v>2305</v>
      </c>
      <c r="G280" s="234" t="s">
        <v>2002</v>
      </c>
      <c r="H280" s="235">
        <v>1</v>
      </c>
      <c r="I280" s="236"/>
      <c r="J280" s="237">
        <f t="shared" si="45"/>
        <v>0</v>
      </c>
      <c r="K280" s="238"/>
      <c r="L280" s="239"/>
      <c r="M280" s="240" t="s">
        <v>1</v>
      </c>
      <c r="N280" s="241" t="s">
        <v>40</v>
      </c>
      <c r="O280" s="64"/>
      <c r="P280" s="188">
        <f t="shared" si="46"/>
        <v>0</v>
      </c>
      <c r="Q280" s="188">
        <v>0</v>
      </c>
      <c r="R280" s="188">
        <f t="shared" si="47"/>
        <v>0</v>
      </c>
      <c r="S280" s="188">
        <v>0</v>
      </c>
      <c r="T280" s="189">
        <f t="shared" si="48"/>
        <v>0</v>
      </c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R280" s="190" t="s">
        <v>225</v>
      </c>
      <c r="AT280" s="190" t="s">
        <v>558</v>
      </c>
      <c r="AU280" s="190" t="s">
        <v>87</v>
      </c>
      <c r="AY280" s="18" t="s">
        <v>176</v>
      </c>
      <c r="BE280" s="108">
        <f t="shared" si="49"/>
        <v>0</v>
      </c>
      <c r="BF280" s="108">
        <f t="shared" si="50"/>
        <v>0</v>
      </c>
      <c r="BG280" s="108">
        <f t="shared" si="51"/>
        <v>0</v>
      </c>
      <c r="BH280" s="108">
        <f t="shared" si="52"/>
        <v>0</v>
      </c>
      <c r="BI280" s="108">
        <f t="shared" si="53"/>
        <v>0</v>
      </c>
      <c r="BJ280" s="18" t="s">
        <v>87</v>
      </c>
      <c r="BK280" s="108">
        <f t="shared" si="54"/>
        <v>0</v>
      </c>
      <c r="BL280" s="18" t="s">
        <v>183</v>
      </c>
      <c r="BM280" s="190" t="s">
        <v>1319</v>
      </c>
    </row>
    <row r="281" spans="1:65" s="2" customFormat="1" ht="21.75" customHeight="1">
      <c r="A281" s="35"/>
      <c r="B281" s="146"/>
      <c r="C281" s="178" t="s">
        <v>1357</v>
      </c>
      <c r="D281" s="178" t="s">
        <v>179</v>
      </c>
      <c r="E281" s="179" t="s">
        <v>2306</v>
      </c>
      <c r="F281" s="180" t="s">
        <v>2307</v>
      </c>
      <c r="G281" s="181" t="s">
        <v>2002</v>
      </c>
      <c r="H281" s="182">
        <v>1</v>
      </c>
      <c r="I281" s="183"/>
      <c r="J281" s="184">
        <f t="shared" si="45"/>
        <v>0</v>
      </c>
      <c r="K281" s="185"/>
      <c r="L281" s="36"/>
      <c r="M281" s="186" t="s">
        <v>1</v>
      </c>
      <c r="N281" s="187" t="s">
        <v>40</v>
      </c>
      <c r="O281" s="64"/>
      <c r="P281" s="188">
        <f t="shared" si="46"/>
        <v>0</v>
      </c>
      <c r="Q281" s="188">
        <v>0</v>
      </c>
      <c r="R281" s="188">
        <f t="shared" si="47"/>
        <v>0</v>
      </c>
      <c r="S281" s="188">
        <v>0</v>
      </c>
      <c r="T281" s="189">
        <f t="shared" si="48"/>
        <v>0</v>
      </c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R281" s="190" t="s">
        <v>183</v>
      </c>
      <c r="AT281" s="190" t="s">
        <v>179</v>
      </c>
      <c r="AU281" s="190" t="s">
        <v>87</v>
      </c>
      <c r="AY281" s="18" t="s">
        <v>176</v>
      </c>
      <c r="BE281" s="108">
        <f t="shared" si="49"/>
        <v>0</v>
      </c>
      <c r="BF281" s="108">
        <f t="shared" si="50"/>
        <v>0</v>
      </c>
      <c r="BG281" s="108">
        <f t="shared" si="51"/>
        <v>0</v>
      </c>
      <c r="BH281" s="108">
        <f t="shared" si="52"/>
        <v>0</v>
      </c>
      <c r="BI281" s="108">
        <f t="shared" si="53"/>
        <v>0</v>
      </c>
      <c r="BJ281" s="18" t="s">
        <v>87</v>
      </c>
      <c r="BK281" s="108">
        <f t="shared" si="54"/>
        <v>0</v>
      </c>
      <c r="BL281" s="18" t="s">
        <v>183</v>
      </c>
      <c r="BM281" s="190" t="s">
        <v>1324</v>
      </c>
    </row>
    <row r="282" spans="1:65" s="2" customFormat="1" ht="16.5" customHeight="1">
      <c r="A282" s="35"/>
      <c r="B282" s="146"/>
      <c r="C282" s="231" t="s">
        <v>978</v>
      </c>
      <c r="D282" s="231" t="s">
        <v>558</v>
      </c>
      <c r="E282" s="232" t="s">
        <v>2308</v>
      </c>
      <c r="F282" s="233" t="s">
        <v>2309</v>
      </c>
      <c r="G282" s="234" t="s">
        <v>2002</v>
      </c>
      <c r="H282" s="235">
        <v>1</v>
      </c>
      <c r="I282" s="236"/>
      <c r="J282" s="237">
        <f t="shared" si="45"/>
        <v>0</v>
      </c>
      <c r="K282" s="238"/>
      <c r="L282" s="239"/>
      <c r="M282" s="240" t="s">
        <v>1</v>
      </c>
      <c r="N282" s="241" t="s">
        <v>40</v>
      </c>
      <c r="O282" s="64"/>
      <c r="P282" s="188">
        <f t="shared" si="46"/>
        <v>0</v>
      </c>
      <c r="Q282" s="188">
        <v>0</v>
      </c>
      <c r="R282" s="188">
        <f t="shared" si="47"/>
        <v>0</v>
      </c>
      <c r="S282" s="188">
        <v>0</v>
      </c>
      <c r="T282" s="189">
        <f t="shared" si="48"/>
        <v>0</v>
      </c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R282" s="190" t="s">
        <v>225</v>
      </c>
      <c r="AT282" s="190" t="s">
        <v>558</v>
      </c>
      <c r="AU282" s="190" t="s">
        <v>87</v>
      </c>
      <c r="AY282" s="18" t="s">
        <v>176</v>
      </c>
      <c r="BE282" s="108">
        <f t="shared" si="49"/>
        <v>0</v>
      </c>
      <c r="BF282" s="108">
        <f t="shared" si="50"/>
        <v>0</v>
      </c>
      <c r="BG282" s="108">
        <f t="shared" si="51"/>
        <v>0</v>
      </c>
      <c r="BH282" s="108">
        <f t="shared" si="52"/>
        <v>0</v>
      </c>
      <c r="BI282" s="108">
        <f t="shared" si="53"/>
        <v>0</v>
      </c>
      <c r="BJ282" s="18" t="s">
        <v>87</v>
      </c>
      <c r="BK282" s="108">
        <f t="shared" si="54"/>
        <v>0</v>
      </c>
      <c r="BL282" s="18" t="s">
        <v>183</v>
      </c>
      <c r="BM282" s="190" t="s">
        <v>1328</v>
      </c>
    </row>
    <row r="283" spans="1:65" s="2" customFormat="1" ht="21.75" customHeight="1">
      <c r="A283" s="35"/>
      <c r="B283" s="146"/>
      <c r="C283" s="178" t="s">
        <v>2310</v>
      </c>
      <c r="D283" s="178" t="s">
        <v>179</v>
      </c>
      <c r="E283" s="179" t="s">
        <v>2311</v>
      </c>
      <c r="F283" s="180" t="s">
        <v>2312</v>
      </c>
      <c r="G283" s="181" t="s">
        <v>2002</v>
      </c>
      <c r="H283" s="182">
        <v>1</v>
      </c>
      <c r="I283" s="183"/>
      <c r="J283" s="184">
        <f t="shared" si="45"/>
        <v>0</v>
      </c>
      <c r="K283" s="185"/>
      <c r="L283" s="36"/>
      <c r="M283" s="186" t="s">
        <v>1</v>
      </c>
      <c r="N283" s="187" t="s">
        <v>40</v>
      </c>
      <c r="O283" s="64"/>
      <c r="P283" s="188">
        <f t="shared" si="46"/>
        <v>0</v>
      </c>
      <c r="Q283" s="188">
        <v>0</v>
      </c>
      <c r="R283" s="188">
        <f t="shared" si="47"/>
        <v>0</v>
      </c>
      <c r="S283" s="188">
        <v>0</v>
      </c>
      <c r="T283" s="189">
        <f t="shared" si="48"/>
        <v>0</v>
      </c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R283" s="190" t="s">
        <v>183</v>
      </c>
      <c r="AT283" s="190" t="s">
        <v>179</v>
      </c>
      <c r="AU283" s="190" t="s">
        <v>87</v>
      </c>
      <c r="AY283" s="18" t="s">
        <v>176</v>
      </c>
      <c r="BE283" s="108">
        <f t="shared" si="49"/>
        <v>0</v>
      </c>
      <c r="BF283" s="108">
        <f t="shared" si="50"/>
        <v>0</v>
      </c>
      <c r="BG283" s="108">
        <f t="shared" si="51"/>
        <v>0</v>
      </c>
      <c r="BH283" s="108">
        <f t="shared" si="52"/>
        <v>0</v>
      </c>
      <c r="BI283" s="108">
        <f t="shared" si="53"/>
        <v>0</v>
      </c>
      <c r="BJ283" s="18" t="s">
        <v>87</v>
      </c>
      <c r="BK283" s="108">
        <f t="shared" si="54"/>
        <v>0</v>
      </c>
      <c r="BL283" s="18" t="s">
        <v>183</v>
      </c>
      <c r="BM283" s="190" t="s">
        <v>1333</v>
      </c>
    </row>
    <row r="284" spans="1:65" s="2" customFormat="1" ht="16.5" customHeight="1">
      <c r="A284" s="35"/>
      <c r="B284" s="146"/>
      <c r="C284" s="231" t="s">
        <v>985</v>
      </c>
      <c r="D284" s="231" t="s">
        <v>558</v>
      </c>
      <c r="E284" s="232" t="s">
        <v>2313</v>
      </c>
      <c r="F284" s="233" t="s">
        <v>2314</v>
      </c>
      <c r="G284" s="234" t="s">
        <v>2002</v>
      </c>
      <c r="H284" s="235">
        <v>1</v>
      </c>
      <c r="I284" s="236"/>
      <c r="J284" s="237">
        <f t="shared" si="45"/>
        <v>0</v>
      </c>
      <c r="K284" s="238"/>
      <c r="L284" s="239"/>
      <c r="M284" s="240" t="s">
        <v>1</v>
      </c>
      <c r="N284" s="241" t="s">
        <v>40</v>
      </c>
      <c r="O284" s="64"/>
      <c r="P284" s="188">
        <f t="shared" si="46"/>
        <v>0</v>
      </c>
      <c r="Q284" s="188">
        <v>0</v>
      </c>
      <c r="R284" s="188">
        <f t="shared" si="47"/>
        <v>0</v>
      </c>
      <c r="S284" s="188">
        <v>0</v>
      </c>
      <c r="T284" s="189">
        <f t="shared" si="48"/>
        <v>0</v>
      </c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R284" s="190" t="s">
        <v>225</v>
      </c>
      <c r="AT284" s="190" t="s">
        <v>558</v>
      </c>
      <c r="AU284" s="190" t="s">
        <v>87</v>
      </c>
      <c r="AY284" s="18" t="s">
        <v>176</v>
      </c>
      <c r="BE284" s="108">
        <f t="shared" si="49"/>
        <v>0</v>
      </c>
      <c r="BF284" s="108">
        <f t="shared" si="50"/>
        <v>0</v>
      </c>
      <c r="BG284" s="108">
        <f t="shared" si="51"/>
        <v>0</v>
      </c>
      <c r="BH284" s="108">
        <f t="shared" si="52"/>
        <v>0</v>
      </c>
      <c r="BI284" s="108">
        <f t="shared" si="53"/>
        <v>0</v>
      </c>
      <c r="BJ284" s="18" t="s">
        <v>87</v>
      </c>
      <c r="BK284" s="108">
        <f t="shared" si="54"/>
        <v>0</v>
      </c>
      <c r="BL284" s="18" t="s">
        <v>183</v>
      </c>
      <c r="BM284" s="190" t="s">
        <v>1337</v>
      </c>
    </row>
    <row r="285" spans="1:65" s="2" customFormat="1" ht="21.75" customHeight="1">
      <c r="A285" s="35"/>
      <c r="B285" s="146"/>
      <c r="C285" s="178" t="s">
        <v>2315</v>
      </c>
      <c r="D285" s="178" t="s">
        <v>179</v>
      </c>
      <c r="E285" s="179" t="s">
        <v>2316</v>
      </c>
      <c r="F285" s="180" t="s">
        <v>2317</v>
      </c>
      <c r="G285" s="181" t="s">
        <v>2002</v>
      </c>
      <c r="H285" s="182">
        <v>1</v>
      </c>
      <c r="I285" s="183"/>
      <c r="J285" s="184">
        <f t="shared" si="45"/>
        <v>0</v>
      </c>
      <c r="K285" s="185"/>
      <c r="L285" s="36"/>
      <c r="M285" s="186" t="s">
        <v>1</v>
      </c>
      <c r="N285" s="187" t="s">
        <v>40</v>
      </c>
      <c r="O285" s="64"/>
      <c r="P285" s="188">
        <f t="shared" si="46"/>
        <v>0</v>
      </c>
      <c r="Q285" s="188">
        <v>0</v>
      </c>
      <c r="R285" s="188">
        <f t="shared" si="47"/>
        <v>0</v>
      </c>
      <c r="S285" s="188">
        <v>0</v>
      </c>
      <c r="T285" s="189">
        <f t="shared" si="48"/>
        <v>0</v>
      </c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R285" s="190" t="s">
        <v>183</v>
      </c>
      <c r="AT285" s="190" t="s">
        <v>179</v>
      </c>
      <c r="AU285" s="190" t="s">
        <v>87</v>
      </c>
      <c r="AY285" s="18" t="s">
        <v>176</v>
      </c>
      <c r="BE285" s="108">
        <f t="shared" si="49"/>
        <v>0</v>
      </c>
      <c r="BF285" s="108">
        <f t="shared" si="50"/>
        <v>0</v>
      </c>
      <c r="BG285" s="108">
        <f t="shared" si="51"/>
        <v>0</v>
      </c>
      <c r="BH285" s="108">
        <f t="shared" si="52"/>
        <v>0</v>
      </c>
      <c r="BI285" s="108">
        <f t="shared" si="53"/>
        <v>0</v>
      </c>
      <c r="BJ285" s="18" t="s">
        <v>87</v>
      </c>
      <c r="BK285" s="108">
        <f t="shared" si="54"/>
        <v>0</v>
      </c>
      <c r="BL285" s="18" t="s">
        <v>183</v>
      </c>
      <c r="BM285" s="190" t="s">
        <v>1342</v>
      </c>
    </row>
    <row r="286" spans="1:65" s="2" customFormat="1" ht="16.5" customHeight="1">
      <c r="A286" s="35"/>
      <c r="B286" s="146"/>
      <c r="C286" s="231" t="s">
        <v>989</v>
      </c>
      <c r="D286" s="231" t="s">
        <v>558</v>
      </c>
      <c r="E286" s="232" t="s">
        <v>2318</v>
      </c>
      <c r="F286" s="233" t="s">
        <v>2319</v>
      </c>
      <c r="G286" s="234" t="s">
        <v>2002</v>
      </c>
      <c r="H286" s="235">
        <v>1</v>
      </c>
      <c r="I286" s="236"/>
      <c r="J286" s="237">
        <f t="shared" si="45"/>
        <v>0</v>
      </c>
      <c r="K286" s="238"/>
      <c r="L286" s="239"/>
      <c r="M286" s="240" t="s">
        <v>1</v>
      </c>
      <c r="N286" s="241" t="s">
        <v>40</v>
      </c>
      <c r="O286" s="64"/>
      <c r="P286" s="188">
        <f t="shared" si="46"/>
        <v>0</v>
      </c>
      <c r="Q286" s="188">
        <v>0</v>
      </c>
      <c r="R286" s="188">
        <f t="shared" si="47"/>
        <v>0</v>
      </c>
      <c r="S286" s="188">
        <v>0</v>
      </c>
      <c r="T286" s="189">
        <f t="shared" si="48"/>
        <v>0</v>
      </c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R286" s="190" t="s">
        <v>225</v>
      </c>
      <c r="AT286" s="190" t="s">
        <v>558</v>
      </c>
      <c r="AU286" s="190" t="s">
        <v>87</v>
      </c>
      <c r="AY286" s="18" t="s">
        <v>176</v>
      </c>
      <c r="BE286" s="108">
        <f t="shared" si="49"/>
        <v>0</v>
      </c>
      <c r="BF286" s="108">
        <f t="shared" si="50"/>
        <v>0</v>
      </c>
      <c r="BG286" s="108">
        <f t="shared" si="51"/>
        <v>0</v>
      </c>
      <c r="BH286" s="108">
        <f t="shared" si="52"/>
        <v>0</v>
      </c>
      <c r="BI286" s="108">
        <f t="shared" si="53"/>
        <v>0</v>
      </c>
      <c r="BJ286" s="18" t="s">
        <v>87</v>
      </c>
      <c r="BK286" s="108">
        <f t="shared" si="54"/>
        <v>0</v>
      </c>
      <c r="BL286" s="18" t="s">
        <v>183</v>
      </c>
      <c r="BM286" s="190" t="s">
        <v>1346</v>
      </c>
    </row>
    <row r="287" spans="1:65" s="2" customFormat="1" ht="24.2" customHeight="1">
      <c r="A287" s="35"/>
      <c r="B287" s="146"/>
      <c r="C287" s="178" t="s">
        <v>2320</v>
      </c>
      <c r="D287" s="178" t="s">
        <v>179</v>
      </c>
      <c r="E287" s="179" t="s">
        <v>2321</v>
      </c>
      <c r="F287" s="180" t="s">
        <v>2322</v>
      </c>
      <c r="G287" s="181" t="s">
        <v>558</v>
      </c>
      <c r="H287" s="182">
        <v>50</v>
      </c>
      <c r="I287" s="183"/>
      <c r="J287" s="184">
        <f t="shared" si="45"/>
        <v>0</v>
      </c>
      <c r="K287" s="185"/>
      <c r="L287" s="36"/>
      <c r="M287" s="186" t="s">
        <v>1</v>
      </c>
      <c r="N287" s="187" t="s">
        <v>40</v>
      </c>
      <c r="O287" s="64"/>
      <c r="P287" s="188">
        <f t="shared" si="46"/>
        <v>0</v>
      </c>
      <c r="Q287" s="188">
        <v>0</v>
      </c>
      <c r="R287" s="188">
        <f t="shared" si="47"/>
        <v>0</v>
      </c>
      <c r="S287" s="188">
        <v>0</v>
      </c>
      <c r="T287" s="189">
        <f t="shared" si="48"/>
        <v>0</v>
      </c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R287" s="190" t="s">
        <v>183</v>
      </c>
      <c r="AT287" s="190" t="s">
        <v>179</v>
      </c>
      <c r="AU287" s="190" t="s">
        <v>87</v>
      </c>
      <c r="AY287" s="18" t="s">
        <v>176</v>
      </c>
      <c r="BE287" s="108">
        <f t="shared" si="49"/>
        <v>0</v>
      </c>
      <c r="BF287" s="108">
        <f t="shared" si="50"/>
        <v>0</v>
      </c>
      <c r="BG287" s="108">
        <f t="shared" si="51"/>
        <v>0</v>
      </c>
      <c r="BH287" s="108">
        <f t="shared" si="52"/>
        <v>0</v>
      </c>
      <c r="BI287" s="108">
        <f t="shared" si="53"/>
        <v>0</v>
      </c>
      <c r="BJ287" s="18" t="s">
        <v>87</v>
      </c>
      <c r="BK287" s="108">
        <f t="shared" si="54"/>
        <v>0</v>
      </c>
      <c r="BL287" s="18" t="s">
        <v>183</v>
      </c>
      <c r="BM287" s="190" t="s">
        <v>1351</v>
      </c>
    </row>
    <row r="288" spans="1:65" s="2" customFormat="1" ht="16.5" customHeight="1">
      <c r="A288" s="35"/>
      <c r="B288" s="146"/>
      <c r="C288" s="231" t="s">
        <v>992</v>
      </c>
      <c r="D288" s="231" t="s">
        <v>558</v>
      </c>
      <c r="E288" s="232" t="s">
        <v>2323</v>
      </c>
      <c r="F288" s="233" t="s">
        <v>2324</v>
      </c>
      <c r="G288" s="234" t="s">
        <v>558</v>
      </c>
      <c r="H288" s="235">
        <v>50</v>
      </c>
      <c r="I288" s="236"/>
      <c r="J288" s="237">
        <f t="shared" si="45"/>
        <v>0</v>
      </c>
      <c r="K288" s="238"/>
      <c r="L288" s="239"/>
      <c r="M288" s="240" t="s">
        <v>1</v>
      </c>
      <c r="N288" s="241" t="s">
        <v>40</v>
      </c>
      <c r="O288" s="64"/>
      <c r="P288" s="188">
        <f t="shared" si="46"/>
        <v>0</v>
      </c>
      <c r="Q288" s="188">
        <v>0</v>
      </c>
      <c r="R288" s="188">
        <f t="shared" si="47"/>
        <v>0</v>
      </c>
      <c r="S288" s="188">
        <v>0</v>
      </c>
      <c r="T288" s="189">
        <f t="shared" si="48"/>
        <v>0</v>
      </c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R288" s="190" t="s">
        <v>225</v>
      </c>
      <c r="AT288" s="190" t="s">
        <v>558</v>
      </c>
      <c r="AU288" s="190" t="s">
        <v>87</v>
      </c>
      <c r="AY288" s="18" t="s">
        <v>176</v>
      </c>
      <c r="BE288" s="108">
        <f t="shared" si="49"/>
        <v>0</v>
      </c>
      <c r="BF288" s="108">
        <f t="shared" si="50"/>
        <v>0</v>
      </c>
      <c r="BG288" s="108">
        <f t="shared" si="51"/>
        <v>0</v>
      </c>
      <c r="BH288" s="108">
        <f t="shared" si="52"/>
        <v>0</v>
      </c>
      <c r="BI288" s="108">
        <f t="shared" si="53"/>
        <v>0</v>
      </c>
      <c r="BJ288" s="18" t="s">
        <v>87</v>
      </c>
      <c r="BK288" s="108">
        <f t="shared" si="54"/>
        <v>0</v>
      </c>
      <c r="BL288" s="18" t="s">
        <v>183</v>
      </c>
      <c r="BM288" s="190" t="s">
        <v>1355</v>
      </c>
    </row>
    <row r="289" spans="1:65" s="2" customFormat="1" ht="33" customHeight="1">
      <c r="A289" s="35"/>
      <c r="B289" s="146"/>
      <c r="C289" s="178" t="s">
        <v>2325</v>
      </c>
      <c r="D289" s="178" t="s">
        <v>179</v>
      </c>
      <c r="E289" s="179" t="s">
        <v>2326</v>
      </c>
      <c r="F289" s="180" t="s">
        <v>2327</v>
      </c>
      <c r="G289" s="181" t="s">
        <v>772</v>
      </c>
      <c r="H289" s="242"/>
      <c r="I289" s="183"/>
      <c r="J289" s="184">
        <f t="shared" si="45"/>
        <v>0</v>
      </c>
      <c r="K289" s="185"/>
      <c r="L289" s="36"/>
      <c r="M289" s="186" t="s">
        <v>1</v>
      </c>
      <c r="N289" s="187" t="s">
        <v>40</v>
      </c>
      <c r="O289" s="64"/>
      <c r="P289" s="188">
        <f t="shared" si="46"/>
        <v>0</v>
      </c>
      <c r="Q289" s="188">
        <v>0</v>
      </c>
      <c r="R289" s="188">
        <f t="shared" si="47"/>
        <v>0</v>
      </c>
      <c r="S289" s="188">
        <v>0</v>
      </c>
      <c r="T289" s="189">
        <f t="shared" si="48"/>
        <v>0</v>
      </c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R289" s="190" t="s">
        <v>183</v>
      </c>
      <c r="AT289" s="190" t="s">
        <v>179</v>
      </c>
      <c r="AU289" s="190" t="s">
        <v>87</v>
      </c>
      <c r="AY289" s="18" t="s">
        <v>176</v>
      </c>
      <c r="BE289" s="108">
        <f t="shared" si="49"/>
        <v>0</v>
      </c>
      <c r="BF289" s="108">
        <f t="shared" si="50"/>
        <v>0</v>
      </c>
      <c r="BG289" s="108">
        <f t="shared" si="51"/>
        <v>0</v>
      </c>
      <c r="BH289" s="108">
        <f t="shared" si="52"/>
        <v>0</v>
      </c>
      <c r="BI289" s="108">
        <f t="shared" si="53"/>
        <v>0</v>
      </c>
      <c r="BJ289" s="18" t="s">
        <v>87</v>
      </c>
      <c r="BK289" s="108">
        <f t="shared" si="54"/>
        <v>0</v>
      </c>
      <c r="BL289" s="18" t="s">
        <v>183</v>
      </c>
      <c r="BM289" s="190" t="s">
        <v>1360</v>
      </c>
    </row>
    <row r="290" spans="1:65" s="2" customFormat="1" ht="16.5" customHeight="1">
      <c r="A290" s="35"/>
      <c r="B290" s="146"/>
      <c r="C290" s="178" t="s">
        <v>997</v>
      </c>
      <c r="D290" s="178" t="s">
        <v>179</v>
      </c>
      <c r="E290" s="179" t="s">
        <v>2328</v>
      </c>
      <c r="F290" s="180" t="s">
        <v>2329</v>
      </c>
      <c r="G290" s="181" t="s">
        <v>2330</v>
      </c>
      <c r="H290" s="182">
        <v>30</v>
      </c>
      <c r="I290" s="183"/>
      <c r="J290" s="184">
        <f t="shared" si="45"/>
        <v>0</v>
      </c>
      <c r="K290" s="185"/>
      <c r="L290" s="36"/>
      <c r="M290" s="186" t="s">
        <v>1</v>
      </c>
      <c r="N290" s="187" t="s">
        <v>40</v>
      </c>
      <c r="O290" s="64"/>
      <c r="P290" s="188">
        <f t="shared" si="46"/>
        <v>0</v>
      </c>
      <c r="Q290" s="188">
        <v>0</v>
      </c>
      <c r="R290" s="188">
        <f t="shared" si="47"/>
        <v>0</v>
      </c>
      <c r="S290" s="188">
        <v>0</v>
      </c>
      <c r="T290" s="189">
        <f t="shared" si="48"/>
        <v>0</v>
      </c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R290" s="190" t="s">
        <v>183</v>
      </c>
      <c r="AT290" s="190" t="s">
        <v>179</v>
      </c>
      <c r="AU290" s="190" t="s">
        <v>87</v>
      </c>
      <c r="AY290" s="18" t="s">
        <v>176</v>
      </c>
      <c r="BE290" s="108">
        <f t="shared" si="49"/>
        <v>0</v>
      </c>
      <c r="BF290" s="108">
        <f t="shared" si="50"/>
        <v>0</v>
      </c>
      <c r="BG290" s="108">
        <f t="shared" si="51"/>
        <v>0</v>
      </c>
      <c r="BH290" s="108">
        <f t="shared" si="52"/>
        <v>0</v>
      </c>
      <c r="BI290" s="108">
        <f t="shared" si="53"/>
        <v>0</v>
      </c>
      <c r="BJ290" s="18" t="s">
        <v>87</v>
      </c>
      <c r="BK290" s="108">
        <f t="shared" si="54"/>
        <v>0</v>
      </c>
      <c r="BL290" s="18" t="s">
        <v>183</v>
      </c>
      <c r="BM290" s="190" t="s">
        <v>2331</v>
      </c>
    </row>
    <row r="291" spans="1:65" s="2" customFormat="1" ht="16.5" customHeight="1">
      <c r="A291" s="35"/>
      <c r="B291" s="146"/>
      <c r="C291" s="178" t="s">
        <v>2332</v>
      </c>
      <c r="D291" s="178" t="s">
        <v>179</v>
      </c>
      <c r="E291" s="179" t="s">
        <v>2333</v>
      </c>
      <c r="F291" s="180" t="s">
        <v>2334</v>
      </c>
      <c r="G291" s="181" t="s">
        <v>2330</v>
      </c>
      <c r="H291" s="182">
        <v>15</v>
      </c>
      <c r="I291" s="183"/>
      <c r="J291" s="184">
        <f t="shared" ref="J291:J299" si="55">ROUND(I291*H291,2)</f>
        <v>0</v>
      </c>
      <c r="K291" s="185"/>
      <c r="L291" s="36"/>
      <c r="M291" s="186" t="s">
        <v>1</v>
      </c>
      <c r="N291" s="187" t="s">
        <v>40</v>
      </c>
      <c r="O291" s="64"/>
      <c r="P291" s="188">
        <f t="shared" ref="P291:P299" si="56">O291*H291</f>
        <v>0</v>
      </c>
      <c r="Q291" s="188">
        <v>0</v>
      </c>
      <c r="R291" s="188">
        <f t="shared" ref="R291:R299" si="57">Q291*H291</f>
        <v>0</v>
      </c>
      <c r="S291" s="188">
        <v>0</v>
      </c>
      <c r="T291" s="189">
        <f t="shared" ref="T291:T299" si="58">S291*H291</f>
        <v>0</v>
      </c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R291" s="190" t="s">
        <v>183</v>
      </c>
      <c r="AT291" s="190" t="s">
        <v>179</v>
      </c>
      <c r="AU291" s="190" t="s">
        <v>87</v>
      </c>
      <c r="AY291" s="18" t="s">
        <v>176</v>
      </c>
      <c r="BE291" s="108">
        <f t="shared" ref="BE291:BE299" si="59">IF(N291="základná",J291,0)</f>
        <v>0</v>
      </c>
      <c r="BF291" s="108">
        <f t="shared" ref="BF291:BF299" si="60">IF(N291="znížená",J291,0)</f>
        <v>0</v>
      </c>
      <c r="BG291" s="108">
        <f t="shared" ref="BG291:BG299" si="61">IF(N291="zákl. prenesená",J291,0)</f>
        <v>0</v>
      </c>
      <c r="BH291" s="108">
        <f t="shared" ref="BH291:BH299" si="62">IF(N291="zníž. prenesená",J291,0)</f>
        <v>0</v>
      </c>
      <c r="BI291" s="108">
        <f t="shared" ref="BI291:BI299" si="63">IF(N291="nulová",J291,0)</f>
        <v>0</v>
      </c>
      <c r="BJ291" s="18" t="s">
        <v>87</v>
      </c>
      <c r="BK291" s="108">
        <f t="shared" ref="BK291:BK299" si="64">ROUND(I291*H291,2)</f>
        <v>0</v>
      </c>
      <c r="BL291" s="18" t="s">
        <v>183</v>
      </c>
      <c r="BM291" s="190" t="s">
        <v>2335</v>
      </c>
    </row>
    <row r="292" spans="1:65" s="2" customFormat="1" ht="37.9" customHeight="1">
      <c r="A292" s="35"/>
      <c r="B292" s="146"/>
      <c r="C292" s="178" t="s">
        <v>1000</v>
      </c>
      <c r="D292" s="178" t="s">
        <v>179</v>
      </c>
      <c r="E292" s="179" t="s">
        <v>2336</v>
      </c>
      <c r="F292" s="180" t="s">
        <v>2337</v>
      </c>
      <c r="G292" s="181" t="s">
        <v>2002</v>
      </c>
      <c r="H292" s="182">
        <v>6</v>
      </c>
      <c r="I292" s="183"/>
      <c r="J292" s="184">
        <f t="shared" si="55"/>
        <v>0</v>
      </c>
      <c r="K292" s="185"/>
      <c r="L292" s="36"/>
      <c r="M292" s="186" t="s">
        <v>1</v>
      </c>
      <c r="N292" s="187" t="s">
        <v>40</v>
      </c>
      <c r="O292" s="64"/>
      <c r="P292" s="188">
        <f t="shared" si="56"/>
        <v>0</v>
      </c>
      <c r="Q292" s="188">
        <v>0</v>
      </c>
      <c r="R292" s="188">
        <f t="shared" si="57"/>
        <v>0</v>
      </c>
      <c r="S292" s="188">
        <v>0</v>
      </c>
      <c r="T292" s="189">
        <f t="shared" si="58"/>
        <v>0</v>
      </c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R292" s="190" t="s">
        <v>183</v>
      </c>
      <c r="AT292" s="190" t="s">
        <v>179</v>
      </c>
      <c r="AU292" s="190" t="s">
        <v>87</v>
      </c>
      <c r="AY292" s="18" t="s">
        <v>176</v>
      </c>
      <c r="BE292" s="108">
        <f t="shared" si="59"/>
        <v>0</v>
      </c>
      <c r="BF292" s="108">
        <f t="shared" si="60"/>
        <v>0</v>
      </c>
      <c r="BG292" s="108">
        <f t="shared" si="61"/>
        <v>0</v>
      </c>
      <c r="BH292" s="108">
        <f t="shared" si="62"/>
        <v>0</v>
      </c>
      <c r="BI292" s="108">
        <f t="shared" si="63"/>
        <v>0</v>
      </c>
      <c r="BJ292" s="18" t="s">
        <v>87</v>
      </c>
      <c r="BK292" s="108">
        <f t="shared" si="64"/>
        <v>0</v>
      </c>
      <c r="BL292" s="18" t="s">
        <v>183</v>
      </c>
      <c r="BM292" s="190" t="s">
        <v>2338</v>
      </c>
    </row>
    <row r="293" spans="1:65" s="2" customFormat="1" ht="33" customHeight="1">
      <c r="A293" s="35"/>
      <c r="B293" s="146"/>
      <c r="C293" s="231" t="s">
        <v>2339</v>
      </c>
      <c r="D293" s="231" t="s">
        <v>558</v>
      </c>
      <c r="E293" s="232" t="s">
        <v>2340</v>
      </c>
      <c r="F293" s="233" t="s">
        <v>2341</v>
      </c>
      <c r="G293" s="234" t="s">
        <v>2002</v>
      </c>
      <c r="H293" s="235">
        <v>6</v>
      </c>
      <c r="I293" s="236"/>
      <c r="J293" s="237">
        <f t="shared" si="55"/>
        <v>0</v>
      </c>
      <c r="K293" s="238"/>
      <c r="L293" s="239"/>
      <c r="M293" s="240" t="s">
        <v>1</v>
      </c>
      <c r="N293" s="241" t="s">
        <v>40</v>
      </c>
      <c r="O293" s="64"/>
      <c r="P293" s="188">
        <f t="shared" si="56"/>
        <v>0</v>
      </c>
      <c r="Q293" s="188">
        <v>0</v>
      </c>
      <c r="R293" s="188">
        <f t="shared" si="57"/>
        <v>0</v>
      </c>
      <c r="S293" s="188">
        <v>0</v>
      </c>
      <c r="T293" s="189">
        <f t="shared" si="58"/>
        <v>0</v>
      </c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R293" s="190" t="s">
        <v>225</v>
      </c>
      <c r="AT293" s="190" t="s">
        <v>558</v>
      </c>
      <c r="AU293" s="190" t="s">
        <v>87</v>
      </c>
      <c r="AY293" s="18" t="s">
        <v>176</v>
      </c>
      <c r="BE293" s="108">
        <f t="shared" si="59"/>
        <v>0</v>
      </c>
      <c r="BF293" s="108">
        <f t="shared" si="60"/>
        <v>0</v>
      </c>
      <c r="BG293" s="108">
        <f t="shared" si="61"/>
        <v>0</v>
      </c>
      <c r="BH293" s="108">
        <f t="shared" si="62"/>
        <v>0</v>
      </c>
      <c r="BI293" s="108">
        <f t="shared" si="63"/>
        <v>0</v>
      </c>
      <c r="BJ293" s="18" t="s">
        <v>87</v>
      </c>
      <c r="BK293" s="108">
        <f t="shared" si="64"/>
        <v>0</v>
      </c>
      <c r="BL293" s="18" t="s">
        <v>183</v>
      </c>
      <c r="BM293" s="190" t="s">
        <v>2342</v>
      </c>
    </row>
    <row r="294" spans="1:65" s="2" customFormat="1" ht="37.9" customHeight="1">
      <c r="A294" s="35"/>
      <c r="B294" s="146"/>
      <c r="C294" s="178" t="s">
        <v>1005</v>
      </c>
      <c r="D294" s="178" t="s">
        <v>179</v>
      </c>
      <c r="E294" s="179" t="s">
        <v>2343</v>
      </c>
      <c r="F294" s="180" t="s">
        <v>2344</v>
      </c>
      <c r="G294" s="181" t="s">
        <v>2002</v>
      </c>
      <c r="H294" s="182">
        <v>4</v>
      </c>
      <c r="I294" s="183"/>
      <c r="J294" s="184">
        <f t="shared" si="55"/>
        <v>0</v>
      </c>
      <c r="K294" s="185"/>
      <c r="L294" s="36"/>
      <c r="M294" s="186" t="s">
        <v>1</v>
      </c>
      <c r="N294" s="187" t="s">
        <v>40</v>
      </c>
      <c r="O294" s="64"/>
      <c r="P294" s="188">
        <f t="shared" si="56"/>
        <v>0</v>
      </c>
      <c r="Q294" s="188">
        <v>0</v>
      </c>
      <c r="R294" s="188">
        <f t="shared" si="57"/>
        <v>0</v>
      </c>
      <c r="S294" s="188">
        <v>0</v>
      </c>
      <c r="T294" s="189">
        <f t="shared" si="58"/>
        <v>0</v>
      </c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R294" s="190" t="s">
        <v>183</v>
      </c>
      <c r="AT294" s="190" t="s">
        <v>179</v>
      </c>
      <c r="AU294" s="190" t="s">
        <v>87</v>
      </c>
      <c r="AY294" s="18" t="s">
        <v>176</v>
      </c>
      <c r="BE294" s="108">
        <f t="shared" si="59"/>
        <v>0</v>
      </c>
      <c r="BF294" s="108">
        <f t="shared" si="60"/>
        <v>0</v>
      </c>
      <c r="BG294" s="108">
        <f t="shared" si="61"/>
        <v>0</v>
      </c>
      <c r="BH294" s="108">
        <f t="shared" si="62"/>
        <v>0</v>
      </c>
      <c r="BI294" s="108">
        <f t="shared" si="63"/>
        <v>0</v>
      </c>
      <c r="BJ294" s="18" t="s">
        <v>87</v>
      </c>
      <c r="BK294" s="108">
        <f t="shared" si="64"/>
        <v>0</v>
      </c>
      <c r="BL294" s="18" t="s">
        <v>183</v>
      </c>
      <c r="BM294" s="190" t="s">
        <v>2345</v>
      </c>
    </row>
    <row r="295" spans="1:65" s="2" customFormat="1" ht="33" customHeight="1">
      <c r="A295" s="35"/>
      <c r="B295" s="146"/>
      <c r="C295" s="231" t="s">
        <v>2346</v>
      </c>
      <c r="D295" s="231" t="s">
        <v>558</v>
      </c>
      <c r="E295" s="232" t="s">
        <v>2347</v>
      </c>
      <c r="F295" s="233" t="s">
        <v>2348</v>
      </c>
      <c r="G295" s="234" t="s">
        <v>2002</v>
      </c>
      <c r="H295" s="235">
        <v>4</v>
      </c>
      <c r="I295" s="236"/>
      <c r="J295" s="237">
        <f t="shared" si="55"/>
        <v>0</v>
      </c>
      <c r="K295" s="238"/>
      <c r="L295" s="239"/>
      <c r="M295" s="240" t="s">
        <v>1</v>
      </c>
      <c r="N295" s="241" t="s">
        <v>40</v>
      </c>
      <c r="O295" s="64"/>
      <c r="P295" s="188">
        <f t="shared" si="56"/>
        <v>0</v>
      </c>
      <c r="Q295" s="188">
        <v>0</v>
      </c>
      <c r="R295" s="188">
        <f t="shared" si="57"/>
        <v>0</v>
      </c>
      <c r="S295" s="188">
        <v>0</v>
      </c>
      <c r="T295" s="189">
        <f t="shared" si="58"/>
        <v>0</v>
      </c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R295" s="190" t="s">
        <v>225</v>
      </c>
      <c r="AT295" s="190" t="s">
        <v>558</v>
      </c>
      <c r="AU295" s="190" t="s">
        <v>87</v>
      </c>
      <c r="AY295" s="18" t="s">
        <v>176</v>
      </c>
      <c r="BE295" s="108">
        <f t="shared" si="59"/>
        <v>0</v>
      </c>
      <c r="BF295" s="108">
        <f t="shared" si="60"/>
        <v>0</v>
      </c>
      <c r="BG295" s="108">
        <f t="shared" si="61"/>
        <v>0</v>
      </c>
      <c r="BH295" s="108">
        <f t="shared" si="62"/>
        <v>0</v>
      </c>
      <c r="BI295" s="108">
        <f t="shared" si="63"/>
        <v>0</v>
      </c>
      <c r="BJ295" s="18" t="s">
        <v>87</v>
      </c>
      <c r="BK295" s="108">
        <f t="shared" si="64"/>
        <v>0</v>
      </c>
      <c r="BL295" s="18" t="s">
        <v>183</v>
      </c>
      <c r="BM295" s="190" t="s">
        <v>2349</v>
      </c>
    </row>
    <row r="296" spans="1:65" s="2" customFormat="1" ht="37.9" customHeight="1">
      <c r="A296" s="35"/>
      <c r="B296" s="146"/>
      <c r="C296" s="178" t="s">
        <v>1009</v>
      </c>
      <c r="D296" s="178" t="s">
        <v>179</v>
      </c>
      <c r="E296" s="179" t="s">
        <v>2350</v>
      </c>
      <c r="F296" s="180" t="s">
        <v>2351</v>
      </c>
      <c r="G296" s="181" t="s">
        <v>2002</v>
      </c>
      <c r="H296" s="182">
        <v>6</v>
      </c>
      <c r="I296" s="183"/>
      <c r="J296" s="184">
        <f t="shared" si="55"/>
        <v>0</v>
      </c>
      <c r="K296" s="185"/>
      <c r="L296" s="36"/>
      <c r="M296" s="186" t="s">
        <v>1</v>
      </c>
      <c r="N296" s="187" t="s">
        <v>40</v>
      </c>
      <c r="O296" s="64"/>
      <c r="P296" s="188">
        <f t="shared" si="56"/>
        <v>0</v>
      </c>
      <c r="Q296" s="188">
        <v>0</v>
      </c>
      <c r="R296" s="188">
        <f t="shared" si="57"/>
        <v>0</v>
      </c>
      <c r="S296" s="188">
        <v>0</v>
      </c>
      <c r="T296" s="189">
        <f t="shared" si="58"/>
        <v>0</v>
      </c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R296" s="190" t="s">
        <v>183</v>
      </c>
      <c r="AT296" s="190" t="s">
        <v>179</v>
      </c>
      <c r="AU296" s="190" t="s">
        <v>87</v>
      </c>
      <c r="AY296" s="18" t="s">
        <v>176</v>
      </c>
      <c r="BE296" s="108">
        <f t="shared" si="59"/>
        <v>0</v>
      </c>
      <c r="BF296" s="108">
        <f t="shared" si="60"/>
        <v>0</v>
      </c>
      <c r="BG296" s="108">
        <f t="shared" si="61"/>
        <v>0</v>
      </c>
      <c r="BH296" s="108">
        <f t="shared" si="62"/>
        <v>0</v>
      </c>
      <c r="BI296" s="108">
        <f t="shared" si="63"/>
        <v>0</v>
      </c>
      <c r="BJ296" s="18" t="s">
        <v>87</v>
      </c>
      <c r="BK296" s="108">
        <f t="shared" si="64"/>
        <v>0</v>
      </c>
      <c r="BL296" s="18" t="s">
        <v>183</v>
      </c>
      <c r="BM296" s="190" t="s">
        <v>2352</v>
      </c>
    </row>
    <row r="297" spans="1:65" s="2" customFormat="1" ht="33" customHeight="1">
      <c r="A297" s="35"/>
      <c r="B297" s="146"/>
      <c r="C297" s="231" t="s">
        <v>2353</v>
      </c>
      <c r="D297" s="231" t="s">
        <v>558</v>
      </c>
      <c r="E297" s="232" t="s">
        <v>2354</v>
      </c>
      <c r="F297" s="233" t="s">
        <v>2355</v>
      </c>
      <c r="G297" s="234" t="s">
        <v>2002</v>
      </c>
      <c r="H297" s="235">
        <v>6</v>
      </c>
      <c r="I297" s="236"/>
      <c r="J297" s="237">
        <f t="shared" si="55"/>
        <v>0</v>
      </c>
      <c r="K297" s="238"/>
      <c r="L297" s="239"/>
      <c r="M297" s="240" t="s">
        <v>1</v>
      </c>
      <c r="N297" s="241" t="s">
        <v>40</v>
      </c>
      <c r="O297" s="64"/>
      <c r="P297" s="188">
        <f t="shared" si="56"/>
        <v>0</v>
      </c>
      <c r="Q297" s="188">
        <v>0</v>
      </c>
      <c r="R297" s="188">
        <f t="shared" si="57"/>
        <v>0</v>
      </c>
      <c r="S297" s="188">
        <v>0</v>
      </c>
      <c r="T297" s="189">
        <f t="shared" si="58"/>
        <v>0</v>
      </c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R297" s="190" t="s">
        <v>225</v>
      </c>
      <c r="AT297" s="190" t="s">
        <v>558</v>
      </c>
      <c r="AU297" s="190" t="s">
        <v>87</v>
      </c>
      <c r="AY297" s="18" t="s">
        <v>176</v>
      </c>
      <c r="BE297" s="108">
        <f t="shared" si="59"/>
        <v>0</v>
      </c>
      <c r="BF297" s="108">
        <f t="shared" si="60"/>
        <v>0</v>
      </c>
      <c r="BG297" s="108">
        <f t="shared" si="61"/>
        <v>0</v>
      </c>
      <c r="BH297" s="108">
        <f t="shared" si="62"/>
        <v>0</v>
      </c>
      <c r="BI297" s="108">
        <f t="shared" si="63"/>
        <v>0</v>
      </c>
      <c r="BJ297" s="18" t="s">
        <v>87</v>
      </c>
      <c r="BK297" s="108">
        <f t="shared" si="64"/>
        <v>0</v>
      </c>
      <c r="BL297" s="18" t="s">
        <v>183</v>
      </c>
      <c r="BM297" s="190" t="s">
        <v>2356</v>
      </c>
    </row>
    <row r="298" spans="1:65" s="2" customFormat="1" ht="24.2" customHeight="1">
      <c r="A298" s="35"/>
      <c r="B298" s="146"/>
      <c r="C298" s="178" t="s">
        <v>1020</v>
      </c>
      <c r="D298" s="178" t="s">
        <v>179</v>
      </c>
      <c r="E298" s="179" t="s">
        <v>2357</v>
      </c>
      <c r="F298" s="180" t="s">
        <v>2358</v>
      </c>
      <c r="G298" s="181" t="s">
        <v>2002</v>
      </c>
      <c r="H298" s="182">
        <v>4</v>
      </c>
      <c r="I298" s="183"/>
      <c r="J298" s="184">
        <f t="shared" si="55"/>
        <v>0</v>
      </c>
      <c r="K298" s="185"/>
      <c r="L298" s="36"/>
      <c r="M298" s="186" t="s">
        <v>1</v>
      </c>
      <c r="N298" s="187" t="s">
        <v>40</v>
      </c>
      <c r="O298" s="64"/>
      <c r="P298" s="188">
        <f t="shared" si="56"/>
        <v>0</v>
      </c>
      <c r="Q298" s="188">
        <v>0</v>
      </c>
      <c r="R298" s="188">
        <f t="shared" si="57"/>
        <v>0</v>
      </c>
      <c r="S298" s="188">
        <v>0</v>
      </c>
      <c r="T298" s="189">
        <f t="shared" si="58"/>
        <v>0</v>
      </c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R298" s="190" t="s">
        <v>183</v>
      </c>
      <c r="AT298" s="190" t="s">
        <v>179</v>
      </c>
      <c r="AU298" s="190" t="s">
        <v>87</v>
      </c>
      <c r="AY298" s="18" t="s">
        <v>176</v>
      </c>
      <c r="BE298" s="108">
        <f t="shared" si="59"/>
        <v>0</v>
      </c>
      <c r="BF298" s="108">
        <f t="shared" si="60"/>
        <v>0</v>
      </c>
      <c r="BG298" s="108">
        <f t="shared" si="61"/>
        <v>0</v>
      </c>
      <c r="BH298" s="108">
        <f t="shared" si="62"/>
        <v>0</v>
      </c>
      <c r="BI298" s="108">
        <f t="shared" si="63"/>
        <v>0</v>
      </c>
      <c r="BJ298" s="18" t="s">
        <v>87</v>
      </c>
      <c r="BK298" s="108">
        <f t="shared" si="64"/>
        <v>0</v>
      </c>
      <c r="BL298" s="18" t="s">
        <v>183</v>
      </c>
      <c r="BM298" s="190" t="s">
        <v>2359</v>
      </c>
    </row>
    <row r="299" spans="1:65" s="2" customFormat="1" ht="16.5" customHeight="1">
      <c r="A299" s="35"/>
      <c r="B299" s="146"/>
      <c r="C299" s="231" t="s">
        <v>2360</v>
      </c>
      <c r="D299" s="231" t="s">
        <v>558</v>
      </c>
      <c r="E299" s="232" t="s">
        <v>2361</v>
      </c>
      <c r="F299" s="233" t="s">
        <v>2362</v>
      </c>
      <c r="G299" s="234" t="s">
        <v>2002</v>
      </c>
      <c r="H299" s="235">
        <v>4</v>
      </c>
      <c r="I299" s="236"/>
      <c r="J299" s="237">
        <f t="shared" si="55"/>
        <v>0</v>
      </c>
      <c r="K299" s="238"/>
      <c r="L299" s="239"/>
      <c r="M299" s="246" t="s">
        <v>1</v>
      </c>
      <c r="N299" s="247" t="s">
        <v>40</v>
      </c>
      <c r="O299" s="225"/>
      <c r="P299" s="226">
        <f t="shared" si="56"/>
        <v>0</v>
      </c>
      <c r="Q299" s="226">
        <v>0</v>
      </c>
      <c r="R299" s="226">
        <f t="shared" si="57"/>
        <v>0</v>
      </c>
      <c r="S299" s="226">
        <v>0</v>
      </c>
      <c r="T299" s="227">
        <f t="shared" si="58"/>
        <v>0</v>
      </c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R299" s="190" t="s">
        <v>225</v>
      </c>
      <c r="AT299" s="190" t="s">
        <v>558</v>
      </c>
      <c r="AU299" s="190" t="s">
        <v>87</v>
      </c>
      <c r="AY299" s="18" t="s">
        <v>176</v>
      </c>
      <c r="BE299" s="108">
        <f t="shared" si="59"/>
        <v>0</v>
      </c>
      <c r="BF299" s="108">
        <f t="shared" si="60"/>
        <v>0</v>
      </c>
      <c r="BG299" s="108">
        <f t="shared" si="61"/>
        <v>0</v>
      </c>
      <c r="BH299" s="108">
        <f t="shared" si="62"/>
        <v>0</v>
      </c>
      <c r="BI299" s="108">
        <f t="shared" si="63"/>
        <v>0</v>
      </c>
      <c r="BJ299" s="18" t="s">
        <v>87</v>
      </c>
      <c r="BK299" s="108">
        <f t="shared" si="64"/>
        <v>0</v>
      </c>
      <c r="BL299" s="18" t="s">
        <v>183</v>
      </c>
      <c r="BM299" s="190" t="s">
        <v>2363</v>
      </c>
    </row>
    <row r="300" spans="1:65" s="2" customFormat="1" ht="6.95" customHeight="1">
      <c r="A300" s="35"/>
      <c r="B300" s="53"/>
      <c r="C300" s="54"/>
      <c r="D300" s="54"/>
      <c r="E300" s="54"/>
      <c r="F300" s="54"/>
      <c r="G300" s="54"/>
      <c r="H300" s="54"/>
      <c r="I300" s="54"/>
      <c r="J300" s="54"/>
      <c r="K300" s="54"/>
      <c r="L300" s="36"/>
      <c r="M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</row>
  </sheetData>
  <autoFilter ref="C127:K299"/>
  <mergeCells count="14">
    <mergeCell ref="D106:F106"/>
    <mergeCell ref="E118:H118"/>
    <mergeCell ref="E120:H120"/>
    <mergeCell ref="L2:V2"/>
    <mergeCell ref="E27:J27"/>
    <mergeCell ref="E87:H87"/>
    <mergeCell ref="D102:F102"/>
    <mergeCell ref="D103:F103"/>
    <mergeCell ref="D104:F104"/>
    <mergeCell ref="D105:F105"/>
    <mergeCell ref="E7:H7"/>
    <mergeCell ref="E9:H9"/>
    <mergeCell ref="E18:H18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80"/>
  <sheetViews>
    <sheetView showGridLines="0" topLeftCell="A13" workbookViewId="0">
      <selection activeCell="Y50" sqref="Y50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63" t="s">
        <v>5</v>
      </c>
      <c r="M2" s="264"/>
      <c r="N2" s="264"/>
      <c r="O2" s="264"/>
      <c r="P2" s="264"/>
      <c r="Q2" s="264"/>
      <c r="R2" s="264"/>
      <c r="S2" s="264"/>
      <c r="T2" s="264"/>
      <c r="U2" s="264"/>
      <c r="V2" s="264"/>
      <c r="AT2" s="18" t="s">
        <v>115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</row>
    <row r="4" spans="1:46" s="1" customFormat="1" ht="24.95" customHeight="1">
      <c r="B4" s="21"/>
      <c r="D4" s="22" t="s">
        <v>128</v>
      </c>
      <c r="L4" s="21"/>
      <c r="M4" s="115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16.5" customHeight="1">
      <c r="B7" s="21"/>
      <c r="E7" s="301" t="str">
        <f>'Rekapitulácia stavby'!K6</f>
        <v>Vybudovanie operačnej sály na osadenie prístroja pre urológiu</v>
      </c>
      <c r="F7" s="302"/>
      <c r="G7" s="302"/>
      <c r="H7" s="302"/>
      <c r="L7" s="21"/>
    </row>
    <row r="8" spans="1:46" s="2" customFormat="1" ht="12" customHeight="1">
      <c r="A8" s="35"/>
      <c r="B8" s="36"/>
      <c r="C8" s="35"/>
      <c r="D8" s="28" t="s">
        <v>129</v>
      </c>
      <c r="E8" s="35"/>
      <c r="F8" s="35"/>
      <c r="G8" s="35"/>
      <c r="H8" s="35"/>
      <c r="I8" s="35"/>
      <c r="J8" s="35"/>
      <c r="K8" s="35"/>
      <c r="L8" s="48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36"/>
      <c r="C9" s="35"/>
      <c r="D9" s="35"/>
      <c r="E9" s="292" t="s">
        <v>2364</v>
      </c>
      <c r="F9" s="299"/>
      <c r="G9" s="299"/>
      <c r="H9" s="299"/>
      <c r="I9" s="35"/>
      <c r="J9" s="35"/>
      <c r="K9" s="35"/>
      <c r="L9" s="48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36"/>
      <c r="C10" s="35"/>
      <c r="D10" s="35"/>
      <c r="E10" s="35"/>
      <c r="F10" s="35"/>
      <c r="G10" s="35"/>
      <c r="H10" s="35"/>
      <c r="I10" s="35"/>
      <c r="J10" s="35"/>
      <c r="K10" s="35"/>
      <c r="L10" s="48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36"/>
      <c r="C11" s="35"/>
      <c r="D11" s="28" t="s">
        <v>17</v>
      </c>
      <c r="E11" s="35"/>
      <c r="F11" s="26" t="s">
        <v>1</v>
      </c>
      <c r="G11" s="35"/>
      <c r="H11" s="35"/>
      <c r="I11" s="28" t="s">
        <v>18</v>
      </c>
      <c r="J11" s="26" t="s">
        <v>1</v>
      </c>
      <c r="K11" s="35"/>
      <c r="L11" s="48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36"/>
      <c r="C12" s="35"/>
      <c r="D12" s="28" t="s">
        <v>19</v>
      </c>
      <c r="E12" s="35"/>
      <c r="F12" s="26" t="s">
        <v>25</v>
      </c>
      <c r="G12" s="35"/>
      <c r="H12" s="35"/>
      <c r="I12" s="28" t="s">
        <v>21</v>
      </c>
      <c r="J12" s="61" t="str">
        <f>'Rekapitulácia stavby'!AN8</f>
        <v>14. 3. 2022</v>
      </c>
      <c r="K12" s="35"/>
      <c r="L12" s="48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36"/>
      <c r="C13" s="35"/>
      <c r="D13" s="35"/>
      <c r="E13" s="35"/>
      <c r="F13" s="35"/>
      <c r="G13" s="35"/>
      <c r="H13" s="35"/>
      <c r="I13" s="35"/>
      <c r="J13" s="35"/>
      <c r="K13" s="35"/>
      <c r="L13" s="48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36"/>
      <c r="C14" s="35"/>
      <c r="D14" s="28" t="s">
        <v>23</v>
      </c>
      <c r="E14" s="35"/>
      <c r="F14" s="35"/>
      <c r="G14" s="35"/>
      <c r="H14" s="35"/>
      <c r="I14" s="28" t="s">
        <v>24</v>
      </c>
      <c r="J14" s="26" t="str">
        <f>IF('Rekapitulácia stavby'!AN10="","",'Rekapitulácia stavby'!AN10)</f>
        <v/>
      </c>
      <c r="K14" s="35"/>
      <c r="L14" s="48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36"/>
      <c r="C15" s="35"/>
      <c r="D15" s="35"/>
      <c r="E15" s="26" t="str">
        <f>IF('Rekapitulácia stavby'!E11="","",'Rekapitulácia stavby'!E11)</f>
        <v xml:space="preserve"> </v>
      </c>
      <c r="F15" s="35"/>
      <c r="G15" s="35"/>
      <c r="H15" s="35"/>
      <c r="I15" s="28" t="s">
        <v>26</v>
      </c>
      <c r="J15" s="26" t="str">
        <f>IF('Rekapitulácia stavby'!AN11="","",'Rekapitulácia stavby'!AN11)</f>
        <v/>
      </c>
      <c r="K15" s="35"/>
      <c r="L15" s="48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36"/>
      <c r="C16" s="35"/>
      <c r="D16" s="35"/>
      <c r="E16" s="35"/>
      <c r="F16" s="35"/>
      <c r="G16" s="35"/>
      <c r="H16" s="35"/>
      <c r="I16" s="35"/>
      <c r="J16" s="35"/>
      <c r="K16" s="35"/>
      <c r="L16" s="48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36"/>
      <c r="C17" s="35"/>
      <c r="D17" s="28" t="s">
        <v>27</v>
      </c>
      <c r="E17" s="35"/>
      <c r="F17" s="35"/>
      <c r="G17" s="35"/>
      <c r="H17" s="35"/>
      <c r="I17" s="28" t="s">
        <v>24</v>
      </c>
      <c r="J17" s="29"/>
      <c r="K17" s="35"/>
      <c r="L17" s="48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36"/>
      <c r="C18" s="35"/>
      <c r="D18" s="35"/>
      <c r="E18" s="303"/>
      <c r="F18" s="277"/>
      <c r="G18" s="277"/>
      <c r="H18" s="277"/>
      <c r="I18" s="28" t="s">
        <v>26</v>
      </c>
      <c r="J18" s="29"/>
      <c r="K18" s="35"/>
      <c r="L18" s="48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36"/>
      <c r="C19" s="35"/>
      <c r="D19" s="35"/>
      <c r="E19" s="35"/>
      <c r="F19" s="35"/>
      <c r="G19" s="35"/>
      <c r="H19" s="35"/>
      <c r="I19" s="35"/>
      <c r="J19" s="35"/>
      <c r="K19" s="35"/>
      <c r="L19" s="48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36"/>
      <c r="C20" s="35"/>
      <c r="D20" s="28" t="s">
        <v>28</v>
      </c>
      <c r="E20" s="35"/>
      <c r="F20" s="35"/>
      <c r="G20" s="35"/>
      <c r="H20" s="35"/>
      <c r="I20" s="28" t="s">
        <v>24</v>
      </c>
      <c r="J20" s="26" t="str">
        <f>IF('Rekapitulácia stavby'!AN16="","",'Rekapitulácia stavby'!AN16)</f>
        <v/>
      </c>
      <c r="K20" s="35"/>
      <c r="L20" s="48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36"/>
      <c r="C21" s="35"/>
      <c r="D21" s="35"/>
      <c r="E21" s="26" t="str">
        <f>IF('Rekapitulácia stavby'!E17="","",'Rekapitulácia stavby'!E17)</f>
        <v xml:space="preserve"> </v>
      </c>
      <c r="F21" s="35"/>
      <c r="G21" s="35"/>
      <c r="H21" s="35"/>
      <c r="I21" s="28" t="s">
        <v>26</v>
      </c>
      <c r="J21" s="26" t="str">
        <f>IF('Rekapitulácia stavby'!AN17="","",'Rekapitulácia stavby'!AN17)</f>
        <v/>
      </c>
      <c r="K21" s="35"/>
      <c r="L21" s="48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36"/>
      <c r="C22" s="35"/>
      <c r="D22" s="35"/>
      <c r="E22" s="35"/>
      <c r="F22" s="35"/>
      <c r="G22" s="35"/>
      <c r="H22" s="35"/>
      <c r="I22" s="35"/>
      <c r="J22" s="35"/>
      <c r="K22" s="35"/>
      <c r="L22" s="48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36"/>
      <c r="C23" s="35"/>
      <c r="D23" s="28" t="s">
        <v>30</v>
      </c>
      <c r="E23" s="35"/>
      <c r="F23" s="35"/>
      <c r="G23" s="35"/>
      <c r="H23" s="35"/>
      <c r="I23" s="28" t="s">
        <v>24</v>
      </c>
      <c r="J23" s="26" t="str">
        <f>IF('Rekapitulácia stavby'!AN19="","",'Rekapitulácia stavby'!AN19)</f>
        <v/>
      </c>
      <c r="K23" s="35"/>
      <c r="L23" s="48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36"/>
      <c r="C24" s="35"/>
      <c r="D24" s="35"/>
      <c r="E24" s="26" t="str">
        <f>IF('Rekapitulácia stavby'!E20="","",'Rekapitulácia stavby'!E20)</f>
        <v xml:space="preserve"> </v>
      </c>
      <c r="F24" s="35"/>
      <c r="G24" s="35"/>
      <c r="H24" s="35"/>
      <c r="I24" s="28" t="s">
        <v>26</v>
      </c>
      <c r="J24" s="26" t="str">
        <f>IF('Rekapitulácia stavby'!AN20="","",'Rekapitulácia stavby'!AN20)</f>
        <v/>
      </c>
      <c r="K24" s="35"/>
      <c r="L24" s="48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36"/>
      <c r="C25" s="35"/>
      <c r="D25" s="35"/>
      <c r="E25" s="35"/>
      <c r="F25" s="35"/>
      <c r="G25" s="35"/>
      <c r="H25" s="35"/>
      <c r="I25" s="35"/>
      <c r="J25" s="35"/>
      <c r="K25" s="35"/>
      <c r="L25" s="48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36"/>
      <c r="C26" s="35"/>
      <c r="D26" s="28" t="s">
        <v>31</v>
      </c>
      <c r="E26" s="35"/>
      <c r="F26" s="35"/>
      <c r="G26" s="35"/>
      <c r="H26" s="35"/>
      <c r="I26" s="35"/>
      <c r="J26" s="35"/>
      <c r="K26" s="35"/>
      <c r="L26" s="48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2.75" customHeight="1">
      <c r="A27" s="116"/>
      <c r="B27" s="117"/>
      <c r="C27" s="116"/>
      <c r="D27" s="116"/>
      <c r="E27" s="281" t="s">
        <v>2446</v>
      </c>
      <c r="F27" s="281"/>
      <c r="G27" s="281"/>
      <c r="H27" s="281"/>
      <c r="I27" s="281"/>
      <c r="J27" s="281"/>
      <c r="K27" s="116"/>
      <c r="L27" s="118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2" customFormat="1" ht="6.95" customHeight="1">
      <c r="A28" s="35"/>
      <c r="B28" s="36"/>
      <c r="C28" s="35"/>
      <c r="D28" s="35"/>
      <c r="E28" s="35"/>
      <c r="F28" s="35"/>
      <c r="G28" s="35"/>
      <c r="H28" s="35"/>
      <c r="I28" s="35"/>
      <c r="J28" s="35"/>
      <c r="K28" s="35"/>
      <c r="L28" s="48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36"/>
      <c r="C29" s="35"/>
      <c r="D29" s="72"/>
      <c r="E29" s="72"/>
      <c r="F29" s="72"/>
      <c r="G29" s="72"/>
      <c r="H29" s="72"/>
      <c r="I29" s="72"/>
      <c r="J29" s="72"/>
      <c r="K29" s="72"/>
      <c r="L29" s="48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14.45" customHeight="1">
      <c r="A30" s="35"/>
      <c r="B30" s="36"/>
      <c r="C30" s="35"/>
      <c r="D30" s="26" t="s">
        <v>135</v>
      </c>
      <c r="E30" s="35"/>
      <c r="F30" s="35"/>
      <c r="G30" s="35"/>
      <c r="H30" s="35"/>
      <c r="I30" s="35"/>
      <c r="J30" s="34">
        <f>J96</f>
        <v>0</v>
      </c>
      <c r="K30" s="35"/>
      <c r="L30" s="48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14.45" customHeight="1">
      <c r="A31" s="35"/>
      <c r="B31" s="36"/>
      <c r="C31" s="35"/>
      <c r="D31" s="33" t="s">
        <v>122</v>
      </c>
      <c r="E31" s="35"/>
      <c r="F31" s="35"/>
      <c r="G31" s="35"/>
      <c r="H31" s="35"/>
      <c r="I31" s="35"/>
      <c r="J31" s="34">
        <f>J101</f>
        <v>0</v>
      </c>
      <c r="K31" s="35"/>
      <c r="L31" s="48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25.35" customHeight="1">
      <c r="A32" s="35"/>
      <c r="B32" s="36"/>
      <c r="C32" s="35"/>
      <c r="D32" s="119" t="s">
        <v>34</v>
      </c>
      <c r="E32" s="35"/>
      <c r="F32" s="35"/>
      <c r="G32" s="35"/>
      <c r="H32" s="35"/>
      <c r="I32" s="35"/>
      <c r="J32" s="77">
        <f>ROUND(J30 + J31, 2)</f>
        <v>0</v>
      </c>
      <c r="K32" s="35"/>
      <c r="L32" s="48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5" customHeight="1">
      <c r="A33" s="35"/>
      <c r="B33" s="36"/>
      <c r="C33" s="35"/>
      <c r="D33" s="72"/>
      <c r="E33" s="72"/>
      <c r="F33" s="72"/>
      <c r="G33" s="72"/>
      <c r="H33" s="72"/>
      <c r="I33" s="72"/>
      <c r="J33" s="72"/>
      <c r="K33" s="72"/>
      <c r="L33" s="48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36"/>
      <c r="C34" s="35"/>
      <c r="D34" s="35"/>
      <c r="E34" s="35"/>
      <c r="F34" s="39" t="s">
        <v>36</v>
      </c>
      <c r="G34" s="35"/>
      <c r="H34" s="35"/>
      <c r="I34" s="39" t="s">
        <v>35</v>
      </c>
      <c r="J34" s="39" t="s">
        <v>37</v>
      </c>
      <c r="K34" s="35"/>
      <c r="L34" s="48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36"/>
      <c r="C35" s="35"/>
      <c r="D35" s="120" t="s">
        <v>38</v>
      </c>
      <c r="E35" s="41" t="s">
        <v>39</v>
      </c>
      <c r="F35" s="121">
        <f>ROUND((SUM(BE101:BE108) + SUM(BE128:BE179)),  2)</f>
        <v>0</v>
      </c>
      <c r="G35" s="122"/>
      <c r="H35" s="122"/>
      <c r="I35" s="123">
        <v>0.2</v>
      </c>
      <c r="J35" s="121">
        <f>ROUND(((SUM(BE101:BE108) + SUM(BE128:BE179))*I35),  2)</f>
        <v>0</v>
      </c>
      <c r="K35" s="35"/>
      <c r="L35" s="48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36"/>
      <c r="C36" s="35"/>
      <c r="D36" s="35"/>
      <c r="E36" s="41" t="s">
        <v>40</v>
      </c>
      <c r="F36" s="121">
        <f>ROUND((SUM(BF101:BF108) + SUM(BF128:BF179)),  2)</f>
        <v>0</v>
      </c>
      <c r="G36" s="122"/>
      <c r="H36" s="122"/>
      <c r="I36" s="123">
        <v>0.2</v>
      </c>
      <c r="J36" s="121">
        <f>ROUND(((SUM(BF101:BF108) + SUM(BF128:BF179))*I36),  2)</f>
        <v>0</v>
      </c>
      <c r="K36" s="35"/>
      <c r="L36" s="48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36"/>
      <c r="C37" s="35"/>
      <c r="D37" s="35"/>
      <c r="E37" s="28" t="s">
        <v>41</v>
      </c>
      <c r="F37" s="124">
        <f>ROUND((SUM(BG101:BG108) + SUM(BG128:BG179)),  2)</f>
        <v>0</v>
      </c>
      <c r="G37" s="35"/>
      <c r="H37" s="35"/>
      <c r="I37" s="125">
        <v>0.2</v>
      </c>
      <c r="J37" s="124">
        <f>0</f>
        <v>0</v>
      </c>
      <c r="K37" s="35"/>
      <c r="L37" s="48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36"/>
      <c r="C38" s="35"/>
      <c r="D38" s="35"/>
      <c r="E38" s="28" t="s">
        <v>42</v>
      </c>
      <c r="F38" s="124">
        <f>ROUND((SUM(BH101:BH108) + SUM(BH128:BH179)),  2)</f>
        <v>0</v>
      </c>
      <c r="G38" s="35"/>
      <c r="H38" s="35"/>
      <c r="I38" s="125">
        <v>0.2</v>
      </c>
      <c r="J38" s="124">
        <f>0</f>
        <v>0</v>
      </c>
      <c r="K38" s="35"/>
      <c r="L38" s="48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36"/>
      <c r="C39" s="35"/>
      <c r="D39" s="35"/>
      <c r="E39" s="41" t="s">
        <v>43</v>
      </c>
      <c r="F39" s="121">
        <f>ROUND((SUM(BI101:BI108) + SUM(BI128:BI179)),  2)</f>
        <v>0</v>
      </c>
      <c r="G39" s="122"/>
      <c r="H39" s="122"/>
      <c r="I39" s="123">
        <v>0</v>
      </c>
      <c r="J39" s="121">
        <f>0</f>
        <v>0</v>
      </c>
      <c r="K39" s="35"/>
      <c r="L39" s="48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6.95" customHeight="1">
      <c r="A40" s="35"/>
      <c r="B40" s="36"/>
      <c r="C40" s="35"/>
      <c r="D40" s="35"/>
      <c r="E40" s="35"/>
      <c r="F40" s="35"/>
      <c r="G40" s="35"/>
      <c r="H40" s="35"/>
      <c r="I40" s="35"/>
      <c r="J40" s="35"/>
      <c r="K40" s="35"/>
      <c r="L40" s="48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25.35" customHeight="1">
      <c r="A41" s="35"/>
      <c r="B41" s="36"/>
      <c r="C41" s="113"/>
      <c r="D41" s="126" t="s">
        <v>44</v>
      </c>
      <c r="E41" s="66"/>
      <c r="F41" s="66"/>
      <c r="G41" s="127" t="s">
        <v>45</v>
      </c>
      <c r="H41" s="128" t="s">
        <v>46</v>
      </c>
      <c r="I41" s="66"/>
      <c r="J41" s="129">
        <f>SUM(J32:J39)</f>
        <v>0</v>
      </c>
      <c r="K41" s="130"/>
      <c r="L41" s="48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0.95" customHeight="1">
      <c r="A42" s="35"/>
      <c r="B42" s="36"/>
      <c r="C42" s="35"/>
      <c r="D42" s="35"/>
      <c r="E42" s="35"/>
      <c r="F42" s="35"/>
      <c r="G42" s="35"/>
      <c r="H42" s="35"/>
      <c r="I42" s="35"/>
      <c r="J42" s="35"/>
      <c r="K42" s="35"/>
      <c r="L42" s="48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1" customFormat="1" ht="0.95" customHeight="1">
      <c r="B43" s="21"/>
      <c r="L43" s="21"/>
    </row>
    <row r="44" spans="1:31" s="1" customFormat="1" ht="0.95" customHeight="1">
      <c r="B44" s="21"/>
      <c r="L44" s="21"/>
    </row>
    <row r="45" spans="1:31" s="1" customFormat="1" ht="0.95" customHeight="1">
      <c r="B45" s="21"/>
      <c r="L45" s="21"/>
    </row>
    <row r="46" spans="1:31" s="1" customFormat="1" ht="0.95" customHeight="1">
      <c r="B46" s="21"/>
      <c r="L46" s="21"/>
    </row>
    <row r="47" spans="1:31" s="1" customFormat="1" ht="0.95" customHeight="1">
      <c r="B47" s="21"/>
      <c r="L47" s="21"/>
    </row>
    <row r="48" spans="1:31" s="1" customFormat="1" ht="0.95" customHeight="1">
      <c r="B48" s="21"/>
      <c r="L48" s="21"/>
    </row>
    <row r="49" spans="1:31" s="1" customFormat="1" ht="0.95" customHeight="1">
      <c r="B49" s="21"/>
      <c r="L49" s="21"/>
    </row>
    <row r="50" spans="1:31" s="2" customFormat="1" ht="14.45" customHeight="1">
      <c r="B50" s="48"/>
      <c r="D50" s="49" t="s">
        <v>47</v>
      </c>
      <c r="E50" s="50"/>
      <c r="F50" s="50"/>
      <c r="G50" s="49" t="s">
        <v>48</v>
      </c>
      <c r="H50" s="50"/>
      <c r="I50" s="50"/>
      <c r="J50" s="50"/>
      <c r="K50" s="50"/>
      <c r="L50" s="48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36"/>
      <c r="C61" s="35"/>
      <c r="D61" s="51" t="s">
        <v>49</v>
      </c>
      <c r="E61" s="38"/>
      <c r="F61" s="131" t="s">
        <v>50</v>
      </c>
      <c r="G61" s="51" t="s">
        <v>49</v>
      </c>
      <c r="H61" s="38"/>
      <c r="I61" s="38"/>
      <c r="J61" s="132" t="s">
        <v>50</v>
      </c>
      <c r="K61" s="38"/>
      <c r="L61" s="48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36"/>
      <c r="C65" s="35"/>
      <c r="D65" s="49" t="s">
        <v>51</v>
      </c>
      <c r="E65" s="52"/>
      <c r="F65" s="52"/>
      <c r="G65" s="49" t="s">
        <v>52</v>
      </c>
      <c r="H65" s="52"/>
      <c r="I65" s="52"/>
      <c r="J65" s="52"/>
      <c r="K65" s="52"/>
      <c r="L65" s="48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36"/>
      <c r="C76" s="35"/>
      <c r="D76" s="51" t="s">
        <v>49</v>
      </c>
      <c r="E76" s="38"/>
      <c r="F76" s="131" t="s">
        <v>50</v>
      </c>
      <c r="G76" s="51" t="s">
        <v>49</v>
      </c>
      <c r="H76" s="38"/>
      <c r="I76" s="38"/>
      <c r="J76" s="132" t="s">
        <v>50</v>
      </c>
      <c r="K76" s="38"/>
      <c r="L76" s="48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53"/>
      <c r="C77" s="54"/>
      <c r="D77" s="54"/>
      <c r="E77" s="54"/>
      <c r="F77" s="54"/>
      <c r="G77" s="54"/>
      <c r="H77" s="54"/>
      <c r="I77" s="54"/>
      <c r="J77" s="54"/>
      <c r="K77" s="54"/>
      <c r="L77" s="48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55"/>
      <c r="C81" s="56"/>
      <c r="D81" s="56"/>
      <c r="E81" s="56"/>
      <c r="F81" s="56"/>
      <c r="G81" s="56"/>
      <c r="H81" s="56"/>
      <c r="I81" s="56"/>
      <c r="J81" s="56"/>
      <c r="K81" s="56"/>
      <c r="L81" s="48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2" t="s">
        <v>136</v>
      </c>
      <c r="D82" s="35"/>
      <c r="E82" s="35"/>
      <c r="F82" s="35"/>
      <c r="G82" s="35"/>
      <c r="H82" s="35"/>
      <c r="I82" s="35"/>
      <c r="J82" s="35"/>
      <c r="K82" s="35"/>
      <c r="L82" s="48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5"/>
      <c r="D83" s="35"/>
      <c r="E83" s="35"/>
      <c r="F83" s="35"/>
      <c r="G83" s="35"/>
      <c r="H83" s="35"/>
      <c r="I83" s="35"/>
      <c r="J83" s="35"/>
      <c r="K83" s="35"/>
      <c r="L83" s="48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28" t="s">
        <v>15</v>
      </c>
      <c r="D84" s="35"/>
      <c r="E84" s="35"/>
      <c r="F84" s="35"/>
      <c r="G84" s="35"/>
      <c r="H84" s="35"/>
      <c r="I84" s="35"/>
      <c r="J84" s="35"/>
      <c r="K84" s="35"/>
      <c r="L84" s="48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5"/>
      <c r="D85" s="35"/>
      <c r="E85" s="301" t="str">
        <f>E7</f>
        <v>Vybudovanie operačnej sály na osadenie prístroja pre urológiu</v>
      </c>
      <c r="F85" s="302"/>
      <c r="G85" s="302"/>
      <c r="H85" s="302"/>
      <c r="I85" s="35"/>
      <c r="J85" s="35"/>
      <c r="K85" s="35"/>
      <c r="L85" s="48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28" t="s">
        <v>129</v>
      </c>
      <c r="D86" s="35"/>
      <c r="E86" s="35"/>
      <c r="F86" s="35"/>
      <c r="G86" s="35"/>
      <c r="H86" s="35"/>
      <c r="I86" s="35"/>
      <c r="J86" s="35"/>
      <c r="K86" s="35"/>
      <c r="L86" s="48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5"/>
      <c r="D87" s="35"/>
      <c r="E87" s="292" t="str">
        <f>E9</f>
        <v>ČP - Čisté priestory</v>
      </c>
      <c r="F87" s="299"/>
      <c r="G87" s="299"/>
      <c r="H87" s="299"/>
      <c r="I87" s="35"/>
      <c r="J87" s="35"/>
      <c r="K87" s="35"/>
      <c r="L87" s="48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5"/>
      <c r="D88" s="35"/>
      <c r="E88" s="35"/>
      <c r="F88" s="35"/>
      <c r="G88" s="35"/>
      <c r="H88" s="35"/>
      <c r="I88" s="35"/>
      <c r="J88" s="35"/>
      <c r="K88" s="35"/>
      <c r="L88" s="48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28" t="s">
        <v>19</v>
      </c>
      <c r="D89" s="35"/>
      <c r="E89" s="35"/>
      <c r="F89" s="26" t="str">
        <f>F12</f>
        <v xml:space="preserve"> </v>
      </c>
      <c r="G89" s="35"/>
      <c r="H89" s="35"/>
      <c r="I89" s="28" t="s">
        <v>21</v>
      </c>
      <c r="J89" s="61" t="str">
        <f>IF(J12="","",J12)</f>
        <v>14. 3. 2022</v>
      </c>
      <c r="K89" s="35"/>
      <c r="L89" s="48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5"/>
      <c r="D90" s="35"/>
      <c r="E90" s="35"/>
      <c r="F90" s="35"/>
      <c r="G90" s="35"/>
      <c r="H90" s="35"/>
      <c r="I90" s="35"/>
      <c r="J90" s="35"/>
      <c r="K90" s="35"/>
      <c r="L90" s="48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>
      <c r="A91" s="35"/>
      <c r="B91" s="36"/>
      <c r="C91" s="28" t="s">
        <v>23</v>
      </c>
      <c r="D91" s="35"/>
      <c r="E91" s="35"/>
      <c r="F91" s="26" t="str">
        <f>E15</f>
        <v xml:space="preserve"> </v>
      </c>
      <c r="G91" s="35"/>
      <c r="H91" s="35"/>
      <c r="I91" s="28" t="s">
        <v>28</v>
      </c>
      <c r="J91" s="31" t="str">
        <f>E21</f>
        <v xml:space="preserve"> </v>
      </c>
      <c r="K91" s="35"/>
      <c r="L91" s="48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28" t="s">
        <v>27</v>
      </c>
      <c r="D92" s="35"/>
      <c r="E92" s="35"/>
      <c r="F92" s="26" t="str">
        <f>IF(E18="","",E18)</f>
        <v/>
      </c>
      <c r="G92" s="35"/>
      <c r="H92" s="35"/>
      <c r="I92" s="28" t="s">
        <v>30</v>
      </c>
      <c r="J92" s="31" t="str">
        <f>E24</f>
        <v xml:space="preserve"> </v>
      </c>
      <c r="K92" s="35"/>
      <c r="L92" s="48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5"/>
      <c r="D93" s="35"/>
      <c r="E93" s="35"/>
      <c r="F93" s="35"/>
      <c r="G93" s="35"/>
      <c r="H93" s="35"/>
      <c r="I93" s="35"/>
      <c r="J93" s="35"/>
      <c r="K93" s="35"/>
      <c r="L93" s="48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33" t="s">
        <v>137</v>
      </c>
      <c r="D94" s="113"/>
      <c r="E94" s="113"/>
      <c r="F94" s="113"/>
      <c r="G94" s="113"/>
      <c r="H94" s="113"/>
      <c r="I94" s="113"/>
      <c r="J94" s="134" t="s">
        <v>138</v>
      </c>
      <c r="K94" s="113"/>
      <c r="L94" s="48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5"/>
      <c r="D95" s="35"/>
      <c r="E95" s="35"/>
      <c r="F95" s="35"/>
      <c r="G95" s="35"/>
      <c r="H95" s="35"/>
      <c r="I95" s="35"/>
      <c r="J95" s="35"/>
      <c r="K95" s="35"/>
      <c r="L95" s="48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35" t="s">
        <v>139</v>
      </c>
      <c r="D96" s="35"/>
      <c r="E96" s="35"/>
      <c r="F96" s="35"/>
      <c r="G96" s="35"/>
      <c r="H96" s="35"/>
      <c r="I96" s="35"/>
      <c r="J96" s="77">
        <f>J128</f>
        <v>0</v>
      </c>
      <c r="K96" s="35"/>
      <c r="L96" s="48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140</v>
      </c>
    </row>
    <row r="97" spans="1:65" s="9" customFormat="1" ht="24.95" customHeight="1">
      <c r="B97" s="136"/>
      <c r="D97" s="137" t="s">
        <v>2365</v>
      </c>
      <c r="E97" s="138"/>
      <c r="F97" s="138"/>
      <c r="G97" s="138"/>
      <c r="H97" s="138"/>
      <c r="I97" s="138"/>
      <c r="J97" s="139">
        <f>J129</f>
        <v>0</v>
      </c>
      <c r="L97" s="136"/>
    </row>
    <row r="98" spans="1:65" s="9" customFormat="1" ht="24.95" customHeight="1">
      <c r="B98" s="136"/>
      <c r="D98" s="137" t="s">
        <v>2366</v>
      </c>
      <c r="E98" s="138"/>
      <c r="F98" s="138"/>
      <c r="G98" s="138"/>
      <c r="H98" s="138"/>
      <c r="I98" s="138"/>
      <c r="J98" s="139">
        <f>J150</f>
        <v>0</v>
      </c>
      <c r="L98" s="136"/>
    </row>
    <row r="99" spans="1:65" s="2" customFormat="1" ht="21.75" customHeight="1">
      <c r="A99" s="35"/>
      <c r="B99" s="36"/>
      <c r="C99" s="35"/>
      <c r="D99" s="35"/>
      <c r="E99" s="35"/>
      <c r="F99" s="35"/>
      <c r="G99" s="35"/>
      <c r="H99" s="35"/>
      <c r="I99" s="35"/>
      <c r="J99" s="35"/>
      <c r="K99" s="35"/>
      <c r="L99" s="48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pans="1:65" s="2" customFormat="1" ht="6.95" customHeight="1">
      <c r="A100" s="35"/>
      <c r="B100" s="36"/>
      <c r="C100" s="35"/>
      <c r="D100" s="35"/>
      <c r="E100" s="35"/>
      <c r="F100" s="35"/>
      <c r="G100" s="35"/>
      <c r="H100" s="35"/>
      <c r="I100" s="35"/>
      <c r="J100" s="35"/>
      <c r="K100" s="35"/>
      <c r="L100" s="48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</row>
    <row r="101" spans="1:65" s="2" customFormat="1" ht="29.25" customHeight="1">
      <c r="A101" s="35"/>
      <c r="B101" s="36"/>
      <c r="C101" s="135" t="s">
        <v>153</v>
      </c>
      <c r="D101" s="35"/>
      <c r="E101" s="35"/>
      <c r="F101" s="35"/>
      <c r="G101" s="35"/>
      <c r="H101" s="35"/>
      <c r="I101" s="35"/>
      <c r="J101" s="144">
        <f>ROUND(J102 + J103 + J104 + J105 + J106 + J107,2)</f>
        <v>0</v>
      </c>
      <c r="K101" s="35"/>
      <c r="L101" s="48"/>
      <c r="N101" s="145" t="s">
        <v>38</v>
      </c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</row>
    <row r="102" spans="1:65" s="2" customFormat="1" ht="18" customHeight="1">
      <c r="A102" s="35"/>
      <c r="B102" s="146"/>
      <c r="C102" s="147"/>
      <c r="D102" s="287" t="s">
        <v>154</v>
      </c>
      <c r="E102" s="300"/>
      <c r="F102" s="300"/>
      <c r="G102" s="147"/>
      <c r="H102" s="147"/>
      <c r="I102" s="147"/>
      <c r="J102" s="105">
        <v>0</v>
      </c>
      <c r="K102" s="147"/>
      <c r="L102" s="149"/>
      <c r="M102" s="150"/>
      <c r="N102" s="151" t="s">
        <v>40</v>
      </c>
      <c r="O102" s="150"/>
      <c r="P102" s="150"/>
      <c r="Q102" s="150"/>
      <c r="R102" s="150"/>
      <c r="S102" s="147"/>
      <c r="T102" s="147"/>
      <c r="U102" s="147"/>
      <c r="V102" s="147"/>
      <c r="W102" s="147"/>
      <c r="X102" s="147"/>
      <c r="Y102" s="147"/>
      <c r="Z102" s="147"/>
      <c r="AA102" s="147"/>
      <c r="AB102" s="147"/>
      <c r="AC102" s="147"/>
      <c r="AD102" s="147"/>
      <c r="AE102" s="147"/>
      <c r="AF102" s="150"/>
      <c r="AG102" s="150"/>
      <c r="AH102" s="150"/>
      <c r="AI102" s="150"/>
      <c r="AJ102" s="150"/>
      <c r="AK102" s="150"/>
      <c r="AL102" s="150"/>
      <c r="AM102" s="150"/>
      <c r="AN102" s="150"/>
      <c r="AO102" s="150"/>
      <c r="AP102" s="150"/>
      <c r="AQ102" s="150"/>
      <c r="AR102" s="150"/>
      <c r="AS102" s="150"/>
      <c r="AT102" s="150"/>
      <c r="AU102" s="150"/>
      <c r="AV102" s="150"/>
      <c r="AW102" s="150"/>
      <c r="AX102" s="150"/>
      <c r="AY102" s="152" t="s">
        <v>155</v>
      </c>
      <c r="AZ102" s="150"/>
      <c r="BA102" s="150"/>
      <c r="BB102" s="150"/>
      <c r="BC102" s="150"/>
      <c r="BD102" s="150"/>
      <c r="BE102" s="153">
        <f t="shared" ref="BE102:BE107" si="0">IF(N102="základná",J102,0)</f>
        <v>0</v>
      </c>
      <c r="BF102" s="153">
        <f t="shared" ref="BF102:BF107" si="1">IF(N102="znížená",J102,0)</f>
        <v>0</v>
      </c>
      <c r="BG102" s="153">
        <f t="shared" ref="BG102:BG107" si="2">IF(N102="zákl. prenesená",J102,0)</f>
        <v>0</v>
      </c>
      <c r="BH102" s="153">
        <f t="shared" ref="BH102:BH107" si="3">IF(N102="zníž. prenesená",J102,0)</f>
        <v>0</v>
      </c>
      <c r="BI102" s="153">
        <f t="shared" ref="BI102:BI107" si="4">IF(N102="nulová",J102,0)</f>
        <v>0</v>
      </c>
      <c r="BJ102" s="152" t="s">
        <v>87</v>
      </c>
      <c r="BK102" s="150"/>
      <c r="BL102" s="150"/>
      <c r="BM102" s="150"/>
    </row>
    <row r="103" spans="1:65" s="2" customFormat="1" ht="18" customHeight="1">
      <c r="A103" s="35"/>
      <c r="B103" s="146"/>
      <c r="C103" s="147"/>
      <c r="D103" s="287" t="s">
        <v>156</v>
      </c>
      <c r="E103" s="300"/>
      <c r="F103" s="300"/>
      <c r="G103" s="147"/>
      <c r="H103" s="147"/>
      <c r="I103" s="147"/>
      <c r="J103" s="105">
        <v>0</v>
      </c>
      <c r="K103" s="147"/>
      <c r="L103" s="149"/>
      <c r="M103" s="150"/>
      <c r="N103" s="151" t="s">
        <v>40</v>
      </c>
      <c r="O103" s="150"/>
      <c r="P103" s="150"/>
      <c r="Q103" s="150"/>
      <c r="R103" s="150"/>
      <c r="S103" s="147"/>
      <c r="T103" s="147"/>
      <c r="U103" s="147"/>
      <c r="V103" s="147"/>
      <c r="W103" s="147"/>
      <c r="X103" s="147"/>
      <c r="Y103" s="147"/>
      <c r="Z103" s="147"/>
      <c r="AA103" s="147"/>
      <c r="AB103" s="147"/>
      <c r="AC103" s="147"/>
      <c r="AD103" s="147"/>
      <c r="AE103" s="147"/>
      <c r="AF103" s="150"/>
      <c r="AG103" s="150"/>
      <c r="AH103" s="150"/>
      <c r="AI103" s="150"/>
      <c r="AJ103" s="150"/>
      <c r="AK103" s="150"/>
      <c r="AL103" s="150"/>
      <c r="AM103" s="150"/>
      <c r="AN103" s="150"/>
      <c r="AO103" s="150"/>
      <c r="AP103" s="150"/>
      <c r="AQ103" s="150"/>
      <c r="AR103" s="150"/>
      <c r="AS103" s="150"/>
      <c r="AT103" s="150"/>
      <c r="AU103" s="150"/>
      <c r="AV103" s="150"/>
      <c r="AW103" s="150"/>
      <c r="AX103" s="150"/>
      <c r="AY103" s="152" t="s">
        <v>155</v>
      </c>
      <c r="AZ103" s="150"/>
      <c r="BA103" s="150"/>
      <c r="BB103" s="150"/>
      <c r="BC103" s="150"/>
      <c r="BD103" s="150"/>
      <c r="BE103" s="153">
        <f t="shared" si="0"/>
        <v>0</v>
      </c>
      <c r="BF103" s="153">
        <f t="shared" si="1"/>
        <v>0</v>
      </c>
      <c r="BG103" s="153">
        <f t="shared" si="2"/>
        <v>0</v>
      </c>
      <c r="BH103" s="153">
        <f t="shared" si="3"/>
        <v>0</v>
      </c>
      <c r="BI103" s="153">
        <f t="shared" si="4"/>
        <v>0</v>
      </c>
      <c r="BJ103" s="152" t="s">
        <v>87</v>
      </c>
      <c r="BK103" s="150"/>
      <c r="BL103" s="150"/>
      <c r="BM103" s="150"/>
    </row>
    <row r="104" spans="1:65" s="2" customFormat="1" ht="18" customHeight="1">
      <c r="A104" s="35"/>
      <c r="B104" s="146"/>
      <c r="C104" s="147"/>
      <c r="D104" s="287" t="s">
        <v>157</v>
      </c>
      <c r="E104" s="300"/>
      <c r="F104" s="300"/>
      <c r="G104" s="147"/>
      <c r="H104" s="147"/>
      <c r="I104" s="147"/>
      <c r="J104" s="105">
        <v>0</v>
      </c>
      <c r="K104" s="147"/>
      <c r="L104" s="149"/>
      <c r="M104" s="150"/>
      <c r="N104" s="151" t="s">
        <v>40</v>
      </c>
      <c r="O104" s="150"/>
      <c r="P104" s="150"/>
      <c r="Q104" s="150"/>
      <c r="R104" s="150"/>
      <c r="S104" s="147"/>
      <c r="T104" s="147"/>
      <c r="U104" s="147"/>
      <c r="V104" s="147"/>
      <c r="W104" s="147"/>
      <c r="X104" s="147"/>
      <c r="Y104" s="147"/>
      <c r="Z104" s="147"/>
      <c r="AA104" s="147"/>
      <c r="AB104" s="147"/>
      <c r="AC104" s="147"/>
      <c r="AD104" s="147"/>
      <c r="AE104" s="147"/>
      <c r="AF104" s="150"/>
      <c r="AG104" s="150"/>
      <c r="AH104" s="150"/>
      <c r="AI104" s="150"/>
      <c r="AJ104" s="150"/>
      <c r="AK104" s="150"/>
      <c r="AL104" s="150"/>
      <c r="AM104" s="150"/>
      <c r="AN104" s="150"/>
      <c r="AO104" s="150"/>
      <c r="AP104" s="150"/>
      <c r="AQ104" s="150"/>
      <c r="AR104" s="150"/>
      <c r="AS104" s="150"/>
      <c r="AT104" s="150"/>
      <c r="AU104" s="150"/>
      <c r="AV104" s="150"/>
      <c r="AW104" s="150"/>
      <c r="AX104" s="150"/>
      <c r="AY104" s="152" t="s">
        <v>155</v>
      </c>
      <c r="AZ104" s="150"/>
      <c r="BA104" s="150"/>
      <c r="BB104" s="150"/>
      <c r="BC104" s="150"/>
      <c r="BD104" s="150"/>
      <c r="BE104" s="153">
        <f t="shared" si="0"/>
        <v>0</v>
      </c>
      <c r="BF104" s="153">
        <f t="shared" si="1"/>
        <v>0</v>
      </c>
      <c r="BG104" s="153">
        <f t="shared" si="2"/>
        <v>0</v>
      </c>
      <c r="BH104" s="153">
        <f t="shared" si="3"/>
        <v>0</v>
      </c>
      <c r="BI104" s="153">
        <f t="shared" si="4"/>
        <v>0</v>
      </c>
      <c r="BJ104" s="152" t="s">
        <v>87</v>
      </c>
      <c r="BK104" s="150"/>
      <c r="BL104" s="150"/>
      <c r="BM104" s="150"/>
    </row>
    <row r="105" spans="1:65" s="2" customFormat="1" ht="18" customHeight="1">
      <c r="A105" s="35"/>
      <c r="B105" s="146"/>
      <c r="C105" s="147"/>
      <c r="D105" s="287" t="s">
        <v>158</v>
      </c>
      <c r="E105" s="300"/>
      <c r="F105" s="300"/>
      <c r="G105" s="147"/>
      <c r="H105" s="147"/>
      <c r="I105" s="147"/>
      <c r="J105" s="105">
        <v>0</v>
      </c>
      <c r="K105" s="147"/>
      <c r="L105" s="149"/>
      <c r="M105" s="150"/>
      <c r="N105" s="151" t="s">
        <v>40</v>
      </c>
      <c r="O105" s="150"/>
      <c r="P105" s="150"/>
      <c r="Q105" s="150"/>
      <c r="R105" s="150"/>
      <c r="S105" s="147"/>
      <c r="T105" s="147"/>
      <c r="U105" s="147"/>
      <c r="V105" s="147"/>
      <c r="W105" s="147"/>
      <c r="X105" s="147"/>
      <c r="Y105" s="147"/>
      <c r="Z105" s="147"/>
      <c r="AA105" s="147"/>
      <c r="AB105" s="147"/>
      <c r="AC105" s="147"/>
      <c r="AD105" s="147"/>
      <c r="AE105" s="147"/>
      <c r="AF105" s="150"/>
      <c r="AG105" s="150"/>
      <c r="AH105" s="150"/>
      <c r="AI105" s="150"/>
      <c r="AJ105" s="150"/>
      <c r="AK105" s="150"/>
      <c r="AL105" s="150"/>
      <c r="AM105" s="150"/>
      <c r="AN105" s="150"/>
      <c r="AO105" s="150"/>
      <c r="AP105" s="150"/>
      <c r="AQ105" s="150"/>
      <c r="AR105" s="150"/>
      <c r="AS105" s="150"/>
      <c r="AT105" s="150"/>
      <c r="AU105" s="150"/>
      <c r="AV105" s="150"/>
      <c r="AW105" s="150"/>
      <c r="AX105" s="150"/>
      <c r="AY105" s="152" t="s">
        <v>155</v>
      </c>
      <c r="AZ105" s="150"/>
      <c r="BA105" s="150"/>
      <c r="BB105" s="150"/>
      <c r="BC105" s="150"/>
      <c r="BD105" s="150"/>
      <c r="BE105" s="153">
        <f t="shared" si="0"/>
        <v>0</v>
      </c>
      <c r="BF105" s="153">
        <f t="shared" si="1"/>
        <v>0</v>
      </c>
      <c r="BG105" s="153">
        <f t="shared" si="2"/>
        <v>0</v>
      </c>
      <c r="BH105" s="153">
        <f t="shared" si="3"/>
        <v>0</v>
      </c>
      <c r="BI105" s="153">
        <f t="shared" si="4"/>
        <v>0</v>
      </c>
      <c r="BJ105" s="152" t="s">
        <v>87</v>
      </c>
      <c r="BK105" s="150"/>
      <c r="BL105" s="150"/>
      <c r="BM105" s="150"/>
    </row>
    <row r="106" spans="1:65" s="2" customFormat="1" ht="18" customHeight="1">
      <c r="A106" s="35"/>
      <c r="B106" s="146"/>
      <c r="C106" s="147"/>
      <c r="D106" s="287" t="s">
        <v>159</v>
      </c>
      <c r="E106" s="300"/>
      <c r="F106" s="300"/>
      <c r="G106" s="147"/>
      <c r="H106" s="147"/>
      <c r="I106" s="147"/>
      <c r="J106" s="105">
        <v>0</v>
      </c>
      <c r="K106" s="147"/>
      <c r="L106" s="149"/>
      <c r="M106" s="150"/>
      <c r="N106" s="151" t="s">
        <v>40</v>
      </c>
      <c r="O106" s="150"/>
      <c r="P106" s="150"/>
      <c r="Q106" s="150"/>
      <c r="R106" s="150"/>
      <c r="S106" s="147"/>
      <c r="T106" s="147"/>
      <c r="U106" s="147"/>
      <c r="V106" s="147"/>
      <c r="W106" s="147"/>
      <c r="X106" s="147"/>
      <c r="Y106" s="147"/>
      <c r="Z106" s="147"/>
      <c r="AA106" s="147"/>
      <c r="AB106" s="147"/>
      <c r="AC106" s="147"/>
      <c r="AD106" s="147"/>
      <c r="AE106" s="147"/>
      <c r="AF106" s="150"/>
      <c r="AG106" s="150"/>
      <c r="AH106" s="150"/>
      <c r="AI106" s="150"/>
      <c r="AJ106" s="150"/>
      <c r="AK106" s="150"/>
      <c r="AL106" s="150"/>
      <c r="AM106" s="150"/>
      <c r="AN106" s="150"/>
      <c r="AO106" s="150"/>
      <c r="AP106" s="150"/>
      <c r="AQ106" s="150"/>
      <c r="AR106" s="150"/>
      <c r="AS106" s="150"/>
      <c r="AT106" s="150"/>
      <c r="AU106" s="150"/>
      <c r="AV106" s="150"/>
      <c r="AW106" s="150"/>
      <c r="AX106" s="150"/>
      <c r="AY106" s="152" t="s">
        <v>155</v>
      </c>
      <c r="AZ106" s="150"/>
      <c r="BA106" s="150"/>
      <c r="BB106" s="150"/>
      <c r="BC106" s="150"/>
      <c r="BD106" s="150"/>
      <c r="BE106" s="153">
        <f t="shared" si="0"/>
        <v>0</v>
      </c>
      <c r="BF106" s="153">
        <f t="shared" si="1"/>
        <v>0</v>
      </c>
      <c r="BG106" s="153">
        <f t="shared" si="2"/>
        <v>0</v>
      </c>
      <c r="BH106" s="153">
        <f t="shared" si="3"/>
        <v>0</v>
      </c>
      <c r="BI106" s="153">
        <f t="shared" si="4"/>
        <v>0</v>
      </c>
      <c r="BJ106" s="152" t="s">
        <v>87</v>
      </c>
      <c r="BK106" s="150"/>
      <c r="BL106" s="150"/>
      <c r="BM106" s="150"/>
    </row>
    <row r="107" spans="1:65" s="2" customFormat="1" ht="18" customHeight="1">
      <c r="A107" s="35"/>
      <c r="B107" s="146"/>
      <c r="C107" s="147"/>
      <c r="D107" s="148" t="s">
        <v>160</v>
      </c>
      <c r="E107" s="147"/>
      <c r="F107" s="147"/>
      <c r="G107" s="147"/>
      <c r="H107" s="147"/>
      <c r="I107" s="147"/>
      <c r="J107" s="105">
        <f>ROUND(J30*T107,2)</f>
        <v>0</v>
      </c>
      <c r="K107" s="147"/>
      <c r="L107" s="149"/>
      <c r="M107" s="150"/>
      <c r="N107" s="151" t="s">
        <v>40</v>
      </c>
      <c r="O107" s="150"/>
      <c r="P107" s="150"/>
      <c r="Q107" s="150"/>
      <c r="R107" s="150"/>
      <c r="S107" s="147"/>
      <c r="T107" s="147"/>
      <c r="U107" s="147"/>
      <c r="V107" s="147"/>
      <c r="W107" s="147"/>
      <c r="X107" s="147"/>
      <c r="Y107" s="147"/>
      <c r="Z107" s="147"/>
      <c r="AA107" s="147"/>
      <c r="AB107" s="147"/>
      <c r="AC107" s="147"/>
      <c r="AD107" s="147"/>
      <c r="AE107" s="147"/>
      <c r="AF107" s="150"/>
      <c r="AG107" s="150"/>
      <c r="AH107" s="150"/>
      <c r="AI107" s="150"/>
      <c r="AJ107" s="150"/>
      <c r="AK107" s="150"/>
      <c r="AL107" s="150"/>
      <c r="AM107" s="150"/>
      <c r="AN107" s="150"/>
      <c r="AO107" s="150"/>
      <c r="AP107" s="150"/>
      <c r="AQ107" s="150"/>
      <c r="AR107" s="150"/>
      <c r="AS107" s="150"/>
      <c r="AT107" s="150"/>
      <c r="AU107" s="150"/>
      <c r="AV107" s="150"/>
      <c r="AW107" s="150"/>
      <c r="AX107" s="150"/>
      <c r="AY107" s="152" t="s">
        <v>161</v>
      </c>
      <c r="AZ107" s="150"/>
      <c r="BA107" s="150"/>
      <c r="BB107" s="150"/>
      <c r="BC107" s="150"/>
      <c r="BD107" s="150"/>
      <c r="BE107" s="153">
        <f t="shared" si="0"/>
        <v>0</v>
      </c>
      <c r="BF107" s="153">
        <f t="shared" si="1"/>
        <v>0</v>
      </c>
      <c r="BG107" s="153">
        <f t="shared" si="2"/>
        <v>0</v>
      </c>
      <c r="BH107" s="153">
        <f t="shared" si="3"/>
        <v>0</v>
      </c>
      <c r="BI107" s="153">
        <f t="shared" si="4"/>
        <v>0</v>
      </c>
      <c r="BJ107" s="152" t="s">
        <v>87</v>
      </c>
      <c r="BK107" s="150"/>
      <c r="BL107" s="150"/>
      <c r="BM107" s="150"/>
    </row>
    <row r="108" spans="1:65" s="2" customFormat="1">
      <c r="A108" s="35"/>
      <c r="B108" s="36"/>
      <c r="C108" s="35"/>
      <c r="D108" s="35"/>
      <c r="E108" s="35"/>
      <c r="F108" s="35"/>
      <c r="G108" s="35"/>
      <c r="H108" s="35"/>
      <c r="I108" s="35"/>
      <c r="J108" s="35"/>
      <c r="K108" s="35"/>
      <c r="L108" s="48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65" s="2" customFormat="1" ht="29.25" customHeight="1">
      <c r="A109" s="35"/>
      <c r="B109" s="36"/>
      <c r="C109" s="112" t="s">
        <v>127</v>
      </c>
      <c r="D109" s="113"/>
      <c r="E109" s="113"/>
      <c r="F109" s="113"/>
      <c r="G109" s="113"/>
      <c r="H109" s="113"/>
      <c r="I109" s="113"/>
      <c r="J109" s="114">
        <f>ROUND(J96+J101,2)</f>
        <v>0</v>
      </c>
      <c r="K109" s="113"/>
      <c r="L109" s="48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65" s="2" customFormat="1" ht="6.95" customHeight="1">
      <c r="A110" s="35"/>
      <c r="B110" s="53"/>
      <c r="C110" s="54"/>
      <c r="D110" s="54"/>
      <c r="E110" s="54"/>
      <c r="F110" s="54"/>
      <c r="G110" s="54"/>
      <c r="H110" s="54"/>
      <c r="I110" s="54"/>
      <c r="J110" s="54"/>
      <c r="K110" s="54"/>
      <c r="L110" s="48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4" spans="1:63" s="2" customFormat="1" ht="6.95" customHeight="1">
      <c r="A114" s="35"/>
      <c r="B114" s="55"/>
      <c r="C114" s="56"/>
      <c r="D114" s="56"/>
      <c r="E114" s="56"/>
      <c r="F114" s="56"/>
      <c r="G114" s="56"/>
      <c r="H114" s="56"/>
      <c r="I114" s="56"/>
      <c r="J114" s="56"/>
      <c r="K114" s="56"/>
      <c r="L114" s="48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3" s="2" customFormat="1" ht="24.95" customHeight="1">
      <c r="A115" s="35"/>
      <c r="B115" s="36"/>
      <c r="C115" s="22" t="s">
        <v>162</v>
      </c>
      <c r="D115" s="35"/>
      <c r="E115" s="35"/>
      <c r="F115" s="35"/>
      <c r="G115" s="35"/>
      <c r="H115" s="35"/>
      <c r="I115" s="35"/>
      <c r="J115" s="35"/>
      <c r="K115" s="35"/>
      <c r="L115" s="48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3" s="2" customFormat="1" ht="6.95" customHeight="1">
      <c r="A116" s="35"/>
      <c r="B116" s="36"/>
      <c r="C116" s="35"/>
      <c r="D116" s="35"/>
      <c r="E116" s="35"/>
      <c r="F116" s="35"/>
      <c r="G116" s="35"/>
      <c r="H116" s="35"/>
      <c r="I116" s="35"/>
      <c r="J116" s="35"/>
      <c r="K116" s="35"/>
      <c r="L116" s="48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3" s="2" customFormat="1" ht="12" customHeight="1">
      <c r="A117" s="35"/>
      <c r="B117" s="36"/>
      <c r="C117" s="28" t="s">
        <v>15</v>
      </c>
      <c r="D117" s="35"/>
      <c r="E117" s="35"/>
      <c r="F117" s="35"/>
      <c r="G117" s="35"/>
      <c r="H117" s="35"/>
      <c r="I117" s="35"/>
      <c r="J117" s="35"/>
      <c r="K117" s="35"/>
      <c r="L117" s="48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3" s="2" customFormat="1" ht="16.5" customHeight="1">
      <c r="A118" s="35"/>
      <c r="B118" s="36"/>
      <c r="C118" s="35"/>
      <c r="D118" s="35"/>
      <c r="E118" s="301" t="str">
        <f>E7</f>
        <v>Vybudovanie operačnej sály na osadenie prístroja pre urológiu</v>
      </c>
      <c r="F118" s="302"/>
      <c r="G118" s="302"/>
      <c r="H118" s="302"/>
      <c r="I118" s="35"/>
      <c r="J118" s="35"/>
      <c r="K118" s="35"/>
      <c r="L118" s="48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3" s="2" customFormat="1" ht="12" customHeight="1">
      <c r="A119" s="35"/>
      <c r="B119" s="36"/>
      <c r="C119" s="28" t="s">
        <v>129</v>
      </c>
      <c r="D119" s="35"/>
      <c r="E119" s="35"/>
      <c r="F119" s="35"/>
      <c r="G119" s="35"/>
      <c r="H119" s="35"/>
      <c r="I119" s="35"/>
      <c r="J119" s="35"/>
      <c r="K119" s="35"/>
      <c r="L119" s="48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3" s="2" customFormat="1" ht="16.5" customHeight="1">
      <c r="A120" s="35"/>
      <c r="B120" s="36"/>
      <c r="C120" s="35"/>
      <c r="D120" s="35"/>
      <c r="E120" s="292" t="str">
        <f>E9</f>
        <v>ČP - Čisté priestory</v>
      </c>
      <c r="F120" s="299"/>
      <c r="G120" s="299"/>
      <c r="H120" s="299"/>
      <c r="I120" s="35"/>
      <c r="J120" s="35"/>
      <c r="K120" s="35"/>
      <c r="L120" s="48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3" s="2" customFormat="1" ht="6.95" customHeight="1">
      <c r="A121" s="35"/>
      <c r="B121" s="36"/>
      <c r="C121" s="35"/>
      <c r="D121" s="35"/>
      <c r="E121" s="35"/>
      <c r="F121" s="35"/>
      <c r="G121" s="35"/>
      <c r="H121" s="35"/>
      <c r="I121" s="35"/>
      <c r="J121" s="35"/>
      <c r="K121" s="35"/>
      <c r="L121" s="48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3" s="2" customFormat="1" ht="12" customHeight="1">
      <c r="A122" s="35"/>
      <c r="B122" s="36"/>
      <c r="C122" s="28" t="s">
        <v>19</v>
      </c>
      <c r="D122" s="35"/>
      <c r="E122" s="35"/>
      <c r="F122" s="26" t="str">
        <f>F12</f>
        <v xml:space="preserve"> </v>
      </c>
      <c r="G122" s="35"/>
      <c r="H122" s="35"/>
      <c r="I122" s="28" t="s">
        <v>21</v>
      </c>
      <c r="J122" s="61" t="str">
        <f>IF(J12="","",J12)</f>
        <v>14. 3. 2022</v>
      </c>
      <c r="K122" s="35"/>
      <c r="L122" s="48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3" s="2" customFormat="1" ht="6.95" customHeight="1">
      <c r="A123" s="35"/>
      <c r="B123" s="36"/>
      <c r="C123" s="35"/>
      <c r="D123" s="35"/>
      <c r="E123" s="35"/>
      <c r="F123" s="35"/>
      <c r="G123" s="35"/>
      <c r="H123" s="35"/>
      <c r="I123" s="35"/>
      <c r="J123" s="35"/>
      <c r="K123" s="35"/>
      <c r="L123" s="48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63" s="2" customFormat="1" ht="15.2" customHeight="1">
      <c r="A124" s="35"/>
      <c r="B124" s="36"/>
      <c r="C124" s="28" t="s">
        <v>23</v>
      </c>
      <c r="D124" s="35"/>
      <c r="E124" s="35"/>
      <c r="F124" s="26" t="str">
        <f>E15</f>
        <v xml:space="preserve"> </v>
      </c>
      <c r="G124" s="35"/>
      <c r="H124" s="35"/>
      <c r="I124" s="28" t="s">
        <v>28</v>
      </c>
      <c r="J124" s="31" t="str">
        <f>E21</f>
        <v xml:space="preserve"> </v>
      </c>
      <c r="K124" s="35"/>
      <c r="L124" s="48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63" s="2" customFormat="1" ht="15.2" customHeight="1">
      <c r="A125" s="35"/>
      <c r="B125" s="36"/>
      <c r="C125" s="28" t="s">
        <v>27</v>
      </c>
      <c r="D125" s="35"/>
      <c r="E125" s="35"/>
      <c r="F125" s="26" t="str">
        <f>IF(E18="","",E18)</f>
        <v/>
      </c>
      <c r="G125" s="35"/>
      <c r="H125" s="35"/>
      <c r="I125" s="28" t="s">
        <v>30</v>
      </c>
      <c r="J125" s="31" t="str">
        <f>E24</f>
        <v xml:space="preserve"> </v>
      </c>
      <c r="K125" s="35"/>
      <c r="L125" s="48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63" s="2" customFormat="1" ht="10.35" customHeight="1">
      <c r="A126" s="35"/>
      <c r="B126" s="36"/>
      <c r="C126" s="35"/>
      <c r="D126" s="35"/>
      <c r="E126" s="35"/>
      <c r="F126" s="35"/>
      <c r="G126" s="35"/>
      <c r="H126" s="35"/>
      <c r="I126" s="35"/>
      <c r="J126" s="35"/>
      <c r="K126" s="35"/>
      <c r="L126" s="48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63" s="11" customFormat="1" ht="29.25" customHeight="1">
      <c r="A127" s="154"/>
      <c r="B127" s="155"/>
      <c r="C127" s="156" t="s">
        <v>163</v>
      </c>
      <c r="D127" s="157" t="s">
        <v>59</v>
      </c>
      <c r="E127" s="157" t="s">
        <v>55</v>
      </c>
      <c r="F127" s="157" t="s">
        <v>56</v>
      </c>
      <c r="G127" s="157" t="s">
        <v>164</v>
      </c>
      <c r="H127" s="157" t="s">
        <v>165</v>
      </c>
      <c r="I127" s="157" t="s">
        <v>166</v>
      </c>
      <c r="J127" s="158" t="s">
        <v>138</v>
      </c>
      <c r="K127" s="159" t="s">
        <v>167</v>
      </c>
      <c r="L127" s="160"/>
      <c r="M127" s="68" t="s">
        <v>1</v>
      </c>
      <c r="N127" s="69" t="s">
        <v>38</v>
      </c>
      <c r="O127" s="69" t="s">
        <v>168</v>
      </c>
      <c r="P127" s="69" t="s">
        <v>169</v>
      </c>
      <c r="Q127" s="69" t="s">
        <v>170</v>
      </c>
      <c r="R127" s="69" t="s">
        <v>171</v>
      </c>
      <c r="S127" s="69" t="s">
        <v>172</v>
      </c>
      <c r="T127" s="70" t="s">
        <v>173</v>
      </c>
      <c r="U127" s="154"/>
      <c r="V127" s="154"/>
      <c r="W127" s="154"/>
      <c r="X127" s="154"/>
      <c r="Y127" s="154"/>
      <c r="Z127" s="154"/>
      <c r="AA127" s="154"/>
      <c r="AB127" s="154"/>
      <c r="AC127" s="154"/>
      <c r="AD127" s="154"/>
      <c r="AE127" s="154"/>
    </row>
    <row r="128" spans="1:63" s="2" customFormat="1" ht="22.9" customHeight="1">
      <c r="A128" s="35"/>
      <c r="B128" s="36"/>
      <c r="C128" s="75" t="s">
        <v>135</v>
      </c>
      <c r="D128" s="35"/>
      <c r="E128" s="35"/>
      <c r="F128" s="35"/>
      <c r="G128" s="35"/>
      <c r="H128" s="35"/>
      <c r="I128" s="35"/>
      <c r="J128" s="161">
        <f>BK128</f>
        <v>0</v>
      </c>
      <c r="K128" s="35"/>
      <c r="L128" s="36"/>
      <c r="M128" s="71"/>
      <c r="N128" s="62"/>
      <c r="O128" s="72"/>
      <c r="P128" s="162">
        <f>P129+P150</f>
        <v>0</v>
      </c>
      <c r="Q128" s="72"/>
      <c r="R128" s="162">
        <f>R129+R150</f>
        <v>0</v>
      </c>
      <c r="S128" s="72"/>
      <c r="T128" s="163">
        <f>T129+T150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T128" s="18" t="s">
        <v>73</v>
      </c>
      <c r="AU128" s="18" t="s">
        <v>140</v>
      </c>
      <c r="BK128" s="164">
        <f>BK129+BK150</f>
        <v>0</v>
      </c>
    </row>
    <row r="129" spans="1:65" s="12" customFormat="1" ht="25.9" customHeight="1">
      <c r="B129" s="165"/>
      <c r="D129" s="166" t="s">
        <v>73</v>
      </c>
      <c r="E129" s="167" t="s">
        <v>725</v>
      </c>
      <c r="F129" s="167" t="s">
        <v>2367</v>
      </c>
      <c r="I129" s="168"/>
      <c r="J129" s="169">
        <f>BK129</f>
        <v>0</v>
      </c>
      <c r="L129" s="165"/>
      <c r="M129" s="170"/>
      <c r="N129" s="171"/>
      <c r="O129" s="171"/>
      <c r="P129" s="172">
        <f>SUM(P130:P149)</f>
        <v>0</v>
      </c>
      <c r="Q129" s="171"/>
      <c r="R129" s="172">
        <f>SUM(R130:R149)</f>
        <v>0</v>
      </c>
      <c r="S129" s="171"/>
      <c r="T129" s="173">
        <f>SUM(T130:T149)</f>
        <v>0</v>
      </c>
      <c r="AR129" s="166" t="s">
        <v>81</v>
      </c>
      <c r="AT129" s="174" t="s">
        <v>73</v>
      </c>
      <c r="AU129" s="174" t="s">
        <v>74</v>
      </c>
      <c r="AY129" s="166" t="s">
        <v>176</v>
      </c>
      <c r="BK129" s="175">
        <f>SUM(BK130:BK149)</f>
        <v>0</v>
      </c>
    </row>
    <row r="130" spans="1:65" s="2" customFormat="1" ht="24.2" customHeight="1">
      <c r="A130" s="35"/>
      <c r="B130" s="146"/>
      <c r="C130" s="178" t="s">
        <v>81</v>
      </c>
      <c r="D130" s="178" t="s">
        <v>179</v>
      </c>
      <c r="E130" s="179" t="s">
        <v>2368</v>
      </c>
      <c r="F130" s="180" t="s">
        <v>2369</v>
      </c>
      <c r="G130" s="181" t="s">
        <v>182</v>
      </c>
      <c r="H130" s="182">
        <v>67</v>
      </c>
      <c r="I130" s="183"/>
      <c r="J130" s="184">
        <f>ROUND(I130*H130,2)</f>
        <v>0</v>
      </c>
      <c r="K130" s="185"/>
      <c r="L130" s="36"/>
      <c r="M130" s="186" t="s">
        <v>1</v>
      </c>
      <c r="N130" s="187" t="s">
        <v>40</v>
      </c>
      <c r="O130" s="64"/>
      <c r="P130" s="188">
        <f>O130*H130</f>
        <v>0</v>
      </c>
      <c r="Q130" s="188">
        <v>0</v>
      </c>
      <c r="R130" s="188">
        <f>Q130*H130</f>
        <v>0</v>
      </c>
      <c r="S130" s="188">
        <v>0</v>
      </c>
      <c r="T130" s="189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190" t="s">
        <v>183</v>
      </c>
      <c r="AT130" s="190" t="s">
        <v>179</v>
      </c>
      <c r="AU130" s="190" t="s">
        <v>81</v>
      </c>
      <c r="AY130" s="18" t="s">
        <v>176</v>
      </c>
      <c r="BE130" s="108">
        <f>IF(N130="základná",J130,0)</f>
        <v>0</v>
      </c>
      <c r="BF130" s="108">
        <f>IF(N130="znížená",J130,0)</f>
        <v>0</v>
      </c>
      <c r="BG130" s="108">
        <f>IF(N130="zákl. prenesená",J130,0)</f>
        <v>0</v>
      </c>
      <c r="BH130" s="108">
        <f>IF(N130="zníž. prenesená",J130,0)</f>
        <v>0</v>
      </c>
      <c r="BI130" s="108">
        <f>IF(N130="nulová",J130,0)</f>
        <v>0</v>
      </c>
      <c r="BJ130" s="18" t="s">
        <v>87</v>
      </c>
      <c r="BK130" s="108">
        <f>ROUND(I130*H130,2)</f>
        <v>0</v>
      </c>
      <c r="BL130" s="18" t="s">
        <v>183</v>
      </c>
      <c r="BM130" s="190" t="s">
        <v>87</v>
      </c>
    </row>
    <row r="131" spans="1:65" s="2" customFormat="1" ht="16.5" customHeight="1">
      <c r="A131" s="35"/>
      <c r="B131" s="146"/>
      <c r="C131" s="231" t="s">
        <v>87</v>
      </c>
      <c r="D131" s="231" t="s">
        <v>558</v>
      </c>
      <c r="E131" s="232" t="s">
        <v>2370</v>
      </c>
      <c r="F131" s="233" t="s">
        <v>2371</v>
      </c>
      <c r="G131" s="234" t="s">
        <v>182</v>
      </c>
      <c r="H131" s="235">
        <v>67</v>
      </c>
      <c r="I131" s="236"/>
      <c r="J131" s="237">
        <f>ROUND(I131*H131,2)</f>
        <v>0</v>
      </c>
      <c r="K131" s="238"/>
      <c r="L131" s="239"/>
      <c r="M131" s="240" t="s">
        <v>1</v>
      </c>
      <c r="N131" s="241" t="s">
        <v>40</v>
      </c>
      <c r="O131" s="64"/>
      <c r="P131" s="188">
        <f>O131*H131</f>
        <v>0</v>
      </c>
      <c r="Q131" s="188">
        <v>0</v>
      </c>
      <c r="R131" s="188">
        <f>Q131*H131</f>
        <v>0</v>
      </c>
      <c r="S131" s="188">
        <v>0</v>
      </c>
      <c r="T131" s="189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190" t="s">
        <v>225</v>
      </c>
      <c r="AT131" s="190" t="s">
        <v>558</v>
      </c>
      <c r="AU131" s="190" t="s">
        <v>81</v>
      </c>
      <c r="AY131" s="18" t="s">
        <v>176</v>
      </c>
      <c r="BE131" s="108">
        <f>IF(N131="základná",J131,0)</f>
        <v>0</v>
      </c>
      <c r="BF131" s="108">
        <f>IF(N131="znížená",J131,0)</f>
        <v>0</v>
      </c>
      <c r="BG131" s="108">
        <f>IF(N131="zákl. prenesená",J131,0)</f>
        <v>0</v>
      </c>
      <c r="BH131" s="108">
        <f>IF(N131="zníž. prenesená",J131,0)</f>
        <v>0</v>
      </c>
      <c r="BI131" s="108">
        <f>IF(N131="nulová",J131,0)</f>
        <v>0</v>
      </c>
      <c r="BJ131" s="18" t="s">
        <v>87</v>
      </c>
      <c r="BK131" s="108">
        <f>ROUND(I131*H131,2)</f>
        <v>0</v>
      </c>
      <c r="BL131" s="18" t="s">
        <v>183</v>
      </c>
      <c r="BM131" s="190" t="s">
        <v>183</v>
      </c>
    </row>
    <row r="132" spans="1:65" s="2" customFormat="1" ht="48.75">
      <c r="A132" s="35"/>
      <c r="B132" s="36"/>
      <c r="C132" s="35"/>
      <c r="D132" s="192" t="s">
        <v>585</v>
      </c>
      <c r="E132" s="35"/>
      <c r="F132" s="228" t="s">
        <v>2372</v>
      </c>
      <c r="G132" s="35"/>
      <c r="H132" s="35"/>
      <c r="I132" s="147"/>
      <c r="J132" s="35"/>
      <c r="K132" s="35"/>
      <c r="L132" s="36"/>
      <c r="M132" s="229"/>
      <c r="N132" s="230"/>
      <c r="O132" s="64"/>
      <c r="P132" s="64"/>
      <c r="Q132" s="64"/>
      <c r="R132" s="64"/>
      <c r="S132" s="64"/>
      <c r="T132" s="6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T132" s="18" t="s">
        <v>585</v>
      </c>
      <c r="AU132" s="18" t="s">
        <v>81</v>
      </c>
    </row>
    <row r="133" spans="1:65" s="2" customFormat="1" ht="16.5" customHeight="1">
      <c r="A133" s="35"/>
      <c r="B133" s="146"/>
      <c r="C133" s="178" t="s">
        <v>215</v>
      </c>
      <c r="D133" s="178" t="s">
        <v>179</v>
      </c>
      <c r="E133" s="179" t="s">
        <v>2373</v>
      </c>
      <c r="F133" s="180" t="s">
        <v>2374</v>
      </c>
      <c r="G133" s="181" t="s">
        <v>182</v>
      </c>
      <c r="H133" s="182">
        <v>5.2</v>
      </c>
      <c r="I133" s="183"/>
      <c r="J133" s="184">
        <f>ROUND(I133*H133,2)</f>
        <v>0</v>
      </c>
      <c r="K133" s="185"/>
      <c r="L133" s="36"/>
      <c r="M133" s="186" t="s">
        <v>1</v>
      </c>
      <c r="N133" s="187" t="s">
        <v>40</v>
      </c>
      <c r="O133" s="64"/>
      <c r="P133" s="188">
        <f>O133*H133</f>
        <v>0</v>
      </c>
      <c r="Q133" s="188">
        <v>0</v>
      </c>
      <c r="R133" s="188">
        <f>Q133*H133</f>
        <v>0</v>
      </c>
      <c r="S133" s="188">
        <v>0</v>
      </c>
      <c r="T133" s="189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190" t="s">
        <v>183</v>
      </c>
      <c r="AT133" s="190" t="s">
        <v>179</v>
      </c>
      <c r="AU133" s="190" t="s">
        <v>81</v>
      </c>
      <c r="AY133" s="18" t="s">
        <v>176</v>
      </c>
      <c r="BE133" s="108">
        <f>IF(N133="základná",J133,0)</f>
        <v>0</v>
      </c>
      <c r="BF133" s="108">
        <f>IF(N133="znížená",J133,0)</f>
        <v>0</v>
      </c>
      <c r="BG133" s="108">
        <f>IF(N133="zákl. prenesená",J133,0)</f>
        <v>0</v>
      </c>
      <c r="BH133" s="108">
        <f>IF(N133="zníž. prenesená",J133,0)</f>
        <v>0</v>
      </c>
      <c r="BI133" s="108">
        <f>IF(N133="nulová",J133,0)</f>
        <v>0</v>
      </c>
      <c r="BJ133" s="18" t="s">
        <v>87</v>
      </c>
      <c r="BK133" s="108">
        <f>ROUND(I133*H133,2)</f>
        <v>0</v>
      </c>
      <c r="BL133" s="18" t="s">
        <v>183</v>
      </c>
      <c r="BM133" s="190" t="s">
        <v>218</v>
      </c>
    </row>
    <row r="134" spans="1:65" s="2" customFormat="1" ht="16.5" customHeight="1">
      <c r="A134" s="35"/>
      <c r="B134" s="146"/>
      <c r="C134" s="231" t="s">
        <v>183</v>
      </c>
      <c r="D134" s="231" t="s">
        <v>558</v>
      </c>
      <c r="E134" s="232" t="s">
        <v>2375</v>
      </c>
      <c r="F134" s="233" t="s">
        <v>2376</v>
      </c>
      <c r="G134" s="234" t="s">
        <v>182</v>
      </c>
      <c r="H134" s="235">
        <v>5.2</v>
      </c>
      <c r="I134" s="236"/>
      <c r="J134" s="237">
        <f>ROUND(I134*H134,2)</f>
        <v>0</v>
      </c>
      <c r="K134" s="238"/>
      <c r="L134" s="239"/>
      <c r="M134" s="240" t="s">
        <v>1</v>
      </c>
      <c r="N134" s="241" t="s">
        <v>40</v>
      </c>
      <c r="O134" s="64"/>
      <c r="P134" s="188">
        <f>O134*H134</f>
        <v>0</v>
      </c>
      <c r="Q134" s="188">
        <v>0</v>
      </c>
      <c r="R134" s="188">
        <f>Q134*H134</f>
        <v>0</v>
      </c>
      <c r="S134" s="188">
        <v>0</v>
      </c>
      <c r="T134" s="189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190" t="s">
        <v>225</v>
      </c>
      <c r="AT134" s="190" t="s">
        <v>558</v>
      </c>
      <c r="AU134" s="190" t="s">
        <v>81</v>
      </c>
      <c r="AY134" s="18" t="s">
        <v>176</v>
      </c>
      <c r="BE134" s="108">
        <f>IF(N134="základná",J134,0)</f>
        <v>0</v>
      </c>
      <c r="BF134" s="108">
        <f>IF(N134="znížená",J134,0)</f>
        <v>0</v>
      </c>
      <c r="BG134" s="108">
        <f>IF(N134="zákl. prenesená",J134,0)</f>
        <v>0</v>
      </c>
      <c r="BH134" s="108">
        <f>IF(N134="zníž. prenesená",J134,0)</f>
        <v>0</v>
      </c>
      <c r="BI134" s="108">
        <f>IF(N134="nulová",J134,0)</f>
        <v>0</v>
      </c>
      <c r="BJ134" s="18" t="s">
        <v>87</v>
      </c>
      <c r="BK134" s="108">
        <f>ROUND(I134*H134,2)</f>
        <v>0</v>
      </c>
      <c r="BL134" s="18" t="s">
        <v>183</v>
      </c>
      <c r="BM134" s="190" t="s">
        <v>225</v>
      </c>
    </row>
    <row r="135" spans="1:65" s="2" customFormat="1" ht="19.5">
      <c r="A135" s="35"/>
      <c r="B135" s="36"/>
      <c r="C135" s="35"/>
      <c r="D135" s="192" t="s">
        <v>585</v>
      </c>
      <c r="E135" s="35"/>
      <c r="F135" s="228" t="s">
        <v>2377</v>
      </c>
      <c r="G135" s="35"/>
      <c r="H135" s="35"/>
      <c r="I135" s="147"/>
      <c r="J135" s="35"/>
      <c r="K135" s="35"/>
      <c r="L135" s="36"/>
      <c r="M135" s="229"/>
      <c r="N135" s="230"/>
      <c r="O135" s="64"/>
      <c r="P135" s="64"/>
      <c r="Q135" s="64"/>
      <c r="R135" s="64"/>
      <c r="S135" s="64"/>
      <c r="T135" s="6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T135" s="18" t="s">
        <v>585</v>
      </c>
      <c r="AU135" s="18" t="s">
        <v>81</v>
      </c>
    </row>
    <row r="136" spans="1:65" s="2" customFormat="1" ht="24.2" customHeight="1">
      <c r="A136" s="35"/>
      <c r="B136" s="146"/>
      <c r="C136" s="231" t="s">
        <v>237</v>
      </c>
      <c r="D136" s="231" t="s">
        <v>558</v>
      </c>
      <c r="E136" s="232" t="s">
        <v>2378</v>
      </c>
      <c r="F136" s="233" t="s">
        <v>2379</v>
      </c>
      <c r="G136" s="234" t="s">
        <v>272</v>
      </c>
      <c r="H136" s="235">
        <v>1</v>
      </c>
      <c r="I136" s="236"/>
      <c r="J136" s="237">
        <f t="shared" ref="J136:J142" si="5">ROUND(I136*H136,2)</f>
        <v>0</v>
      </c>
      <c r="K136" s="238"/>
      <c r="L136" s="239"/>
      <c r="M136" s="240" t="s">
        <v>1</v>
      </c>
      <c r="N136" s="241" t="s">
        <v>40</v>
      </c>
      <c r="O136" s="64"/>
      <c r="P136" s="188">
        <f t="shared" ref="P136:P142" si="6">O136*H136</f>
        <v>0</v>
      </c>
      <c r="Q136" s="188">
        <v>0</v>
      </c>
      <c r="R136" s="188">
        <f t="shared" ref="R136:R142" si="7">Q136*H136</f>
        <v>0</v>
      </c>
      <c r="S136" s="188">
        <v>0</v>
      </c>
      <c r="T136" s="189">
        <f t="shared" ref="T136:T142" si="8"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190" t="s">
        <v>225</v>
      </c>
      <c r="AT136" s="190" t="s">
        <v>558</v>
      </c>
      <c r="AU136" s="190" t="s">
        <v>81</v>
      </c>
      <c r="AY136" s="18" t="s">
        <v>176</v>
      </c>
      <c r="BE136" s="108">
        <f t="shared" ref="BE136:BE142" si="9">IF(N136="základná",J136,0)</f>
        <v>0</v>
      </c>
      <c r="BF136" s="108">
        <f t="shared" ref="BF136:BF142" si="10">IF(N136="znížená",J136,0)</f>
        <v>0</v>
      </c>
      <c r="BG136" s="108">
        <f t="shared" ref="BG136:BG142" si="11">IF(N136="zákl. prenesená",J136,0)</f>
        <v>0</v>
      </c>
      <c r="BH136" s="108">
        <f t="shared" ref="BH136:BH142" si="12">IF(N136="zníž. prenesená",J136,0)</f>
        <v>0</v>
      </c>
      <c r="BI136" s="108">
        <f t="shared" ref="BI136:BI142" si="13">IF(N136="nulová",J136,0)</f>
        <v>0</v>
      </c>
      <c r="BJ136" s="18" t="s">
        <v>87</v>
      </c>
      <c r="BK136" s="108">
        <f t="shared" ref="BK136:BK142" si="14">ROUND(I136*H136,2)</f>
        <v>0</v>
      </c>
      <c r="BL136" s="18" t="s">
        <v>183</v>
      </c>
      <c r="BM136" s="190" t="s">
        <v>240</v>
      </c>
    </row>
    <row r="137" spans="1:65" s="2" customFormat="1" ht="55.5" customHeight="1">
      <c r="A137" s="35"/>
      <c r="B137" s="146"/>
      <c r="C137" s="178" t="s">
        <v>218</v>
      </c>
      <c r="D137" s="178" t="s">
        <v>179</v>
      </c>
      <c r="E137" s="179" t="s">
        <v>2380</v>
      </c>
      <c r="F137" s="180" t="s">
        <v>2381</v>
      </c>
      <c r="G137" s="181" t="s">
        <v>272</v>
      </c>
      <c r="H137" s="182">
        <v>2</v>
      </c>
      <c r="I137" s="183"/>
      <c r="J137" s="184">
        <f t="shared" si="5"/>
        <v>0</v>
      </c>
      <c r="K137" s="185"/>
      <c r="L137" s="36"/>
      <c r="M137" s="186" t="s">
        <v>1</v>
      </c>
      <c r="N137" s="187" t="s">
        <v>40</v>
      </c>
      <c r="O137" s="64"/>
      <c r="P137" s="188">
        <f t="shared" si="6"/>
        <v>0</v>
      </c>
      <c r="Q137" s="188">
        <v>0</v>
      </c>
      <c r="R137" s="188">
        <f t="shared" si="7"/>
        <v>0</v>
      </c>
      <c r="S137" s="188">
        <v>0</v>
      </c>
      <c r="T137" s="189">
        <f t="shared" si="8"/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190" t="s">
        <v>183</v>
      </c>
      <c r="AT137" s="190" t="s">
        <v>179</v>
      </c>
      <c r="AU137" s="190" t="s">
        <v>81</v>
      </c>
      <c r="AY137" s="18" t="s">
        <v>176</v>
      </c>
      <c r="BE137" s="108">
        <f t="shared" si="9"/>
        <v>0</v>
      </c>
      <c r="BF137" s="108">
        <f t="shared" si="10"/>
        <v>0</v>
      </c>
      <c r="BG137" s="108">
        <f t="shared" si="11"/>
        <v>0</v>
      </c>
      <c r="BH137" s="108">
        <f t="shared" si="12"/>
        <v>0</v>
      </c>
      <c r="BI137" s="108">
        <f t="shared" si="13"/>
        <v>0</v>
      </c>
      <c r="BJ137" s="18" t="s">
        <v>87</v>
      </c>
      <c r="BK137" s="108">
        <f t="shared" si="14"/>
        <v>0</v>
      </c>
      <c r="BL137" s="18" t="s">
        <v>183</v>
      </c>
      <c r="BM137" s="190" t="s">
        <v>244</v>
      </c>
    </row>
    <row r="138" spans="1:65" s="2" customFormat="1" ht="49.15" customHeight="1">
      <c r="A138" s="35"/>
      <c r="B138" s="146"/>
      <c r="C138" s="231" t="s">
        <v>245</v>
      </c>
      <c r="D138" s="231" t="s">
        <v>558</v>
      </c>
      <c r="E138" s="232" t="s">
        <v>2382</v>
      </c>
      <c r="F138" s="233" t="s">
        <v>2383</v>
      </c>
      <c r="G138" s="234" t="s">
        <v>272</v>
      </c>
      <c r="H138" s="235">
        <v>2</v>
      </c>
      <c r="I138" s="236"/>
      <c r="J138" s="237">
        <f t="shared" si="5"/>
        <v>0</v>
      </c>
      <c r="K138" s="238"/>
      <c r="L138" s="239"/>
      <c r="M138" s="240" t="s">
        <v>1</v>
      </c>
      <c r="N138" s="241" t="s">
        <v>40</v>
      </c>
      <c r="O138" s="64"/>
      <c r="P138" s="188">
        <f t="shared" si="6"/>
        <v>0</v>
      </c>
      <c r="Q138" s="188">
        <v>0</v>
      </c>
      <c r="R138" s="188">
        <f t="shared" si="7"/>
        <v>0</v>
      </c>
      <c r="S138" s="188">
        <v>0</v>
      </c>
      <c r="T138" s="189">
        <f t="shared" si="8"/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190" t="s">
        <v>225</v>
      </c>
      <c r="AT138" s="190" t="s">
        <v>558</v>
      </c>
      <c r="AU138" s="190" t="s">
        <v>81</v>
      </c>
      <c r="AY138" s="18" t="s">
        <v>176</v>
      </c>
      <c r="BE138" s="108">
        <f t="shared" si="9"/>
        <v>0</v>
      </c>
      <c r="BF138" s="108">
        <f t="shared" si="10"/>
        <v>0</v>
      </c>
      <c r="BG138" s="108">
        <f t="shared" si="11"/>
        <v>0</v>
      </c>
      <c r="BH138" s="108">
        <f t="shared" si="12"/>
        <v>0</v>
      </c>
      <c r="BI138" s="108">
        <f t="shared" si="13"/>
        <v>0</v>
      </c>
      <c r="BJ138" s="18" t="s">
        <v>87</v>
      </c>
      <c r="BK138" s="108">
        <f t="shared" si="14"/>
        <v>0</v>
      </c>
      <c r="BL138" s="18" t="s">
        <v>183</v>
      </c>
      <c r="BM138" s="190" t="s">
        <v>248</v>
      </c>
    </row>
    <row r="139" spans="1:65" s="2" customFormat="1" ht="33" customHeight="1">
      <c r="A139" s="35"/>
      <c r="B139" s="146"/>
      <c r="C139" s="178" t="s">
        <v>225</v>
      </c>
      <c r="D139" s="178" t="s">
        <v>179</v>
      </c>
      <c r="E139" s="179" t="s">
        <v>2384</v>
      </c>
      <c r="F139" s="180" t="s">
        <v>2385</v>
      </c>
      <c r="G139" s="181" t="s">
        <v>182</v>
      </c>
      <c r="H139" s="182">
        <v>67</v>
      </c>
      <c r="I139" s="183"/>
      <c r="J139" s="184">
        <f t="shared" si="5"/>
        <v>0</v>
      </c>
      <c r="K139" s="185"/>
      <c r="L139" s="36"/>
      <c r="M139" s="186" t="s">
        <v>1</v>
      </c>
      <c r="N139" s="187" t="s">
        <v>40</v>
      </c>
      <c r="O139" s="64"/>
      <c r="P139" s="188">
        <f t="shared" si="6"/>
        <v>0</v>
      </c>
      <c r="Q139" s="188">
        <v>0</v>
      </c>
      <c r="R139" s="188">
        <f t="shared" si="7"/>
        <v>0</v>
      </c>
      <c r="S139" s="188">
        <v>0</v>
      </c>
      <c r="T139" s="189">
        <f t="shared" si="8"/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190" t="s">
        <v>183</v>
      </c>
      <c r="AT139" s="190" t="s">
        <v>179</v>
      </c>
      <c r="AU139" s="190" t="s">
        <v>81</v>
      </c>
      <c r="AY139" s="18" t="s">
        <v>176</v>
      </c>
      <c r="BE139" s="108">
        <f t="shared" si="9"/>
        <v>0</v>
      </c>
      <c r="BF139" s="108">
        <f t="shared" si="10"/>
        <v>0</v>
      </c>
      <c r="BG139" s="108">
        <f t="shared" si="11"/>
        <v>0</v>
      </c>
      <c r="BH139" s="108">
        <f t="shared" si="12"/>
        <v>0</v>
      </c>
      <c r="BI139" s="108">
        <f t="shared" si="13"/>
        <v>0</v>
      </c>
      <c r="BJ139" s="18" t="s">
        <v>87</v>
      </c>
      <c r="BK139" s="108">
        <f t="shared" si="14"/>
        <v>0</v>
      </c>
      <c r="BL139" s="18" t="s">
        <v>183</v>
      </c>
      <c r="BM139" s="190" t="s">
        <v>252</v>
      </c>
    </row>
    <row r="140" spans="1:65" s="2" customFormat="1" ht="24.2" customHeight="1">
      <c r="A140" s="35"/>
      <c r="B140" s="146"/>
      <c r="C140" s="231" t="s">
        <v>177</v>
      </c>
      <c r="D140" s="231" t="s">
        <v>558</v>
      </c>
      <c r="E140" s="232" t="s">
        <v>2386</v>
      </c>
      <c r="F140" s="233" t="s">
        <v>2387</v>
      </c>
      <c r="G140" s="234" t="s">
        <v>182</v>
      </c>
      <c r="H140" s="235">
        <v>67</v>
      </c>
      <c r="I140" s="236"/>
      <c r="J140" s="237">
        <f t="shared" si="5"/>
        <v>0</v>
      </c>
      <c r="K140" s="238"/>
      <c r="L140" s="239"/>
      <c r="M140" s="240" t="s">
        <v>1</v>
      </c>
      <c r="N140" s="241" t="s">
        <v>40</v>
      </c>
      <c r="O140" s="64"/>
      <c r="P140" s="188">
        <f t="shared" si="6"/>
        <v>0</v>
      </c>
      <c r="Q140" s="188">
        <v>0</v>
      </c>
      <c r="R140" s="188">
        <f t="shared" si="7"/>
        <v>0</v>
      </c>
      <c r="S140" s="188">
        <v>0</v>
      </c>
      <c r="T140" s="189">
        <f t="shared" si="8"/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190" t="s">
        <v>225</v>
      </c>
      <c r="AT140" s="190" t="s">
        <v>558</v>
      </c>
      <c r="AU140" s="190" t="s">
        <v>81</v>
      </c>
      <c r="AY140" s="18" t="s">
        <v>176</v>
      </c>
      <c r="BE140" s="108">
        <f t="shared" si="9"/>
        <v>0</v>
      </c>
      <c r="BF140" s="108">
        <f t="shared" si="10"/>
        <v>0</v>
      </c>
      <c r="BG140" s="108">
        <f t="shared" si="11"/>
        <v>0</v>
      </c>
      <c r="BH140" s="108">
        <f t="shared" si="12"/>
        <v>0</v>
      </c>
      <c r="BI140" s="108">
        <f t="shared" si="13"/>
        <v>0</v>
      </c>
      <c r="BJ140" s="18" t="s">
        <v>87</v>
      </c>
      <c r="BK140" s="108">
        <f t="shared" si="14"/>
        <v>0</v>
      </c>
      <c r="BL140" s="18" t="s">
        <v>183</v>
      </c>
      <c r="BM140" s="190" t="s">
        <v>264</v>
      </c>
    </row>
    <row r="141" spans="1:65" s="2" customFormat="1" ht="24.2" customHeight="1">
      <c r="A141" s="35"/>
      <c r="B141" s="146"/>
      <c r="C141" s="178" t="s">
        <v>240</v>
      </c>
      <c r="D141" s="178" t="s">
        <v>179</v>
      </c>
      <c r="E141" s="179" t="s">
        <v>2388</v>
      </c>
      <c r="F141" s="180" t="s">
        <v>2389</v>
      </c>
      <c r="G141" s="181" t="s">
        <v>272</v>
      </c>
      <c r="H141" s="182">
        <v>1</v>
      </c>
      <c r="I141" s="183"/>
      <c r="J141" s="184">
        <f t="shared" si="5"/>
        <v>0</v>
      </c>
      <c r="K141" s="185"/>
      <c r="L141" s="36"/>
      <c r="M141" s="186" t="s">
        <v>1</v>
      </c>
      <c r="N141" s="187" t="s">
        <v>40</v>
      </c>
      <c r="O141" s="64"/>
      <c r="P141" s="188">
        <f t="shared" si="6"/>
        <v>0</v>
      </c>
      <c r="Q141" s="188">
        <v>0</v>
      </c>
      <c r="R141" s="188">
        <f t="shared" si="7"/>
        <v>0</v>
      </c>
      <c r="S141" s="188">
        <v>0</v>
      </c>
      <c r="T141" s="189">
        <f t="shared" si="8"/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190" t="s">
        <v>183</v>
      </c>
      <c r="AT141" s="190" t="s">
        <v>179</v>
      </c>
      <c r="AU141" s="190" t="s">
        <v>81</v>
      </c>
      <c r="AY141" s="18" t="s">
        <v>176</v>
      </c>
      <c r="BE141" s="108">
        <f t="shared" si="9"/>
        <v>0</v>
      </c>
      <c r="BF141" s="108">
        <f t="shared" si="10"/>
        <v>0</v>
      </c>
      <c r="BG141" s="108">
        <f t="shared" si="11"/>
        <v>0</v>
      </c>
      <c r="BH141" s="108">
        <f t="shared" si="12"/>
        <v>0</v>
      </c>
      <c r="BI141" s="108">
        <f t="shared" si="13"/>
        <v>0</v>
      </c>
      <c r="BJ141" s="18" t="s">
        <v>87</v>
      </c>
      <c r="BK141" s="108">
        <f t="shared" si="14"/>
        <v>0</v>
      </c>
      <c r="BL141" s="18" t="s">
        <v>183</v>
      </c>
      <c r="BM141" s="190" t="s">
        <v>7</v>
      </c>
    </row>
    <row r="142" spans="1:65" s="2" customFormat="1" ht="24.2" customHeight="1">
      <c r="A142" s="35"/>
      <c r="B142" s="146"/>
      <c r="C142" s="231" t="s">
        <v>277</v>
      </c>
      <c r="D142" s="231" t="s">
        <v>558</v>
      </c>
      <c r="E142" s="232" t="s">
        <v>2390</v>
      </c>
      <c r="F142" s="233" t="s">
        <v>2391</v>
      </c>
      <c r="G142" s="234" t="s">
        <v>272</v>
      </c>
      <c r="H142" s="235">
        <v>1</v>
      </c>
      <c r="I142" s="236"/>
      <c r="J142" s="237">
        <f t="shared" si="5"/>
        <v>0</v>
      </c>
      <c r="K142" s="238"/>
      <c r="L142" s="239"/>
      <c r="M142" s="240" t="s">
        <v>1</v>
      </c>
      <c r="N142" s="241" t="s">
        <v>40</v>
      </c>
      <c r="O142" s="64"/>
      <c r="P142" s="188">
        <f t="shared" si="6"/>
        <v>0</v>
      </c>
      <c r="Q142" s="188">
        <v>0</v>
      </c>
      <c r="R142" s="188">
        <f t="shared" si="7"/>
        <v>0</v>
      </c>
      <c r="S142" s="188">
        <v>0</v>
      </c>
      <c r="T142" s="189">
        <f t="shared" si="8"/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190" t="s">
        <v>225</v>
      </c>
      <c r="AT142" s="190" t="s">
        <v>558</v>
      </c>
      <c r="AU142" s="190" t="s">
        <v>81</v>
      </c>
      <c r="AY142" s="18" t="s">
        <v>176</v>
      </c>
      <c r="BE142" s="108">
        <f t="shared" si="9"/>
        <v>0</v>
      </c>
      <c r="BF142" s="108">
        <f t="shared" si="10"/>
        <v>0</v>
      </c>
      <c r="BG142" s="108">
        <f t="shared" si="11"/>
        <v>0</v>
      </c>
      <c r="BH142" s="108">
        <f t="shared" si="12"/>
        <v>0</v>
      </c>
      <c r="BI142" s="108">
        <f t="shared" si="13"/>
        <v>0</v>
      </c>
      <c r="BJ142" s="18" t="s">
        <v>87</v>
      </c>
      <c r="BK142" s="108">
        <f t="shared" si="14"/>
        <v>0</v>
      </c>
      <c r="BL142" s="18" t="s">
        <v>183</v>
      </c>
      <c r="BM142" s="190" t="s">
        <v>280</v>
      </c>
    </row>
    <row r="143" spans="1:65" s="2" customFormat="1" ht="19.5">
      <c r="A143" s="35"/>
      <c r="B143" s="36"/>
      <c r="C143" s="35"/>
      <c r="D143" s="192" t="s">
        <v>585</v>
      </c>
      <c r="E143" s="35"/>
      <c r="F143" s="228" t="s">
        <v>2392</v>
      </c>
      <c r="G143" s="35"/>
      <c r="H143" s="35"/>
      <c r="I143" s="147"/>
      <c r="J143" s="35"/>
      <c r="K143" s="35"/>
      <c r="L143" s="36"/>
      <c r="M143" s="229"/>
      <c r="N143" s="230"/>
      <c r="O143" s="64"/>
      <c r="P143" s="64"/>
      <c r="Q143" s="64"/>
      <c r="R143" s="64"/>
      <c r="S143" s="64"/>
      <c r="T143" s="6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T143" s="18" t="s">
        <v>585</v>
      </c>
      <c r="AU143" s="18" t="s">
        <v>81</v>
      </c>
    </row>
    <row r="144" spans="1:65" s="2" customFormat="1" ht="16.5" customHeight="1">
      <c r="A144" s="35"/>
      <c r="B144" s="146"/>
      <c r="C144" s="178" t="s">
        <v>244</v>
      </c>
      <c r="D144" s="178" t="s">
        <v>179</v>
      </c>
      <c r="E144" s="179" t="s">
        <v>2393</v>
      </c>
      <c r="F144" s="180" t="s">
        <v>2394</v>
      </c>
      <c r="G144" s="181" t="s">
        <v>272</v>
      </c>
      <c r="H144" s="182">
        <v>1</v>
      </c>
      <c r="I144" s="183"/>
      <c r="J144" s="184">
        <f>ROUND(I144*H144,2)</f>
        <v>0</v>
      </c>
      <c r="K144" s="185"/>
      <c r="L144" s="36"/>
      <c r="M144" s="186" t="s">
        <v>1</v>
      </c>
      <c r="N144" s="187" t="s">
        <v>40</v>
      </c>
      <c r="O144" s="64"/>
      <c r="P144" s="188">
        <f>O144*H144</f>
        <v>0</v>
      </c>
      <c r="Q144" s="188">
        <v>0</v>
      </c>
      <c r="R144" s="188">
        <f>Q144*H144</f>
        <v>0</v>
      </c>
      <c r="S144" s="188">
        <v>0</v>
      </c>
      <c r="T144" s="189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190" t="s">
        <v>183</v>
      </c>
      <c r="AT144" s="190" t="s">
        <v>179</v>
      </c>
      <c r="AU144" s="190" t="s">
        <v>81</v>
      </c>
      <c r="AY144" s="18" t="s">
        <v>176</v>
      </c>
      <c r="BE144" s="108">
        <f>IF(N144="základná",J144,0)</f>
        <v>0</v>
      </c>
      <c r="BF144" s="108">
        <f>IF(N144="znížená",J144,0)</f>
        <v>0</v>
      </c>
      <c r="BG144" s="108">
        <f>IF(N144="zákl. prenesená",J144,0)</f>
        <v>0</v>
      </c>
      <c r="BH144" s="108">
        <f>IF(N144="zníž. prenesená",J144,0)</f>
        <v>0</v>
      </c>
      <c r="BI144" s="108">
        <f>IF(N144="nulová",J144,0)</f>
        <v>0</v>
      </c>
      <c r="BJ144" s="18" t="s">
        <v>87</v>
      </c>
      <c r="BK144" s="108">
        <f>ROUND(I144*H144,2)</f>
        <v>0</v>
      </c>
      <c r="BL144" s="18" t="s">
        <v>183</v>
      </c>
      <c r="BM144" s="190" t="s">
        <v>285</v>
      </c>
    </row>
    <row r="145" spans="1:65" s="2" customFormat="1" ht="16.5" customHeight="1">
      <c r="A145" s="35"/>
      <c r="B145" s="146"/>
      <c r="C145" s="231" t="s">
        <v>287</v>
      </c>
      <c r="D145" s="231" t="s">
        <v>558</v>
      </c>
      <c r="E145" s="232" t="s">
        <v>2395</v>
      </c>
      <c r="F145" s="233" t="s">
        <v>2396</v>
      </c>
      <c r="G145" s="234" t="s">
        <v>272</v>
      </c>
      <c r="H145" s="235">
        <v>1</v>
      </c>
      <c r="I145" s="236"/>
      <c r="J145" s="237">
        <f>ROUND(I145*H145,2)</f>
        <v>0</v>
      </c>
      <c r="K145" s="238"/>
      <c r="L145" s="239"/>
      <c r="M145" s="240" t="s">
        <v>1</v>
      </c>
      <c r="N145" s="241" t="s">
        <v>40</v>
      </c>
      <c r="O145" s="64"/>
      <c r="P145" s="188">
        <f>O145*H145</f>
        <v>0</v>
      </c>
      <c r="Q145" s="188">
        <v>0</v>
      </c>
      <c r="R145" s="188">
        <f>Q145*H145</f>
        <v>0</v>
      </c>
      <c r="S145" s="188">
        <v>0</v>
      </c>
      <c r="T145" s="189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190" t="s">
        <v>225</v>
      </c>
      <c r="AT145" s="190" t="s">
        <v>558</v>
      </c>
      <c r="AU145" s="190" t="s">
        <v>81</v>
      </c>
      <c r="AY145" s="18" t="s">
        <v>176</v>
      </c>
      <c r="BE145" s="108">
        <f>IF(N145="základná",J145,0)</f>
        <v>0</v>
      </c>
      <c r="BF145" s="108">
        <f>IF(N145="znížená",J145,0)</f>
        <v>0</v>
      </c>
      <c r="BG145" s="108">
        <f>IF(N145="zákl. prenesená",J145,0)</f>
        <v>0</v>
      </c>
      <c r="BH145" s="108">
        <f>IF(N145="zníž. prenesená",J145,0)</f>
        <v>0</v>
      </c>
      <c r="BI145" s="108">
        <f>IF(N145="nulová",J145,0)</f>
        <v>0</v>
      </c>
      <c r="BJ145" s="18" t="s">
        <v>87</v>
      </c>
      <c r="BK145" s="108">
        <f>ROUND(I145*H145,2)</f>
        <v>0</v>
      </c>
      <c r="BL145" s="18" t="s">
        <v>183</v>
      </c>
      <c r="BM145" s="190" t="s">
        <v>290</v>
      </c>
    </row>
    <row r="146" spans="1:65" s="2" customFormat="1" ht="39">
      <c r="A146" s="35"/>
      <c r="B146" s="36"/>
      <c r="C146" s="35"/>
      <c r="D146" s="192" t="s">
        <v>585</v>
      </c>
      <c r="E146" s="35"/>
      <c r="F146" s="228" t="s">
        <v>2397</v>
      </c>
      <c r="G146" s="35"/>
      <c r="H146" s="35"/>
      <c r="I146" s="147"/>
      <c r="J146" s="35"/>
      <c r="K146" s="35"/>
      <c r="L146" s="36"/>
      <c r="M146" s="229"/>
      <c r="N146" s="230"/>
      <c r="O146" s="64"/>
      <c r="P146" s="64"/>
      <c r="Q146" s="64"/>
      <c r="R146" s="64"/>
      <c r="S146" s="64"/>
      <c r="T146" s="6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T146" s="18" t="s">
        <v>585</v>
      </c>
      <c r="AU146" s="18" t="s">
        <v>81</v>
      </c>
    </row>
    <row r="147" spans="1:65" s="2" customFormat="1" ht="16.5" customHeight="1">
      <c r="A147" s="35"/>
      <c r="B147" s="146"/>
      <c r="C147" s="178" t="s">
        <v>248</v>
      </c>
      <c r="D147" s="178" t="s">
        <v>179</v>
      </c>
      <c r="E147" s="179" t="s">
        <v>2398</v>
      </c>
      <c r="F147" s="180" t="s">
        <v>2399</v>
      </c>
      <c r="G147" s="181" t="s">
        <v>272</v>
      </c>
      <c r="H147" s="182">
        <v>3</v>
      </c>
      <c r="I147" s="183"/>
      <c r="J147" s="184">
        <f>ROUND(I147*H147,2)</f>
        <v>0</v>
      </c>
      <c r="K147" s="185"/>
      <c r="L147" s="36"/>
      <c r="M147" s="186" t="s">
        <v>1</v>
      </c>
      <c r="N147" s="187" t="s">
        <v>40</v>
      </c>
      <c r="O147" s="64"/>
      <c r="P147" s="188">
        <f>O147*H147</f>
        <v>0</v>
      </c>
      <c r="Q147" s="188">
        <v>0</v>
      </c>
      <c r="R147" s="188">
        <f>Q147*H147</f>
        <v>0</v>
      </c>
      <c r="S147" s="188">
        <v>0</v>
      </c>
      <c r="T147" s="189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190" t="s">
        <v>183</v>
      </c>
      <c r="AT147" s="190" t="s">
        <v>179</v>
      </c>
      <c r="AU147" s="190" t="s">
        <v>81</v>
      </c>
      <c r="AY147" s="18" t="s">
        <v>176</v>
      </c>
      <c r="BE147" s="108">
        <f>IF(N147="základná",J147,0)</f>
        <v>0</v>
      </c>
      <c r="BF147" s="108">
        <f>IF(N147="znížená",J147,0)</f>
        <v>0</v>
      </c>
      <c r="BG147" s="108">
        <f>IF(N147="zákl. prenesená",J147,0)</f>
        <v>0</v>
      </c>
      <c r="BH147" s="108">
        <f>IF(N147="zníž. prenesená",J147,0)</f>
        <v>0</v>
      </c>
      <c r="BI147" s="108">
        <f>IF(N147="nulová",J147,0)</f>
        <v>0</v>
      </c>
      <c r="BJ147" s="18" t="s">
        <v>87</v>
      </c>
      <c r="BK147" s="108">
        <f>ROUND(I147*H147,2)</f>
        <v>0</v>
      </c>
      <c r="BL147" s="18" t="s">
        <v>183</v>
      </c>
      <c r="BM147" s="190" t="s">
        <v>298</v>
      </c>
    </row>
    <row r="148" spans="1:65" s="2" customFormat="1" ht="16.5" customHeight="1">
      <c r="A148" s="35"/>
      <c r="B148" s="146"/>
      <c r="C148" s="231" t="s">
        <v>306</v>
      </c>
      <c r="D148" s="231" t="s">
        <v>558</v>
      </c>
      <c r="E148" s="232" t="s">
        <v>2400</v>
      </c>
      <c r="F148" s="233" t="s">
        <v>2401</v>
      </c>
      <c r="G148" s="234" t="s">
        <v>272</v>
      </c>
      <c r="H148" s="235">
        <v>3</v>
      </c>
      <c r="I148" s="236"/>
      <c r="J148" s="237">
        <f>ROUND(I148*H148,2)</f>
        <v>0</v>
      </c>
      <c r="K148" s="238"/>
      <c r="L148" s="239"/>
      <c r="M148" s="240" t="s">
        <v>1</v>
      </c>
      <c r="N148" s="241" t="s">
        <v>40</v>
      </c>
      <c r="O148" s="64"/>
      <c r="P148" s="188">
        <f>O148*H148</f>
        <v>0</v>
      </c>
      <c r="Q148" s="188">
        <v>0</v>
      </c>
      <c r="R148" s="188">
        <f>Q148*H148</f>
        <v>0</v>
      </c>
      <c r="S148" s="188">
        <v>0</v>
      </c>
      <c r="T148" s="189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190" t="s">
        <v>225</v>
      </c>
      <c r="AT148" s="190" t="s">
        <v>558</v>
      </c>
      <c r="AU148" s="190" t="s">
        <v>81</v>
      </c>
      <c r="AY148" s="18" t="s">
        <v>176</v>
      </c>
      <c r="BE148" s="108">
        <f>IF(N148="základná",J148,0)</f>
        <v>0</v>
      </c>
      <c r="BF148" s="108">
        <f>IF(N148="znížená",J148,0)</f>
        <v>0</v>
      </c>
      <c r="BG148" s="108">
        <f>IF(N148="zákl. prenesená",J148,0)</f>
        <v>0</v>
      </c>
      <c r="BH148" s="108">
        <f>IF(N148="zníž. prenesená",J148,0)</f>
        <v>0</v>
      </c>
      <c r="BI148" s="108">
        <f>IF(N148="nulová",J148,0)</f>
        <v>0</v>
      </c>
      <c r="BJ148" s="18" t="s">
        <v>87</v>
      </c>
      <c r="BK148" s="108">
        <f>ROUND(I148*H148,2)</f>
        <v>0</v>
      </c>
      <c r="BL148" s="18" t="s">
        <v>183</v>
      </c>
      <c r="BM148" s="190" t="s">
        <v>309</v>
      </c>
    </row>
    <row r="149" spans="1:65" s="2" customFormat="1" ht="39">
      <c r="A149" s="35"/>
      <c r="B149" s="36"/>
      <c r="C149" s="35"/>
      <c r="D149" s="192" t="s">
        <v>585</v>
      </c>
      <c r="E149" s="35"/>
      <c r="F149" s="228" t="s">
        <v>2397</v>
      </c>
      <c r="G149" s="35"/>
      <c r="H149" s="35"/>
      <c r="I149" s="147"/>
      <c r="J149" s="35"/>
      <c r="K149" s="35"/>
      <c r="L149" s="36"/>
      <c r="M149" s="229"/>
      <c r="N149" s="230"/>
      <c r="O149" s="64"/>
      <c r="P149" s="64"/>
      <c r="Q149" s="64"/>
      <c r="R149" s="64"/>
      <c r="S149" s="64"/>
      <c r="T149" s="6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T149" s="18" t="s">
        <v>585</v>
      </c>
      <c r="AU149" s="18" t="s">
        <v>81</v>
      </c>
    </row>
    <row r="150" spans="1:65" s="12" customFormat="1" ht="25.9" customHeight="1">
      <c r="B150" s="165"/>
      <c r="D150" s="166" t="s">
        <v>73</v>
      </c>
      <c r="E150" s="167" t="s">
        <v>918</v>
      </c>
      <c r="F150" s="167" t="s">
        <v>2402</v>
      </c>
      <c r="I150" s="168"/>
      <c r="J150" s="169">
        <f>BK150</f>
        <v>0</v>
      </c>
      <c r="L150" s="165"/>
      <c r="M150" s="170"/>
      <c r="N150" s="171"/>
      <c r="O150" s="171"/>
      <c r="P150" s="172">
        <f>SUM(P151:P179)</f>
        <v>0</v>
      </c>
      <c r="Q150" s="171"/>
      <c r="R150" s="172">
        <f>SUM(R151:R179)</f>
        <v>0</v>
      </c>
      <c r="S150" s="171"/>
      <c r="T150" s="173">
        <f>SUM(T151:T179)</f>
        <v>0</v>
      </c>
      <c r="AR150" s="166" t="s">
        <v>81</v>
      </c>
      <c r="AT150" s="174" t="s">
        <v>73</v>
      </c>
      <c r="AU150" s="174" t="s">
        <v>74</v>
      </c>
      <c r="AY150" s="166" t="s">
        <v>176</v>
      </c>
      <c r="BK150" s="175">
        <f>SUM(BK151:BK179)</f>
        <v>0</v>
      </c>
    </row>
    <row r="151" spans="1:65" s="2" customFormat="1" ht="37.9" customHeight="1">
      <c r="A151" s="35"/>
      <c r="B151" s="146"/>
      <c r="C151" s="178" t="s">
        <v>252</v>
      </c>
      <c r="D151" s="178" t="s">
        <v>179</v>
      </c>
      <c r="E151" s="179" t="s">
        <v>2403</v>
      </c>
      <c r="F151" s="180" t="s">
        <v>2404</v>
      </c>
      <c r="G151" s="181" t="s">
        <v>272</v>
      </c>
      <c r="H151" s="182">
        <v>1</v>
      </c>
      <c r="I151" s="183"/>
      <c r="J151" s="184">
        <f>ROUND(I151*H151,2)</f>
        <v>0</v>
      </c>
      <c r="K151" s="185"/>
      <c r="L151" s="36"/>
      <c r="M151" s="186" t="s">
        <v>1</v>
      </c>
      <c r="N151" s="187" t="s">
        <v>40</v>
      </c>
      <c r="O151" s="64"/>
      <c r="P151" s="188">
        <f>O151*H151</f>
        <v>0</v>
      </c>
      <c r="Q151" s="188">
        <v>0</v>
      </c>
      <c r="R151" s="188">
        <f>Q151*H151</f>
        <v>0</v>
      </c>
      <c r="S151" s="188">
        <v>0</v>
      </c>
      <c r="T151" s="189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190" t="s">
        <v>183</v>
      </c>
      <c r="AT151" s="190" t="s">
        <v>179</v>
      </c>
      <c r="AU151" s="190" t="s">
        <v>81</v>
      </c>
      <c r="AY151" s="18" t="s">
        <v>176</v>
      </c>
      <c r="BE151" s="108">
        <f>IF(N151="základná",J151,0)</f>
        <v>0</v>
      </c>
      <c r="BF151" s="108">
        <f>IF(N151="znížená",J151,0)</f>
        <v>0</v>
      </c>
      <c r="BG151" s="108">
        <f>IF(N151="zákl. prenesená",J151,0)</f>
        <v>0</v>
      </c>
      <c r="BH151" s="108">
        <f>IF(N151="zníž. prenesená",J151,0)</f>
        <v>0</v>
      </c>
      <c r="BI151" s="108">
        <f>IF(N151="nulová",J151,0)</f>
        <v>0</v>
      </c>
      <c r="BJ151" s="18" t="s">
        <v>87</v>
      </c>
      <c r="BK151" s="108">
        <f>ROUND(I151*H151,2)</f>
        <v>0</v>
      </c>
      <c r="BL151" s="18" t="s">
        <v>183</v>
      </c>
      <c r="BM151" s="190" t="s">
        <v>314</v>
      </c>
    </row>
    <row r="152" spans="1:65" s="2" customFormat="1" ht="37.9" customHeight="1">
      <c r="A152" s="35"/>
      <c r="B152" s="146"/>
      <c r="C152" s="231" t="s">
        <v>318</v>
      </c>
      <c r="D152" s="231" t="s">
        <v>558</v>
      </c>
      <c r="E152" s="232" t="s">
        <v>2405</v>
      </c>
      <c r="F152" s="233" t="s">
        <v>2406</v>
      </c>
      <c r="G152" s="234" t="s">
        <v>272</v>
      </c>
      <c r="H152" s="235">
        <v>1</v>
      </c>
      <c r="I152" s="236"/>
      <c r="J152" s="237">
        <f>ROUND(I152*H152,2)</f>
        <v>0</v>
      </c>
      <c r="K152" s="238"/>
      <c r="L152" s="239"/>
      <c r="M152" s="240" t="s">
        <v>1</v>
      </c>
      <c r="N152" s="241" t="s">
        <v>40</v>
      </c>
      <c r="O152" s="64"/>
      <c r="P152" s="188">
        <f>O152*H152</f>
        <v>0</v>
      </c>
      <c r="Q152" s="188">
        <v>0</v>
      </c>
      <c r="R152" s="188">
        <f>Q152*H152</f>
        <v>0</v>
      </c>
      <c r="S152" s="188">
        <v>0</v>
      </c>
      <c r="T152" s="189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190" t="s">
        <v>225</v>
      </c>
      <c r="AT152" s="190" t="s">
        <v>558</v>
      </c>
      <c r="AU152" s="190" t="s">
        <v>81</v>
      </c>
      <c r="AY152" s="18" t="s">
        <v>176</v>
      </c>
      <c r="BE152" s="108">
        <f>IF(N152="základná",J152,0)</f>
        <v>0</v>
      </c>
      <c r="BF152" s="108">
        <f>IF(N152="znížená",J152,0)</f>
        <v>0</v>
      </c>
      <c r="BG152" s="108">
        <f>IF(N152="zákl. prenesená",J152,0)</f>
        <v>0</v>
      </c>
      <c r="BH152" s="108">
        <f>IF(N152="zníž. prenesená",J152,0)</f>
        <v>0</v>
      </c>
      <c r="BI152" s="108">
        <f>IF(N152="nulová",J152,0)</f>
        <v>0</v>
      </c>
      <c r="BJ152" s="18" t="s">
        <v>87</v>
      </c>
      <c r="BK152" s="108">
        <f>ROUND(I152*H152,2)</f>
        <v>0</v>
      </c>
      <c r="BL152" s="18" t="s">
        <v>183</v>
      </c>
      <c r="BM152" s="190" t="s">
        <v>321</v>
      </c>
    </row>
    <row r="153" spans="1:65" s="2" customFormat="1" ht="78">
      <c r="A153" s="35"/>
      <c r="B153" s="36"/>
      <c r="C153" s="35"/>
      <c r="D153" s="192" t="s">
        <v>585</v>
      </c>
      <c r="E153" s="35"/>
      <c r="F153" s="228" t="s">
        <v>2407</v>
      </c>
      <c r="G153" s="35"/>
      <c r="H153" s="35"/>
      <c r="I153" s="147"/>
      <c r="J153" s="35"/>
      <c r="K153" s="35"/>
      <c r="L153" s="36"/>
      <c r="M153" s="229"/>
      <c r="N153" s="230"/>
      <c r="O153" s="64"/>
      <c r="P153" s="64"/>
      <c r="Q153" s="64"/>
      <c r="R153" s="64"/>
      <c r="S153" s="64"/>
      <c r="T153" s="6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T153" s="18" t="s">
        <v>585</v>
      </c>
      <c r="AU153" s="18" t="s">
        <v>81</v>
      </c>
    </row>
    <row r="154" spans="1:65" s="2" customFormat="1" ht="24.2" customHeight="1">
      <c r="A154" s="35"/>
      <c r="B154" s="146"/>
      <c r="C154" s="178" t="s">
        <v>264</v>
      </c>
      <c r="D154" s="178" t="s">
        <v>179</v>
      </c>
      <c r="E154" s="179" t="s">
        <v>2408</v>
      </c>
      <c r="F154" s="180" t="s">
        <v>2409</v>
      </c>
      <c r="G154" s="181" t="s">
        <v>272</v>
      </c>
      <c r="H154" s="182">
        <v>1</v>
      </c>
      <c r="I154" s="183"/>
      <c r="J154" s="184">
        <f>ROUND(I154*H154,2)</f>
        <v>0</v>
      </c>
      <c r="K154" s="185"/>
      <c r="L154" s="36"/>
      <c r="M154" s="186" t="s">
        <v>1</v>
      </c>
      <c r="N154" s="187" t="s">
        <v>40</v>
      </c>
      <c r="O154" s="64"/>
      <c r="P154" s="188">
        <f>O154*H154</f>
        <v>0</v>
      </c>
      <c r="Q154" s="188">
        <v>0</v>
      </c>
      <c r="R154" s="188">
        <f>Q154*H154</f>
        <v>0</v>
      </c>
      <c r="S154" s="188">
        <v>0</v>
      </c>
      <c r="T154" s="189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190" t="s">
        <v>183</v>
      </c>
      <c r="AT154" s="190" t="s">
        <v>179</v>
      </c>
      <c r="AU154" s="190" t="s">
        <v>81</v>
      </c>
      <c r="AY154" s="18" t="s">
        <v>176</v>
      </c>
      <c r="BE154" s="108">
        <f>IF(N154="základná",J154,0)</f>
        <v>0</v>
      </c>
      <c r="BF154" s="108">
        <f>IF(N154="znížená",J154,0)</f>
        <v>0</v>
      </c>
      <c r="BG154" s="108">
        <f>IF(N154="zákl. prenesená",J154,0)</f>
        <v>0</v>
      </c>
      <c r="BH154" s="108">
        <f>IF(N154="zníž. prenesená",J154,0)</f>
        <v>0</v>
      </c>
      <c r="BI154" s="108">
        <f>IF(N154="nulová",J154,0)</f>
        <v>0</v>
      </c>
      <c r="BJ154" s="18" t="s">
        <v>87</v>
      </c>
      <c r="BK154" s="108">
        <f>ROUND(I154*H154,2)</f>
        <v>0</v>
      </c>
      <c r="BL154" s="18" t="s">
        <v>183</v>
      </c>
      <c r="BM154" s="190" t="s">
        <v>327</v>
      </c>
    </row>
    <row r="155" spans="1:65" s="2" customFormat="1" ht="16.5" customHeight="1">
      <c r="A155" s="35"/>
      <c r="B155" s="146"/>
      <c r="C155" s="231" t="s">
        <v>329</v>
      </c>
      <c r="D155" s="231" t="s">
        <v>558</v>
      </c>
      <c r="E155" s="232" t="s">
        <v>2408</v>
      </c>
      <c r="F155" s="233" t="s">
        <v>2410</v>
      </c>
      <c r="G155" s="234" t="s">
        <v>272</v>
      </c>
      <c r="H155" s="235">
        <v>1</v>
      </c>
      <c r="I155" s="236"/>
      <c r="J155" s="237">
        <f>ROUND(I155*H155,2)</f>
        <v>0</v>
      </c>
      <c r="K155" s="238"/>
      <c r="L155" s="239"/>
      <c r="M155" s="240" t="s">
        <v>1</v>
      </c>
      <c r="N155" s="241" t="s">
        <v>40</v>
      </c>
      <c r="O155" s="64"/>
      <c r="P155" s="188">
        <f>O155*H155</f>
        <v>0</v>
      </c>
      <c r="Q155" s="188">
        <v>0</v>
      </c>
      <c r="R155" s="188">
        <f>Q155*H155</f>
        <v>0</v>
      </c>
      <c r="S155" s="188">
        <v>0</v>
      </c>
      <c r="T155" s="189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190" t="s">
        <v>225</v>
      </c>
      <c r="AT155" s="190" t="s">
        <v>558</v>
      </c>
      <c r="AU155" s="190" t="s">
        <v>81</v>
      </c>
      <c r="AY155" s="18" t="s">
        <v>176</v>
      </c>
      <c r="BE155" s="108">
        <f>IF(N155="základná",J155,0)</f>
        <v>0</v>
      </c>
      <c r="BF155" s="108">
        <f>IF(N155="znížená",J155,0)</f>
        <v>0</v>
      </c>
      <c r="BG155" s="108">
        <f>IF(N155="zákl. prenesená",J155,0)</f>
        <v>0</v>
      </c>
      <c r="BH155" s="108">
        <f>IF(N155="zníž. prenesená",J155,0)</f>
        <v>0</v>
      </c>
      <c r="BI155" s="108">
        <f>IF(N155="nulová",J155,0)</f>
        <v>0</v>
      </c>
      <c r="BJ155" s="18" t="s">
        <v>87</v>
      </c>
      <c r="BK155" s="108">
        <f>ROUND(I155*H155,2)</f>
        <v>0</v>
      </c>
      <c r="BL155" s="18" t="s">
        <v>183</v>
      </c>
      <c r="BM155" s="190" t="s">
        <v>332</v>
      </c>
    </row>
    <row r="156" spans="1:65" s="2" customFormat="1" ht="37.9" customHeight="1">
      <c r="A156" s="35"/>
      <c r="B156" s="146"/>
      <c r="C156" s="178" t="s">
        <v>7</v>
      </c>
      <c r="D156" s="178" t="s">
        <v>179</v>
      </c>
      <c r="E156" s="179" t="s">
        <v>2411</v>
      </c>
      <c r="F156" s="180" t="s">
        <v>2404</v>
      </c>
      <c r="G156" s="181" t="s">
        <v>272</v>
      </c>
      <c r="H156" s="182">
        <v>1</v>
      </c>
      <c r="I156" s="183"/>
      <c r="J156" s="184">
        <f>ROUND(I156*H156,2)</f>
        <v>0</v>
      </c>
      <c r="K156" s="185"/>
      <c r="L156" s="36"/>
      <c r="M156" s="186" t="s">
        <v>1</v>
      </c>
      <c r="N156" s="187" t="s">
        <v>40</v>
      </c>
      <c r="O156" s="64"/>
      <c r="P156" s="188">
        <f>O156*H156</f>
        <v>0</v>
      </c>
      <c r="Q156" s="188">
        <v>0</v>
      </c>
      <c r="R156" s="188">
        <f>Q156*H156</f>
        <v>0</v>
      </c>
      <c r="S156" s="188">
        <v>0</v>
      </c>
      <c r="T156" s="189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190" t="s">
        <v>183</v>
      </c>
      <c r="AT156" s="190" t="s">
        <v>179</v>
      </c>
      <c r="AU156" s="190" t="s">
        <v>81</v>
      </c>
      <c r="AY156" s="18" t="s">
        <v>176</v>
      </c>
      <c r="BE156" s="108">
        <f>IF(N156="základná",J156,0)</f>
        <v>0</v>
      </c>
      <c r="BF156" s="108">
        <f>IF(N156="znížená",J156,0)</f>
        <v>0</v>
      </c>
      <c r="BG156" s="108">
        <f>IF(N156="zákl. prenesená",J156,0)</f>
        <v>0</v>
      </c>
      <c r="BH156" s="108">
        <f>IF(N156="zníž. prenesená",J156,0)</f>
        <v>0</v>
      </c>
      <c r="BI156" s="108">
        <f>IF(N156="nulová",J156,0)</f>
        <v>0</v>
      </c>
      <c r="BJ156" s="18" t="s">
        <v>87</v>
      </c>
      <c r="BK156" s="108">
        <f>ROUND(I156*H156,2)</f>
        <v>0</v>
      </c>
      <c r="BL156" s="18" t="s">
        <v>183</v>
      </c>
      <c r="BM156" s="190" t="s">
        <v>337</v>
      </c>
    </row>
    <row r="157" spans="1:65" s="2" customFormat="1" ht="37.9" customHeight="1">
      <c r="A157" s="35"/>
      <c r="B157" s="146"/>
      <c r="C157" s="231" t="s">
        <v>339</v>
      </c>
      <c r="D157" s="231" t="s">
        <v>558</v>
      </c>
      <c r="E157" s="232" t="s">
        <v>2412</v>
      </c>
      <c r="F157" s="233" t="s">
        <v>2406</v>
      </c>
      <c r="G157" s="234" t="s">
        <v>272</v>
      </c>
      <c r="H157" s="235">
        <v>1</v>
      </c>
      <c r="I157" s="236"/>
      <c r="J157" s="237">
        <f>ROUND(I157*H157,2)</f>
        <v>0</v>
      </c>
      <c r="K157" s="238"/>
      <c r="L157" s="239"/>
      <c r="M157" s="240" t="s">
        <v>1</v>
      </c>
      <c r="N157" s="241" t="s">
        <v>40</v>
      </c>
      <c r="O157" s="64"/>
      <c r="P157" s="188">
        <f>O157*H157</f>
        <v>0</v>
      </c>
      <c r="Q157" s="188">
        <v>0</v>
      </c>
      <c r="R157" s="188">
        <f>Q157*H157</f>
        <v>0</v>
      </c>
      <c r="S157" s="188">
        <v>0</v>
      </c>
      <c r="T157" s="189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190" t="s">
        <v>225</v>
      </c>
      <c r="AT157" s="190" t="s">
        <v>558</v>
      </c>
      <c r="AU157" s="190" t="s">
        <v>81</v>
      </c>
      <c r="AY157" s="18" t="s">
        <v>176</v>
      </c>
      <c r="BE157" s="108">
        <f>IF(N157="základná",J157,0)</f>
        <v>0</v>
      </c>
      <c r="BF157" s="108">
        <f>IF(N157="znížená",J157,0)</f>
        <v>0</v>
      </c>
      <c r="BG157" s="108">
        <f>IF(N157="zákl. prenesená",J157,0)</f>
        <v>0</v>
      </c>
      <c r="BH157" s="108">
        <f>IF(N157="zníž. prenesená",J157,0)</f>
        <v>0</v>
      </c>
      <c r="BI157" s="108">
        <f>IF(N157="nulová",J157,0)</f>
        <v>0</v>
      </c>
      <c r="BJ157" s="18" t="s">
        <v>87</v>
      </c>
      <c r="BK157" s="108">
        <f>ROUND(I157*H157,2)</f>
        <v>0</v>
      </c>
      <c r="BL157" s="18" t="s">
        <v>183</v>
      </c>
      <c r="BM157" s="190" t="s">
        <v>342</v>
      </c>
    </row>
    <row r="158" spans="1:65" s="2" customFormat="1" ht="78">
      <c r="A158" s="35"/>
      <c r="B158" s="36"/>
      <c r="C158" s="35"/>
      <c r="D158" s="192" t="s">
        <v>585</v>
      </c>
      <c r="E158" s="35"/>
      <c r="F158" s="228" t="s">
        <v>2413</v>
      </c>
      <c r="G158" s="35"/>
      <c r="H158" s="35"/>
      <c r="I158" s="147"/>
      <c r="J158" s="35"/>
      <c r="K158" s="35"/>
      <c r="L158" s="36"/>
      <c r="M158" s="229"/>
      <c r="N158" s="230"/>
      <c r="O158" s="64"/>
      <c r="P158" s="64"/>
      <c r="Q158" s="64"/>
      <c r="R158" s="64"/>
      <c r="S158" s="64"/>
      <c r="T158" s="6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T158" s="18" t="s">
        <v>585</v>
      </c>
      <c r="AU158" s="18" t="s">
        <v>81</v>
      </c>
    </row>
    <row r="159" spans="1:65" s="2" customFormat="1" ht="24.2" customHeight="1">
      <c r="A159" s="35"/>
      <c r="B159" s="146"/>
      <c r="C159" s="178" t="s">
        <v>280</v>
      </c>
      <c r="D159" s="178" t="s">
        <v>179</v>
      </c>
      <c r="E159" s="179" t="s">
        <v>2414</v>
      </c>
      <c r="F159" s="180" t="s">
        <v>2409</v>
      </c>
      <c r="G159" s="181" t="s">
        <v>272</v>
      </c>
      <c r="H159" s="182">
        <v>1</v>
      </c>
      <c r="I159" s="183"/>
      <c r="J159" s="184">
        <f>ROUND(I159*H159,2)</f>
        <v>0</v>
      </c>
      <c r="K159" s="185"/>
      <c r="L159" s="36"/>
      <c r="M159" s="186" t="s">
        <v>1</v>
      </c>
      <c r="N159" s="187" t="s">
        <v>40</v>
      </c>
      <c r="O159" s="64"/>
      <c r="P159" s="188">
        <f>O159*H159</f>
        <v>0</v>
      </c>
      <c r="Q159" s="188">
        <v>0</v>
      </c>
      <c r="R159" s="188">
        <f>Q159*H159</f>
        <v>0</v>
      </c>
      <c r="S159" s="188">
        <v>0</v>
      </c>
      <c r="T159" s="189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190" t="s">
        <v>183</v>
      </c>
      <c r="AT159" s="190" t="s">
        <v>179</v>
      </c>
      <c r="AU159" s="190" t="s">
        <v>81</v>
      </c>
      <c r="AY159" s="18" t="s">
        <v>176</v>
      </c>
      <c r="BE159" s="108">
        <f>IF(N159="základná",J159,0)</f>
        <v>0</v>
      </c>
      <c r="BF159" s="108">
        <f>IF(N159="znížená",J159,0)</f>
        <v>0</v>
      </c>
      <c r="BG159" s="108">
        <f>IF(N159="zákl. prenesená",J159,0)</f>
        <v>0</v>
      </c>
      <c r="BH159" s="108">
        <f>IF(N159="zníž. prenesená",J159,0)</f>
        <v>0</v>
      </c>
      <c r="BI159" s="108">
        <f>IF(N159="nulová",J159,0)</f>
        <v>0</v>
      </c>
      <c r="BJ159" s="18" t="s">
        <v>87</v>
      </c>
      <c r="BK159" s="108">
        <f>ROUND(I159*H159,2)</f>
        <v>0</v>
      </c>
      <c r="BL159" s="18" t="s">
        <v>183</v>
      </c>
      <c r="BM159" s="190" t="s">
        <v>347</v>
      </c>
    </row>
    <row r="160" spans="1:65" s="2" customFormat="1" ht="16.5" customHeight="1">
      <c r="A160" s="35"/>
      <c r="B160" s="146"/>
      <c r="C160" s="231" t="s">
        <v>349</v>
      </c>
      <c r="D160" s="231" t="s">
        <v>558</v>
      </c>
      <c r="E160" s="232" t="s">
        <v>2415</v>
      </c>
      <c r="F160" s="233" t="s">
        <v>2410</v>
      </c>
      <c r="G160" s="234" t="s">
        <v>272</v>
      </c>
      <c r="H160" s="235">
        <v>1</v>
      </c>
      <c r="I160" s="236"/>
      <c r="J160" s="237">
        <f>ROUND(I160*H160,2)</f>
        <v>0</v>
      </c>
      <c r="K160" s="238"/>
      <c r="L160" s="239"/>
      <c r="M160" s="240" t="s">
        <v>1</v>
      </c>
      <c r="N160" s="241" t="s">
        <v>40</v>
      </c>
      <c r="O160" s="64"/>
      <c r="P160" s="188">
        <f>O160*H160</f>
        <v>0</v>
      </c>
      <c r="Q160" s="188">
        <v>0</v>
      </c>
      <c r="R160" s="188">
        <f>Q160*H160</f>
        <v>0</v>
      </c>
      <c r="S160" s="188">
        <v>0</v>
      </c>
      <c r="T160" s="189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190" t="s">
        <v>225</v>
      </c>
      <c r="AT160" s="190" t="s">
        <v>558</v>
      </c>
      <c r="AU160" s="190" t="s">
        <v>81</v>
      </c>
      <c r="AY160" s="18" t="s">
        <v>176</v>
      </c>
      <c r="BE160" s="108">
        <f>IF(N160="základná",J160,0)</f>
        <v>0</v>
      </c>
      <c r="BF160" s="108">
        <f>IF(N160="znížená",J160,0)</f>
        <v>0</v>
      </c>
      <c r="BG160" s="108">
        <f>IF(N160="zákl. prenesená",J160,0)</f>
        <v>0</v>
      </c>
      <c r="BH160" s="108">
        <f>IF(N160="zníž. prenesená",J160,0)</f>
        <v>0</v>
      </c>
      <c r="BI160" s="108">
        <f>IF(N160="nulová",J160,0)</f>
        <v>0</v>
      </c>
      <c r="BJ160" s="18" t="s">
        <v>87</v>
      </c>
      <c r="BK160" s="108">
        <f>ROUND(I160*H160,2)</f>
        <v>0</v>
      </c>
      <c r="BL160" s="18" t="s">
        <v>183</v>
      </c>
      <c r="BM160" s="190" t="s">
        <v>352</v>
      </c>
    </row>
    <row r="161" spans="1:65" s="2" customFormat="1" ht="37.9" customHeight="1">
      <c r="A161" s="35"/>
      <c r="B161" s="146"/>
      <c r="C161" s="178" t="s">
        <v>285</v>
      </c>
      <c r="D161" s="178" t="s">
        <v>179</v>
      </c>
      <c r="E161" s="179" t="s">
        <v>2416</v>
      </c>
      <c r="F161" s="180" t="s">
        <v>2417</v>
      </c>
      <c r="G161" s="181" t="s">
        <v>272</v>
      </c>
      <c r="H161" s="182">
        <v>1</v>
      </c>
      <c r="I161" s="183"/>
      <c r="J161" s="184">
        <f>ROUND(I161*H161,2)</f>
        <v>0</v>
      </c>
      <c r="K161" s="185"/>
      <c r="L161" s="36"/>
      <c r="M161" s="186" t="s">
        <v>1</v>
      </c>
      <c r="N161" s="187" t="s">
        <v>40</v>
      </c>
      <c r="O161" s="64"/>
      <c r="P161" s="188">
        <f>O161*H161</f>
        <v>0</v>
      </c>
      <c r="Q161" s="188">
        <v>0</v>
      </c>
      <c r="R161" s="188">
        <f>Q161*H161</f>
        <v>0</v>
      </c>
      <c r="S161" s="188">
        <v>0</v>
      </c>
      <c r="T161" s="189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190" t="s">
        <v>183</v>
      </c>
      <c r="AT161" s="190" t="s">
        <v>179</v>
      </c>
      <c r="AU161" s="190" t="s">
        <v>81</v>
      </c>
      <c r="AY161" s="18" t="s">
        <v>176</v>
      </c>
      <c r="BE161" s="108">
        <f>IF(N161="základná",J161,0)</f>
        <v>0</v>
      </c>
      <c r="BF161" s="108">
        <f>IF(N161="znížená",J161,0)</f>
        <v>0</v>
      </c>
      <c r="BG161" s="108">
        <f>IF(N161="zákl. prenesená",J161,0)</f>
        <v>0</v>
      </c>
      <c r="BH161" s="108">
        <f>IF(N161="zníž. prenesená",J161,0)</f>
        <v>0</v>
      </c>
      <c r="BI161" s="108">
        <f>IF(N161="nulová",J161,0)</f>
        <v>0</v>
      </c>
      <c r="BJ161" s="18" t="s">
        <v>87</v>
      </c>
      <c r="BK161" s="108">
        <f>ROUND(I161*H161,2)</f>
        <v>0</v>
      </c>
      <c r="BL161" s="18" t="s">
        <v>183</v>
      </c>
      <c r="BM161" s="190" t="s">
        <v>356</v>
      </c>
    </row>
    <row r="162" spans="1:65" s="2" customFormat="1" ht="37.9" customHeight="1">
      <c r="A162" s="35"/>
      <c r="B162" s="146"/>
      <c r="C162" s="231" t="s">
        <v>353</v>
      </c>
      <c r="D162" s="231" t="s">
        <v>558</v>
      </c>
      <c r="E162" s="232" t="s">
        <v>2418</v>
      </c>
      <c r="F162" s="233" t="s">
        <v>2419</v>
      </c>
      <c r="G162" s="234" t="s">
        <v>272</v>
      </c>
      <c r="H162" s="235">
        <v>1</v>
      </c>
      <c r="I162" s="236"/>
      <c r="J162" s="237">
        <f>ROUND(I162*H162,2)</f>
        <v>0</v>
      </c>
      <c r="K162" s="238"/>
      <c r="L162" s="239"/>
      <c r="M162" s="240" t="s">
        <v>1</v>
      </c>
      <c r="N162" s="241" t="s">
        <v>40</v>
      </c>
      <c r="O162" s="64"/>
      <c r="P162" s="188">
        <f>O162*H162</f>
        <v>0</v>
      </c>
      <c r="Q162" s="188">
        <v>0</v>
      </c>
      <c r="R162" s="188">
        <f>Q162*H162</f>
        <v>0</v>
      </c>
      <c r="S162" s="188">
        <v>0</v>
      </c>
      <c r="T162" s="189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190" t="s">
        <v>225</v>
      </c>
      <c r="AT162" s="190" t="s">
        <v>558</v>
      </c>
      <c r="AU162" s="190" t="s">
        <v>81</v>
      </c>
      <c r="AY162" s="18" t="s">
        <v>176</v>
      </c>
      <c r="BE162" s="108">
        <f>IF(N162="základná",J162,0)</f>
        <v>0</v>
      </c>
      <c r="BF162" s="108">
        <f>IF(N162="znížená",J162,0)</f>
        <v>0</v>
      </c>
      <c r="BG162" s="108">
        <f>IF(N162="zákl. prenesená",J162,0)</f>
        <v>0</v>
      </c>
      <c r="BH162" s="108">
        <f>IF(N162="zníž. prenesená",J162,0)</f>
        <v>0</v>
      </c>
      <c r="BI162" s="108">
        <f>IF(N162="nulová",J162,0)</f>
        <v>0</v>
      </c>
      <c r="BJ162" s="18" t="s">
        <v>87</v>
      </c>
      <c r="BK162" s="108">
        <f>ROUND(I162*H162,2)</f>
        <v>0</v>
      </c>
      <c r="BL162" s="18" t="s">
        <v>183</v>
      </c>
      <c r="BM162" s="190" t="s">
        <v>360</v>
      </c>
    </row>
    <row r="163" spans="1:65" s="2" customFormat="1" ht="87.75">
      <c r="A163" s="35"/>
      <c r="B163" s="36"/>
      <c r="C163" s="35"/>
      <c r="D163" s="192" t="s">
        <v>585</v>
      </c>
      <c r="E163" s="35"/>
      <c r="F163" s="228" t="s">
        <v>2420</v>
      </c>
      <c r="G163" s="35"/>
      <c r="H163" s="35"/>
      <c r="I163" s="147"/>
      <c r="J163" s="35"/>
      <c r="K163" s="35"/>
      <c r="L163" s="36"/>
      <c r="M163" s="229"/>
      <c r="N163" s="230"/>
      <c r="O163" s="64"/>
      <c r="P163" s="64"/>
      <c r="Q163" s="64"/>
      <c r="R163" s="64"/>
      <c r="S163" s="64"/>
      <c r="T163" s="6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T163" s="18" t="s">
        <v>585</v>
      </c>
      <c r="AU163" s="18" t="s">
        <v>81</v>
      </c>
    </row>
    <row r="164" spans="1:65" s="2" customFormat="1" ht="24.2" customHeight="1">
      <c r="A164" s="35"/>
      <c r="B164" s="146"/>
      <c r="C164" s="178" t="s">
        <v>290</v>
      </c>
      <c r="D164" s="178" t="s">
        <v>179</v>
      </c>
      <c r="E164" s="179" t="s">
        <v>2421</v>
      </c>
      <c r="F164" s="180" t="s">
        <v>2409</v>
      </c>
      <c r="G164" s="181" t="s">
        <v>272</v>
      </c>
      <c r="H164" s="182">
        <v>2</v>
      </c>
      <c r="I164" s="183"/>
      <c r="J164" s="184">
        <f>ROUND(I164*H164,2)</f>
        <v>0</v>
      </c>
      <c r="K164" s="185"/>
      <c r="L164" s="36"/>
      <c r="M164" s="186" t="s">
        <v>1</v>
      </c>
      <c r="N164" s="187" t="s">
        <v>40</v>
      </c>
      <c r="O164" s="64"/>
      <c r="P164" s="188">
        <f>O164*H164</f>
        <v>0</v>
      </c>
      <c r="Q164" s="188">
        <v>0</v>
      </c>
      <c r="R164" s="188">
        <f>Q164*H164</f>
        <v>0</v>
      </c>
      <c r="S164" s="188">
        <v>0</v>
      </c>
      <c r="T164" s="189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190" t="s">
        <v>183</v>
      </c>
      <c r="AT164" s="190" t="s">
        <v>179</v>
      </c>
      <c r="AU164" s="190" t="s">
        <v>81</v>
      </c>
      <c r="AY164" s="18" t="s">
        <v>176</v>
      </c>
      <c r="BE164" s="108">
        <f>IF(N164="základná",J164,0)</f>
        <v>0</v>
      </c>
      <c r="BF164" s="108">
        <f>IF(N164="znížená",J164,0)</f>
        <v>0</v>
      </c>
      <c r="BG164" s="108">
        <f>IF(N164="zákl. prenesená",J164,0)</f>
        <v>0</v>
      </c>
      <c r="BH164" s="108">
        <f>IF(N164="zníž. prenesená",J164,0)</f>
        <v>0</v>
      </c>
      <c r="BI164" s="108">
        <f>IF(N164="nulová",J164,0)</f>
        <v>0</v>
      </c>
      <c r="BJ164" s="18" t="s">
        <v>87</v>
      </c>
      <c r="BK164" s="108">
        <f>ROUND(I164*H164,2)</f>
        <v>0</v>
      </c>
      <c r="BL164" s="18" t="s">
        <v>183</v>
      </c>
      <c r="BM164" s="190" t="s">
        <v>365</v>
      </c>
    </row>
    <row r="165" spans="1:65" s="2" customFormat="1" ht="16.5" customHeight="1">
      <c r="A165" s="35"/>
      <c r="B165" s="146"/>
      <c r="C165" s="231" t="s">
        <v>367</v>
      </c>
      <c r="D165" s="231" t="s">
        <v>558</v>
      </c>
      <c r="E165" s="232" t="s">
        <v>2422</v>
      </c>
      <c r="F165" s="233" t="s">
        <v>2410</v>
      </c>
      <c r="G165" s="234" t="s">
        <v>272</v>
      </c>
      <c r="H165" s="235">
        <v>2</v>
      </c>
      <c r="I165" s="236"/>
      <c r="J165" s="237">
        <f>ROUND(I165*H165,2)</f>
        <v>0</v>
      </c>
      <c r="K165" s="238"/>
      <c r="L165" s="239"/>
      <c r="M165" s="240" t="s">
        <v>1</v>
      </c>
      <c r="N165" s="241" t="s">
        <v>40</v>
      </c>
      <c r="O165" s="64"/>
      <c r="P165" s="188">
        <f>O165*H165</f>
        <v>0</v>
      </c>
      <c r="Q165" s="188">
        <v>0</v>
      </c>
      <c r="R165" s="188">
        <f>Q165*H165</f>
        <v>0</v>
      </c>
      <c r="S165" s="188">
        <v>0</v>
      </c>
      <c r="T165" s="189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190" t="s">
        <v>225</v>
      </c>
      <c r="AT165" s="190" t="s">
        <v>558</v>
      </c>
      <c r="AU165" s="190" t="s">
        <v>81</v>
      </c>
      <c r="AY165" s="18" t="s">
        <v>176</v>
      </c>
      <c r="BE165" s="108">
        <f>IF(N165="základná",J165,0)</f>
        <v>0</v>
      </c>
      <c r="BF165" s="108">
        <f>IF(N165="znížená",J165,0)</f>
        <v>0</v>
      </c>
      <c r="BG165" s="108">
        <f>IF(N165="zákl. prenesená",J165,0)</f>
        <v>0</v>
      </c>
      <c r="BH165" s="108">
        <f>IF(N165="zníž. prenesená",J165,0)</f>
        <v>0</v>
      </c>
      <c r="BI165" s="108">
        <f>IF(N165="nulová",J165,0)</f>
        <v>0</v>
      </c>
      <c r="BJ165" s="18" t="s">
        <v>87</v>
      </c>
      <c r="BK165" s="108">
        <f>ROUND(I165*H165,2)</f>
        <v>0</v>
      </c>
      <c r="BL165" s="18" t="s">
        <v>183</v>
      </c>
      <c r="BM165" s="190" t="s">
        <v>370</v>
      </c>
    </row>
    <row r="166" spans="1:65" s="2" customFormat="1" ht="37.9" customHeight="1">
      <c r="A166" s="35"/>
      <c r="B166" s="146"/>
      <c r="C166" s="178" t="s">
        <v>298</v>
      </c>
      <c r="D166" s="178" t="s">
        <v>179</v>
      </c>
      <c r="E166" s="179" t="s">
        <v>2423</v>
      </c>
      <c r="F166" s="180" t="s">
        <v>2424</v>
      </c>
      <c r="G166" s="181" t="s">
        <v>272</v>
      </c>
      <c r="H166" s="182">
        <v>2</v>
      </c>
      <c r="I166" s="183"/>
      <c r="J166" s="184">
        <f>ROUND(I166*H166,2)</f>
        <v>0</v>
      </c>
      <c r="K166" s="185"/>
      <c r="L166" s="36"/>
      <c r="M166" s="186" t="s">
        <v>1</v>
      </c>
      <c r="N166" s="187" t="s">
        <v>40</v>
      </c>
      <c r="O166" s="64"/>
      <c r="P166" s="188">
        <f>O166*H166</f>
        <v>0</v>
      </c>
      <c r="Q166" s="188">
        <v>0</v>
      </c>
      <c r="R166" s="188">
        <f>Q166*H166</f>
        <v>0</v>
      </c>
      <c r="S166" s="188">
        <v>0</v>
      </c>
      <c r="T166" s="189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190" t="s">
        <v>183</v>
      </c>
      <c r="AT166" s="190" t="s">
        <v>179</v>
      </c>
      <c r="AU166" s="190" t="s">
        <v>81</v>
      </c>
      <c r="AY166" s="18" t="s">
        <v>176</v>
      </c>
      <c r="BE166" s="108">
        <f>IF(N166="základná",J166,0)</f>
        <v>0</v>
      </c>
      <c r="BF166" s="108">
        <f>IF(N166="znížená",J166,0)</f>
        <v>0</v>
      </c>
      <c r="BG166" s="108">
        <f>IF(N166="zákl. prenesená",J166,0)</f>
        <v>0</v>
      </c>
      <c r="BH166" s="108">
        <f>IF(N166="zníž. prenesená",J166,0)</f>
        <v>0</v>
      </c>
      <c r="BI166" s="108">
        <f>IF(N166="nulová",J166,0)</f>
        <v>0</v>
      </c>
      <c r="BJ166" s="18" t="s">
        <v>87</v>
      </c>
      <c r="BK166" s="108">
        <f>ROUND(I166*H166,2)</f>
        <v>0</v>
      </c>
      <c r="BL166" s="18" t="s">
        <v>183</v>
      </c>
      <c r="BM166" s="190" t="s">
        <v>376</v>
      </c>
    </row>
    <row r="167" spans="1:65" s="2" customFormat="1" ht="37.9" customHeight="1">
      <c r="A167" s="35"/>
      <c r="B167" s="146"/>
      <c r="C167" s="231" t="s">
        <v>379</v>
      </c>
      <c r="D167" s="231" t="s">
        <v>558</v>
      </c>
      <c r="E167" s="232" t="s">
        <v>2425</v>
      </c>
      <c r="F167" s="233" t="s">
        <v>2426</v>
      </c>
      <c r="G167" s="234" t="s">
        <v>272</v>
      </c>
      <c r="H167" s="235">
        <v>2</v>
      </c>
      <c r="I167" s="236"/>
      <c r="J167" s="237">
        <f>ROUND(I167*H167,2)</f>
        <v>0</v>
      </c>
      <c r="K167" s="238"/>
      <c r="L167" s="239"/>
      <c r="M167" s="240" t="s">
        <v>1</v>
      </c>
      <c r="N167" s="241" t="s">
        <v>40</v>
      </c>
      <c r="O167" s="64"/>
      <c r="P167" s="188">
        <f>O167*H167</f>
        <v>0</v>
      </c>
      <c r="Q167" s="188">
        <v>0</v>
      </c>
      <c r="R167" s="188">
        <f>Q167*H167</f>
        <v>0</v>
      </c>
      <c r="S167" s="188">
        <v>0</v>
      </c>
      <c r="T167" s="189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190" t="s">
        <v>225</v>
      </c>
      <c r="AT167" s="190" t="s">
        <v>558</v>
      </c>
      <c r="AU167" s="190" t="s">
        <v>81</v>
      </c>
      <c r="AY167" s="18" t="s">
        <v>176</v>
      </c>
      <c r="BE167" s="108">
        <f>IF(N167="základná",J167,0)</f>
        <v>0</v>
      </c>
      <c r="BF167" s="108">
        <f>IF(N167="znížená",J167,0)</f>
        <v>0</v>
      </c>
      <c r="BG167" s="108">
        <f>IF(N167="zákl. prenesená",J167,0)</f>
        <v>0</v>
      </c>
      <c r="BH167" s="108">
        <f>IF(N167="zníž. prenesená",J167,0)</f>
        <v>0</v>
      </c>
      <c r="BI167" s="108">
        <f>IF(N167="nulová",J167,0)</f>
        <v>0</v>
      </c>
      <c r="BJ167" s="18" t="s">
        <v>87</v>
      </c>
      <c r="BK167" s="108">
        <f>ROUND(I167*H167,2)</f>
        <v>0</v>
      </c>
      <c r="BL167" s="18" t="s">
        <v>183</v>
      </c>
      <c r="BM167" s="190" t="s">
        <v>382</v>
      </c>
    </row>
    <row r="168" spans="1:65" s="2" customFormat="1" ht="87.75">
      <c r="A168" s="35"/>
      <c r="B168" s="36"/>
      <c r="C168" s="35"/>
      <c r="D168" s="192" t="s">
        <v>585</v>
      </c>
      <c r="E168" s="35"/>
      <c r="F168" s="228" t="s">
        <v>2427</v>
      </c>
      <c r="G168" s="35"/>
      <c r="H168" s="35"/>
      <c r="I168" s="147"/>
      <c r="J168" s="35"/>
      <c r="K168" s="35"/>
      <c r="L168" s="36"/>
      <c r="M168" s="229"/>
      <c r="N168" s="230"/>
      <c r="O168" s="64"/>
      <c r="P168" s="64"/>
      <c r="Q168" s="64"/>
      <c r="R168" s="64"/>
      <c r="S168" s="64"/>
      <c r="T168" s="6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T168" s="18" t="s">
        <v>585</v>
      </c>
      <c r="AU168" s="18" t="s">
        <v>81</v>
      </c>
    </row>
    <row r="169" spans="1:65" s="2" customFormat="1" ht="24.2" customHeight="1">
      <c r="A169" s="35"/>
      <c r="B169" s="146"/>
      <c r="C169" s="178" t="s">
        <v>309</v>
      </c>
      <c r="D169" s="178" t="s">
        <v>179</v>
      </c>
      <c r="E169" s="179" t="s">
        <v>2428</v>
      </c>
      <c r="F169" s="180" t="s">
        <v>2409</v>
      </c>
      <c r="G169" s="181" t="s">
        <v>272</v>
      </c>
      <c r="H169" s="182">
        <v>1</v>
      </c>
      <c r="I169" s="183"/>
      <c r="J169" s="184">
        <f>ROUND(I169*H169,2)</f>
        <v>0</v>
      </c>
      <c r="K169" s="185"/>
      <c r="L169" s="36"/>
      <c r="M169" s="186" t="s">
        <v>1</v>
      </c>
      <c r="N169" s="187" t="s">
        <v>40</v>
      </c>
      <c r="O169" s="64"/>
      <c r="P169" s="188">
        <f>O169*H169</f>
        <v>0</v>
      </c>
      <c r="Q169" s="188">
        <v>0</v>
      </c>
      <c r="R169" s="188">
        <f>Q169*H169</f>
        <v>0</v>
      </c>
      <c r="S169" s="188">
        <v>0</v>
      </c>
      <c r="T169" s="189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190" t="s">
        <v>183</v>
      </c>
      <c r="AT169" s="190" t="s">
        <v>179</v>
      </c>
      <c r="AU169" s="190" t="s">
        <v>81</v>
      </c>
      <c r="AY169" s="18" t="s">
        <v>176</v>
      </c>
      <c r="BE169" s="108">
        <f>IF(N169="základná",J169,0)</f>
        <v>0</v>
      </c>
      <c r="BF169" s="108">
        <f>IF(N169="znížená",J169,0)</f>
        <v>0</v>
      </c>
      <c r="BG169" s="108">
        <f>IF(N169="zákl. prenesená",J169,0)</f>
        <v>0</v>
      </c>
      <c r="BH169" s="108">
        <f>IF(N169="zníž. prenesená",J169,0)</f>
        <v>0</v>
      </c>
      <c r="BI169" s="108">
        <f>IF(N169="nulová",J169,0)</f>
        <v>0</v>
      </c>
      <c r="BJ169" s="18" t="s">
        <v>87</v>
      </c>
      <c r="BK169" s="108">
        <f>ROUND(I169*H169,2)</f>
        <v>0</v>
      </c>
      <c r="BL169" s="18" t="s">
        <v>183</v>
      </c>
      <c r="BM169" s="190" t="s">
        <v>387</v>
      </c>
    </row>
    <row r="170" spans="1:65" s="2" customFormat="1" ht="16.5" customHeight="1">
      <c r="A170" s="35"/>
      <c r="B170" s="146"/>
      <c r="C170" s="231" t="s">
        <v>390</v>
      </c>
      <c r="D170" s="231" t="s">
        <v>558</v>
      </c>
      <c r="E170" s="232" t="s">
        <v>2429</v>
      </c>
      <c r="F170" s="233" t="s">
        <v>2410</v>
      </c>
      <c r="G170" s="234" t="s">
        <v>272</v>
      </c>
      <c r="H170" s="235">
        <v>1</v>
      </c>
      <c r="I170" s="236"/>
      <c r="J170" s="237">
        <f>ROUND(I170*H170,2)</f>
        <v>0</v>
      </c>
      <c r="K170" s="238"/>
      <c r="L170" s="239"/>
      <c r="M170" s="240" t="s">
        <v>1</v>
      </c>
      <c r="N170" s="241" t="s">
        <v>40</v>
      </c>
      <c r="O170" s="64"/>
      <c r="P170" s="188">
        <f>O170*H170</f>
        <v>0</v>
      </c>
      <c r="Q170" s="188">
        <v>0</v>
      </c>
      <c r="R170" s="188">
        <f>Q170*H170</f>
        <v>0</v>
      </c>
      <c r="S170" s="188">
        <v>0</v>
      </c>
      <c r="T170" s="189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190" t="s">
        <v>225</v>
      </c>
      <c r="AT170" s="190" t="s">
        <v>558</v>
      </c>
      <c r="AU170" s="190" t="s">
        <v>81</v>
      </c>
      <c r="AY170" s="18" t="s">
        <v>176</v>
      </c>
      <c r="BE170" s="108">
        <f>IF(N170="základná",J170,0)</f>
        <v>0</v>
      </c>
      <c r="BF170" s="108">
        <f>IF(N170="znížená",J170,0)</f>
        <v>0</v>
      </c>
      <c r="BG170" s="108">
        <f>IF(N170="zákl. prenesená",J170,0)</f>
        <v>0</v>
      </c>
      <c r="BH170" s="108">
        <f>IF(N170="zníž. prenesená",J170,0)</f>
        <v>0</v>
      </c>
      <c r="BI170" s="108">
        <f>IF(N170="nulová",J170,0)</f>
        <v>0</v>
      </c>
      <c r="BJ170" s="18" t="s">
        <v>87</v>
      </c>
      <c r="BK170" s="108">
        <f>ROUND(I170*H170,2)</f>
        <v>0</v>
      </c>
      <c r="BL170" s="18" t="s">
        <v>183</v>
      </c>
      <c r="BM170" s="190" t="s">
        <v>393</v>
      </c>
    </row>
    <row r="171" spans="1:65" s="2" customFormat="1" ht="37.9" customHeight="1">
      <c r="A171" s="35"/>
      <c r="B171" s="146"/>
      <c r="C171" s="178" t="s">
        <v>314</v>
      </c>
      <c r="D171" s="178" t="s">
        <v>179</v>
      </c>
      <c r="E171" s="179" t="s">
        <v>2430</v>
      </c>
      <c r="F171" s="180" t="s">
        <v>2431</v>
      </c>
      <c r="G171" s="181" t="s">
        <v>272</v>
      </c>
      <c r="H171" s="182">
        <v>1</v>
      </c>
      <c r="I171" s="183"/>
      <c r="J171" s="184">
        <f>ROUND(I171*H171,2)</f>
        <v>0</v>
      </c>
      <c r="K171" s="185"/>
      <c r="L171" s="36"/>
      <c r="M171" s="186" t="s">
        <v>1</v>
      </c>
      <c r="N171" s="187" t="s">
        <v>40</v>
      </c>
      <c r="O171" s="64"/>
      <c r="P171" s="188">
        <f>O171*H171</f>
        <v>0</v>
      </c>
      <c r="Q171" s="188">
        <v>0</v>
      </c>
      <c r="R171" s="188">
        <f>Q171*H171</f>
        <v>0</v>
      </c>
      <c r="S171" s="188">
        <v>0</v>
      </c>
      <c r="T171" s="189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190" t="s">
        <v>183</v>
      </c>
      <c r="AT171" s="190" t="s">
        <v>179</v>
      </c>
      <c r="AU171" s="190" t="s">
        <v>81</v>
      </c>
      <c r="AY171" s="18" t="s">
        <v>176</v>
      </c>
      <c r="BE171" s="108">
        <f>IF(N171="základná",J171,0)</f>
        <v>0</v>
      </c>
      <c r="BF171" s="108">
        <f>IF(N171="znížená",J171,0)</f>
        <v>0</v>
      </c>
      <c r="BG171" s="108">
        <f>IF(N171="zákl. prenesená",J171,0)</f>
        <v>0</v>
      </c>
      <c r="BH171" s="108">
        <f>IF(N171="zníž. prenesená",J171,0)</f>
        <v>0</v>
      </c>
      <c r="BI171" s="108">
        <f>IF(N171="nulová",J171,0)</f>
        <v>0</v>
      </c>
      <c r="BJ171" s="18" t="s">
        <v>87</v>
      </c>
      <c r="BK171" s="108">
        <f>ROUND(I171*H171,2)</f>
        <v>0</v>
      </c>
      <c r="BL171" s="18" t="s">
        <v>183</v>
      </c>
      <c r="BM171" s="190" t="s">
        <v>398</v>
      </c>
    </row>
    <row r="172" spans="1:65" s="2" customFormat="1" ht="37.9" customHeight="1">
      <c r="A172" s="35"/>
      <c r="B172" s="146"/>
      <c r="C172" s="231" t="s">
        <v>401</v>
      </c>
      <c r="D172" s="231" t="s">
        <v>558</v>
      </c>
      <c r="E172" s="232" t="s">
        <v>2432</v>
      </c>
      <c r="F172" s="233" t="s">
        <v>2433</v>
      </c>
      <c r="G172" s="234" t="s">
        <v>272</v>
      </c>
      <c r="H172" s="235">
        <v>1</v>
      </c>
      <c r="I172" s="236"/>
      <c r="J172" s="237">
        <f>ROUND(I172*H172,2)</f>
        <v>0</v>
      </c>
      <c r="K172" s="238"/>
      <c r="L172" s="239"/>
      <c r="M172" s="240" t="s">
        <v>1</v>
      </c>
      <c r="N172" s="241" t="s">
        <v>40</v>
      </c>
      <c r="O172" s="64"/>
      <c r="P172" s="188">
        <f>O172*H172</f>
        <v>0</v>
      </c>
      <c r="Q172" s="188">
        <v>0</v>
      </c>
      <c r="R172" s="188">
        <f>Q172*H172</f>
        <v>0</v>
      </c>
      <c r="S172" s="188">
        <v>0</v>
      </c>
      <c r="T172" s="189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190" t="s">
        <v>225</v>
      </c>
      <c r="AT172" s="190" t="s">
        <v>558</v>
      </c>
      <c r="AU172" s="190" t="s">
        <v>81</v>
      </c>
      <c r="AY172" s="18" t="s">
        <v>176</v>
      </c>
      <c r="BE172" s="108">
        <f>IF(N172="základná",J172,0)</f>
        <v>0</v>
      </c>
      <c r="BF172" s="108">
        <f>IF(N172="znížená",J172,0)</f>
        <v>0</v>
      </c>
      <c r="BG172" s="108">
        <f>IF(N172="zákl. prenesená",J172,0)</f>
        <v>0</v>
      </c>
      <c r="BH172" s="108">
        <f>IF(N172="zníž. prenesená",J172,0)</f>
        <v>0</v>
      </c>
      <c r="BI172" s="108">
        <f>IF(N172="nulová",J172,0)</f>
        <v>0</v>
      </c>
      <c r="BJ172" s="18" t="s">
        <v>87</v>
      </c>
      <c r="BK172" s="108">
        <f>ROUND(I172*H172,2)</f>
        <v>0</v>
      </c>
      <c r="BL172" s="18" t="s">
        <v>183</v>
      </c>
      <c r="BM172" s="190" t="s">
        <v>404</v>
      </c>
    </row>
    <row r="173" spans="1:65" s="2" customFormat="1" ht="107.25">
      <c r="A173" s="35"/>
      <c r="B173" s="36"/>
      <c r="C173" s="35"/>
      <c r="D173" s="192" t="s">
        <v>585</v>
      </c>
      <c r="E173" s="35"/>
      <c r="F173" s="228" t="s">
        <v>2434</v>
      </c>
      <c r="G173" s="35"/>
      <c r="H173" s="35"/>
      <c r="I173" s="147"/>
      <c r="J173" s="35"/>
      <c r="K173" s="35"/>
      <c r="L173" s="36"/>
      <c r="M173" s="229"/>
      <c r="N173" s="230"/>
      <c r="O173" s="64"/>
      <c r="P173" s="64"/>
      <c r="Q173" s="64"/>
      <c r="R173" s="64"/>
      <c r="S173" s="64"/>
      <c r="T173" s="6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T173" s="18" t="s">
        <v>585</v>
      </c>
      <c r="AU173" s="18" t="s">
        <v>81</v>
      </c>
    </row>
    <row r="174" spans="1:65" s="2" customFormat="1" ht="37.9" customHeight="1">
      <c r="A174" s="35"/>
      <c r="B174" s="146"/>
      <c r="C174" s="178" t="s">
        <v>321</v>
      </c>
      <c r="D174" s="178" t="s">
        <v>179</v>
      </c>
      <c r="E174" s="179" t="s">
        <v>2435</v>
      </c>
      <c r="F174" s="180" t="s">
        <v>2436</v>
      </c>
      <c r="G174" s="181" t="s">
        <v>272</v>
      </c>
      <c r="H174" s="182">
        <v>1</v>
      </c>
      <c r="I174" s="183"/>
      <c r="J174" s="184">
        <f>ROUND(I174*H174,2)</f>
        <v>0</v>
      </c>
      <c r="K174" s="185"/>
      <c r="L174" s="36"/>
      <c r="M174" s="186" t="s">
        <v>1</v>
      </c>
      <c r="N174" s="187" t="s">
        <v>40</v>
      </c>
      <c r="O174" s="64"/>
      <c r="P174" s="188">
        <f>O174*H174</f>
        <v>0</v>
      </c>
      <c r="Q174" s="188">
        <v>0</v>
      </c>
      <c r="R174" s="188">
        <f>Q174*H174</f>
        <v>0</v>
      </c>
      <c r="S174" s="188">
        <v>0</v>
      </c>
      <c r="T174" s="189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190" t="s">
        <v>183</v>
      </c>
      <c r="AT174" s="190" t="s">
        <v>179</v>
      </c>
      <c r="AU174" s="190" t="s">
        <v>81</v>
      </c>
      <c r="AY174" s="18" t="s">
        <v>176</v>
      </c>
      <c r="BE174" s="108">
        <f>IF(N174="základná",J174,0)</f>
        <v>0</v>
      </c>
      <c r="BF174" s="108">
        <f>IF(N174="znížená",J174,0)</f>
        <v>0</v>
      </c>
      <c r="BG174" s="108">
        <f>IF(N174="zákl. prenesená",J174,0)</f>
        <v>0</v>
      </c>
      <c r="BH174" s="108">
        <f>IF(N174="zníž. prenesená",J174,0)</f>
        <v>0</v>
      </c>
      <c r="BI174" s="108">
        <f>IF(N174="nulová",J174,0)</f>
        <v>0</v>
      </c>
      <c r="BJ174" s="18" t="s">
        <v>87</v>
      </c>
      <c r="BK174" s="108">
        <f>ROUND(I174*H174,2)</f>
        <v>0</v>
      </c>
      <c r="BL174" s="18" t="s">
        <v>183</v>
      </c>
      <c r="BM174" s="190" t="s">
        <v>407</v>
      </c>
    </row>
    <row r="175" spans="1:65" s="2" customFormat="1" ht="37.9" customHeight="1">
      <c r="A175" s="35"/>
      <c r="B175" s="146"/>
      <c r="C175" s="231" t="s">
        <v>411</v>
      </c>
      <c r="D175" s="231" t="s">
        <v>558</v>
      </c>
      <c r="E175" s="232" t="s">
        <v>2437</v>
      </c>
      <c r="F175" s="233" t="s">
        <v>2438</v>
      </c>
      <c r="G175" s="234" t="s">
        <v>272</v>
      </c>
      <c r="H175" s="235">
        <v>1</v>
      </c>
      <c r="I175" s="236"/>
      <c r="J175" s="237">
        <f>ROUND(I175*H175,2)</f>
        <v>0</v>
      </c>
      <c r="K175" s="238"/>
      <c r="L175" s="239"/>
      <c r="M175" s="240" t="s">
        <v>1</v>
      </c>
      <c r="N175" s="241" t="s">
        <v>40</v>
      </c>
      <c r="O175" s="64"/>
      <c r="P175" s="188">
        <f>O175*H175</f>
        <v>0</v>
      </c>
      <c r="Q175" s="188">
        <v>0</v>
      </c>
      <c r="R175" s="188">
        <f>Q175*H175</f>
        <v>0</v>
      </c>
      <c r="S175" s="188">
        <v>0</v>
      </c>
      <c r="T175" s="189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190" t="s">
        <v>225</v>
      </c>
      <c r="AT175" s="190" t="s">
        <v>558</v>
      </c>
      <c r="AU175" s="190" t="s">
        <v>81</v>
      </c>
      <c r="AY175" s="18" t="s">
        <v>176</v>
      </c>
      <c r="BE175" s="108">
        <f>IF(N175="základná",J175,0)</f>
        <v>0</v>
      </c>
      <c r="BF175" s="108">
        <f>IF(N175="znížená",J175,0)</f>
        <v>0</v>
      </c>
      <c r="BG175" s="108">
        <f>IF(N175="zákl. prenesená",J175,0)</f>
        <v>0</v>
      </c>
      <c r="BH175" s="108">
        <f>IF(N175="zníž. prenesená",J175,0)</f>
        <v>0</v>
      </c>
      <c r="BI175" s="108">
        <f>IF(N175="nulová",J175,0)</f>
        <v>0</v>
      </c>
      <c r="BJ175" s="18" t="s">
        <v>87</v>
      </c>
      <c r="BK175" s="108">
        <f>ROUND(I175*H175,2)</f>
        <v>0</v>
      </c>
      <c r="BL175" s="18" t="s">
        <v>183</v>
      </c>
      <c r="BM175" s="190" t="s">
        <v>414</v>
      </c>
    </row>
    <row r="176" spans="1:65" s="2" customFormat="1" ht="87.75">
      <c r="A176" s="35"/>
      <c r="B176" s="36"/>
      <c r="C176" s="35"/>
      <c r="D176" s="192" t="s">
        <v>585</v>
      </c>
      <c r="E176" s="35"/>
      <c r="F176" s="228" t="s">
        <v>2439</v>
      </c>
      <c r="G176" s="35"/>
      <c r="H176" s="35"/>
      <c r="I176" s="147"/>
      <c r="J176" s="35"/>
      <c r="K176" s="35"/>
      <c r="L176" s="36"/>
      <c r="M176" s="229"/>
      <c r="N176" s="230"/>
      <c r="O176" s="64"/>
      <c r="P176" s="64"/>
      <c r="Q176" s="64"/>
      <c r="R176" s="64"/>
      <c r="S176" s="64"/>
      <c r="T176" s="6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T176" s="18" t="s">
        <v>585</v>
      </c>
      <c r="AU176" s="18" t="s">
        <v>81</v>
      </c>
    </row>
    <row r="177" spans="1:65" s="2" customFormat="1" ht="37.9" customHeight="1">
      <c r="A177" s="35"/>
      <c r="B177" s="146"/>
      <c r="C177" s="178" t="s">
        <v>327</v>
      </c>
      <c r="D177" s="178" t="s">
        <v>179</v>
      </c>
      <c r="E177" s="179" t="s">
        <v>2440</v>
      </c>
      <c r="F177" s="180" t="s">
        <v>2424</v>
      </c>
      <c r="G177" s="181" t="s">
        <v>272</v>
      </c>
      <c r="H177" s="182">
        <v>1</v>
      </c>
      <c r="I177" s="183"/>
      <c r="J177" s="184">
        <f>ROUND(I177*H177,2)</f>
        <v>0</v>
      </c>
      <c r="K177" s="185"/>
      <c r="L177" s="36"/>
      <c r="M177" s="186" t="s">
        <v>1</v>
      </c>
      <c r="N177" s="187" t="s">
        <v>40</v>
      </c>
      <c r="O177" s="64"/>
      <c r="P177" s="188">
        <f>O177*H177</f>
        <v>0</v>
      </c>
      <c r="Q177" s="188">
        <v>0</v>
      </c>
      <c r="R177" s="188">
        <f>Q177*H177</f>
        <v>0</v>
      </c>
      <c r="S177" s="188">
        <v>0</v>
      </c>
      <c r="T177" s="189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190" t="s">
        <v>183</v>
      </c>
      <c r="AT177" s="190" t="s">
        <v>179</v>
      </c>
      <c r="AU177" s="190" t="s">
        <v>81</v>
      </c>
      <c r="AY177" s="18" t="s">
        <v>176</v>
      </c>
      <c r="BE177" s="108">
        <f>IF(N177="základná",J177,0)</f>
        <v>0</v>
      </c>
      <c r="BF177" s="108">
        <f>IF(N177="znížená",J177,0)</f>
        <v>0</v>
      </c>
      <c r="BG177" s="108">
        <f>IF(N177="zákl. prenesená",J177,0)</f>
        <v>0</v>
      </c>
      <c r="BH177" s="108">
        <f>IF(N177="zníž. prenesená",J177,0)</f>
        <v>0</v>
      </c>
      <c r="BI177" s="108">
        <f>IF(N177="nulová",J177,0)</f>
        <v>0</v>
      </c>
      <c r="BJ177" s="18" t="s">
        <v>87</v>
      </c>
      <c r="BK177" s="108">
        <f>ROUND(I177*H177,2)</f>
        <v>0</v>
      </c>
      <c r="BL177" s="18" t="s">
        <v>183</v>
      </c>
      <c r="BM177" s="190" t="s">
        <v>446</v>
      </c>
    </row>
    <row r="178" spans="1:65" s="2" customFormat="1" ht="37.9" customHeight="1">
      <c r="A178" s="35"/>
      <c r="B178" s="146"/>
      <c r="C178" s="231" t="s">
        <v>468</v>
      </c>
      <c r="D178" s="231" t="s">
        <v>558</v>
      </c>
      <c r="E178" s="232" t="s">
        <v>2441</v>
      </c>
      <c r="F178" s="233" t="s">
        <v>2426</v>
      </c>
      <c r="G178" s="234" t="s">
        <v>272</v>
      </c>
      <c r="H178" s="235">
        <v>1</v>
      </c>
      <c r="I178" s="236"/>
      <c r="J178" s="237">
        <f>ROUND(I178*H178,2)</f>
        <v>0</v>
      </c>
      <c r="K178" s="238"/>
      <c r="L178" s="239"/>
      <c r="M178" s="240" t="s">
        <v>1</v>
      </c>
      <c r="N178" s="241" t="s">
        <v>40</v>
      </c>
      <c r="O178" s="64"/>
      <c r="P178" s="188">
        <f>O178*H178</f>
        <v>0</v>
      </c>
      <c r="Q178" s="188">
        <v>0</v>
      </c>
      <c r="R178" s="188">
        <f>Q178*H178</f>
        <v>0</v>
      </c>
      <c r="S178" s="188">
        <v>0</v>
      </c>
      <c r="T178" s="189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190" t="s">
        <v>225</v>
      </c>
      <c r="AT178" s="190" t="s">
        <v>558</v>
      </c>
      <c r="AU178" s="190" t="s">
        <v>81</v>
      </c>
      <c r="AY178" s="18" t="s">
        <v>176</v>
      </c>
      <c r="BE178" s="108">
        <f>IF(N178="základná",J178,0)</f>
        <v>0</v>
      </c>
      <c r="BF178" s="108">
        <f>IF(N178="znížená",J178,0)</f>
        <v>0</v>
      </c>
      <c r="BG178" s="108">
        <f>IF(N178="zákl. prenesená",J178,0)</f>
        <v>0</v>
      </c>
      <c r="BH178" s="108">
        <f>IF(N178="zníž. prenesená",J178,0)</f>
        <v>0</v>
      </c>
      <c r="BI178" s="108">
        <f>IF(N178="nulová",J178,0)</f>
        <v>0</v>
      </c>
      <c r="BJ178" s="18" t="s">
        <v>87</v>
      </c>
      <c r="BK178" s="108">
        <f>ROUND(I178*H178,2)</f>
        <v>0</v>
      </c>
      <c r="BL178" s="18" t="s">
        <v>183</v>
      </c>
      <c r="BM178" s="190" t="s">
        <v>472</v>
      </c>
    </row>
    <row r="179" spans="1:65" s="2" customFormat="1" ht="97.5">
      <c r="A179" s="35"/>
      <c r="B179" s="36"/>
      <c r="C179" s="35"/>
      <c r="D179" s="192" t="s">
        <v>585</v>
      </c>
      <c r="E179" s="35"/>
      <c r="F179" s="228" t="s">
        <v>2442</v>
      </c>
      <c r="G179" s="35"/>
      <c r="H179" s="35"/>
      <c r="I179" s="147"/>
      <c r="J179" s="35"/>
      <c r="K179" s="35"/>
      <c r="L179" s="36"/>
      <c r="M179" s="243"/>
      <c r="N179" s="244"/>
      <c r="O179" s="225"/>
      <c r="P179" s="225"/>
      <c r="Q179" s="225"/>
      <c r="R179" s="225"/>
      <c r="S179" s="225"/>
      <c r="T179" s="24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T179" s="18" t="s">
        <v>585</v>
      </c>
      <c r="AU179" s="18" t="s">
        <v>81</v>
      </c>
    </row>
    <row r="180" spans="1:65" s="2" customFormat="1" ht="6.95" customHeight="1">
      <c r="A180" s="35"/>
      <c r="B180" s="53"/>
      <c r="C180" s="54"/>
      <c r="D180" s="54"/>
      <c r="E180" s="54"/>
      <c r="F180" s="54"/>
      <c r="G180" s="54"/>
      <c r="H180" s="54"/>
      <c r="I180" s="54"/>
      <c r="J180" s="54"/>
      <c r="K180" s="54"/>
      <c r="L180" s="36"/>
      <c r="M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</row>
  </sheetData>
  <autoFilter ref="C127:K179"/>
  <mergeCells count="14">
    <mergeCell ref="D106:F106"/>
    <mergeCell ref="E118:H118"/>
    <mergeCell ref="E120:H120"/>
    <mergeCell ref="L2:V2"/>
    <mergeCell ref="E27:J27"/>
    <mergeCell ref="E87:H87"/>
    <mergeCell ref="D102:F102"/>
    <mergeCell ref="D103:F103"/>
    <mergeCell ref="D104:F104"/>
    <mergeCell ref="D105:F105"/>
    <mergeCell ref="E7:H7"/>
    <mergeCell ref="E9:H9"/>
    <mergeCell ref="E18:H18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28"/>
  <sheetViews>
    <sheetView showGridLines="0" topLeftCell="A7" workbookViewId="0">
      <selection activeCell="E27" sqref="E27:J27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63" t="s">
        <v>5</v>
      </c>
      <c r="M2" s="264"/>
      <c r="N2" s="264"/>
      <c r="O2" s="264"/>
      <c r="P2" s="264"/>
      <c r="Q2" s="264"/>
      <c r="R2" s="264"/>
      <c r="S2" s="264"/>
      <c r="T2" s="264"/>
      <c r="U2" s="264"/>
      <c r="V2" s="264"/>
      <c r="AT2" s="18" t="s">
        <v>118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</row>
    <row r="4" spans="1:46" s="1" customFormat="1" ht="24.95" customHeight="1">
      <c r="B4" s="21"/>
      <c r="D4" s="22" t="s">
        <v>128</v>
      </c>
      <c r="L4" s="21"/>
      <c r="M4" s="115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16.5" customHeight="1">
      <c r="B7" s="21"/>
      <c r="E7" s="301" t="str">
        <f>'Rekapitulácia stavby'!K6</f>
        <v>Vybudovanie operačnej sály na osadenie prístroja pre urológiu</v>
      </c>
      <c r="F7" s="302"/>
      <c r="G7" s="302"/>
      <c r="H7" s="302"/>
      <c r="L7" s="21"/>
    </row>
    <row r="8" spans="1:46" s="2" customFormat="1" ht="12" customHeight="1">
      <c r="A8" s="35"/>
      <c r="B8" s="36"/>
      <c r="C8" s="35"/>
      <c r="D8" s="28" t="s">
        <v>129</v>
      </c>
      <c r="E8" s="35"/>
      <c r="F8" s="35"/>
      <c r="G8" s="35"/>
      <c r="H8" s="35"/>
      <c r="I8" s="35"/>
      <c r="J8" s="35"/>
      <c r="K8" s="35"/>
      <c r="L8" s="48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36"/>
      <c r="C9" s="35"/>
      <c r="D9" s="35"/>
      <c r="E9" s="292" t="s">
        <v>2443</v>
      </c>
      <c r="F9" s="299"/>
      <c r="G9" s="299"/>
      <c r="H9" s="299"/>
      <c r="I9" s="35"/>
      <c r="J9" s="35"/>
      <c r="K9" s="35"/>
      <c r="L9" s="48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36"/>
      <c r="C10" s="35"/>
      <c r="D10" s="35"/>
      <c r="E10" s="35"/>
      <c r="F10" s="35"/>
      <c r="G10" s="35"/>
      <c r="H10" s="35"/>
      <c r="I10" s="35"/>
      <c r="J10" s="35"/>
      <c r="K10" s="35"/>
      <c r="L10" s="48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36"/>
      <c r="C11" s="35"/>
      <c r="D11" s="28" t="s">
        <v>17</v>
      </c>
      <c r="E11" s="35"/>
      <c r="F11" s="26" t="s">
        <v>1</v>
      </c>
      <c r="G11" s="35"/>
      <c r="H11" s="35"/>
      <c r="I11" s="28" t="s">
        <v>18</v>
      </c>
      <c r="J11" s="26" t="s">
        <v>1</v>
      </c>
      <c r="K11" s="35"/>
      <c r="L11" s="48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36"/>
      <c r="C12" s="35"/>
      <c r="D12" s="28" t="s">
        <v>19</v>
      </c>
      <c r="E12" s="35"/>
      <c r="F12" s="26" t="s">
        <v>25</v>
      </c>
      <c r="G12" s="35"/>
      <c r="H12" s="35"/>
      <c r="I12" s="28" t="s">
        <v>21</v>
      </c>
      <c r="J12" s="61" t="str">
        <f>'Rekapitulácia stavby'!AN8</f>
        <v>14. 3. 2022</v>
      </c>
      <c r="K12" s="35"/>
      <c r="L12" s="48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36"/>
      <c r="C13" s="35"/>
      <c r="D13" s="35"/>
      <c r="E13" s="35"/>
      <c r="F13" s="35"/>
      <c r="G13" s="35"/>
      <c r="H13" s="35"/>
      <c r="I13" s="35"/>
      <c r="J13" s="35"/>
      <c r="K13" s="35"/>
      <c r="L13" s="48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36"/>
      <c r="C14" s="35"/>
      <c r="D14" s="28" t="s">
        <v>23</v>
      </c>
      <c r="E14" s="35"/>
      <c r="F14" s="35"/>
      <c r="G14" s="35"/>
      <c r="H14" s="35"/>
      <c r="I14" s="28" t="s">
        <v>24</v>
      </c>
      <c r="J14" s="26" t="str">
        <f>IF('Rekapitulácia stavby'!AN10="","",'Rekapitulácia stavby'!AN10)</f>
        <v/>
      </c>
      <c r="K14" s="35"/>
      <c r="L14" s="48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36"/>
      <c r="C15" s="35"/>
      <c r="D15" s="35"/>
      <c r="E15" s="26" t="str">
        <f>IF('Rekapitulácia stavby'!E11="","",'Rekapitulácia stavby'!E11)</f>
        <v xml:space="preserve"> </v>
      </c>
      <c r="F15" s="35"/>
      <c r="G15" s="35"/>
      <c r="H15" s="35"/>
      <c r="I15" s="28" t="s">
        <v>26</v>
      </c>
      <c r="J15" s="26" t="str">
        <f>IF('Rekapitulácia stavby'!AN11="","",'Rekapitulácia stavby'!AN11)</f>
        <v/>
      </c>
      <c r="K15" s="35"/>
      <c r="L15" s="48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36"/>
      <c r="C16" s="35"/>
      <c r="D16" s="35"/>
      <c r="E16" s="35"/>
      <c r="F16" s="35"/>
      <c r="G16" s="35"/>
      <c r="H16" s="35"/>
      <c r="I16" s="35"/>
      <c r="J16" s="35"/>
      <c r="K16" s="35"/>
      <c r="L16" s="48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36"/>
      <c r="C17" s="35"/>
      <c r="D17" s="28" t="s">
        <v>27</v>
      </c>
      <c r="E17" s="35"/>
      <c r="F17" s="35"/>
      <c r="G17" s="35"/>
      <c r="H17" s="35"/>
      <c r="I17" s="28" t="s">
        <v>24</v>
      </c>
      <c r="J17" s="29"/>
      <c r="K17" s="35"/>
      <c r="L17" s="48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36"/>
      <c r="C18" s="35"/>
      <c r="D18" s="35"/>
      <c r="E18" s="303"/>
      <c r="F18" s="277"/>
      <c r="G18" s="277"/>
      <c r="H18" s="277"/>
      <c r="I18" s="28" t="s">
        <v>26</v>
      </c>
      <c r="J18" s="29"/>
      <c r="K18" s="35"/>
      <c r="L18" s="48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36"/>
      <c r="C19" s="35"/>
      <c r="D19" s="35"/>
      <c r="E19" s="35"/>
      <c r="F19" s="35"/>
      <c r="G19" s="35"/>
      <c r="H19" s="35"/>
      <c r="I19" s="35"/>
      <c r="J19" s="35"/>
      <c r="K19" s="35"/>
      <c r="L19" s="48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36"/>
      <c r="C20" s="35"/>
      <c r="D20" s="28" t="s">
        <v>28</v>
      </c>
      <c r="E20" s="35"/>
      <c r="F20" s="35"/>
      <c r="G20" s="35"/>
      <c r="H20" s="35"/>
      <c r="I20" s="28" t="s">
        <v>24</v>
      </c>
      <c r="J20" s="26" t="str">
        <f>IF('Rekapitulácia stavby'!AN16="","",'Rekapitulácia stavby'!AN16)</f>
        <v/>
      </c>
      <c r="K20" s="35"/>
      <c r="L20" s="48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36"/>
      <c r="C21" s="35"/>
      <c r="D21" s="35"/>
      <c r="E21" s="26" t="str">
        <f>IF('Rekapitulácia stavby'!E17="","",'Rekapitulácia stavby'!E17)</f>
        <v xml:space="preserve"> </v>
      </c>
      <c r="F21" s="35"/>
      <c r="G21" s="35"/>
      <c r="H21" s="35"/>
      <c r="I21" s="28" t="s">
        <v>26</v>
      </c>
      <c r="J21" s="26" t="str">
        <f>IF('Rekapitulácia stavby'!AN17="","",'Rekapitulácia stavby'!AN17)</f>
        <v/>
      </c>
      <c r="K21" s="35"/>
      <c r="L21" s="48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36"/>
      <c r="C22" s="35"/>
      <c r="D22" s="35"/>
      <c r="E22" s="35"/>
      <c r="F22" s="35"/>
      <c r="G22" s="35"/>
      <c r="H22" s="35"/>
      <c r="I22" s="35"/>
      <c r="J22" s="35"/>
      <c r="K22" s="35"/>
      <c r="L22" s="48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36"/>
      <c r="C23" s="35"/>
      <c r="D23" s="28" t="s">
        <v>30</v>
      </c>
      <c r="E23" s="35"/>
      <c r="F23" s="35"/>
      <c r="G23" s="35"/>
      <c r="H23" s="35"/>
      <c r="I23" s="28" t="s">
        <v>24</v>
      </c>
      <c r="J23" s="26" t="str">
        <f>IF('Rekapitulácia stavby'!AN19="","",'Rekapitulácia stavby'!AN19)</f>
        <v/>
      </c>
      <c r="K23" s="35"/>
      <c r="L23" s="48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36"/>
      <c r="C24" s="35"/>
      <c r="D24" s="35"/>
      <c r="E24" s="26" t="str">
        <f>IF('Rekapitulácia stavby'!E20="","",'Rekapitulácia stavby'!E20)</f>
        <v xml:space="preserve"> </v>
      </c>
      <c r="F24" s="35"/>
      <c r="G24" s="35"/>
      <c r="H24" s="35"/>
      <c r="I24" s="28" t="s">
        <v>26</v>
      </c>
      <c r="J24" s="26" t="str">
        <f>IF('Rekapitulácia stavby'!AN20="","",'Rekapitulácia stavby'!AN20)</f>
        <v/>
      </c>
      <c r="K24" s="35"/>
      <c r="L24" s="48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36"/>
      <c r="C25" s="35"/>
      <c r="D25" s="35"/>
      <c r="E25" s="35"/>
      <c r="F25" s="35"/>
      <c r="G25" s="35"/>
      <c r="H25" s="35"/>
      <c r="I25" s="35"/>
      <c r="J25" s="35"/>
      <c r="K25" s="35"/>
      <c r="L25" s="48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36"/>
      <c r="C26" s="35"/>
      <c r="D26" s="28" t="s">
        <v>31</v>
      </c>
      <c r="E26" s="35"/>
      <c r="F26" s="35"/>
      <c r="G26" s="35"/>
      <c r="H26" s="35"/>
      <c r="I26" s="35"/>
      <c r="J26" s="35"/>
      <c r="K26" s="35"/>
      <c r="L26" s="48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71" customHeight="1">
      <c r="A27" s="116"/>
      <c r="B27" s="117"/>
      <c r="C27" s="116"/>
      <c r="D27" s="116"/>
      <c r="E27" s="281" t="s">
        <v>2446</v>
      </c>
      <c r="F27" s="281"/>
      <c r="G27" s="281"/>
      <c r="H27" s="281"/>
      <c r="I27" s="281"/>
      <c r="J27" s="281"/>
      <c r="K27" s="116"/>
      <c r="L27" s="118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2" customFormat="1" ht="6.95" customHeight="1">
      <c r="A28" s="35"/>
      <c r="B28" s="36"/>
      <c r="C28" s="35"/>
      <c r="D28" s="35"/>
      <c r="E28" s="35"/>
      <c r="F28" s="35"/>
      <c r="G28" s="35"/>
      <c r="H28" s="35"/>
      <c r="I28" s="35"/>
      <c r="J28" s="35"/>
      <c r="K28" s="35"/>
      <c r="L28" s="48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36"/>
      <c r="C29" s="35"/>
      <c r="D29" s="72"/>
      <c r="E29" s="72"/>
      <c r="F29" s="72"/>
      <c r="G29" s="72"/>
      <c r="H29" s="72"/>
      <c r="I29" s="72"/>
      <c r="J29" s="72"/>
      <c r="K29" s="72"/>
      <c r="L29" s="48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14.45" customHeight="1">
      <c r="A30" s="35"/>
      <c r="B30" s="36"/>
      <c r="C30" s="35"/>
      <c r="D30" s="26" t="s">
        <v>135</v>
      </c>
      <c r="E30" s="35"/>
      <c r="F30" s="35"/>
      <c r="G30" s="35"/>
      <c r="H30" s="35"/>
      <c r="I30" s="35"/>
      <c r="J30" s="34">
        <f>J96</f>
        <v>0</v>
      </c>
      <c r="K30" s="35"/>
      <c r="L30" s="48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14.45" customHeight="1">
      <c r="A31" s="35"/>
      <c r="B31" s="36"/>
      <c r="C31" s="35"/>
      <c r="D31" s="33" t="s">
        <v>122</v>
      </c>
      <c r="E31" s="35"/>
      <c r="F31" s="35"/>
      <c r="G31" s="35"/>
      <c r="H31" s="35"/>
      <c r="I31" s="35"/>
      <c r="J31" s="34">
        <f>J99</f>
        <v>0</v>
      </c>
      <c r="K31" s="35"/>
      <c r="L31" s="48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25.35" customHeight="1">
      <c r="A32" s="35"/>
      <c r="B32" s="36"/>
      <c r="C32" s="35"/>
      <c r="D32" s="119" t="s">
        <v>34</v>
      </c>
      <c r="E32" s="35"/>
      <c r="F32" s="35"/>
      <c r="G32" s="35"/>
      <c r="H32" s="35"/>
      <c r="I32" s="35"/>
      <c r="J32" s="77">
        <f>ROUND(J30 + J31, 2)</f>
        <v>0</v>
      </c>
      <c r="K32" s="35"/>
      <c r="L32" s="48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5" customHeight="1">
      <c r="A33" s="35"/>
      <c r="B33" s="36"/>
      <c r="C33" s="35"/>
      <c r="D33" s="72"/>
      <c r="E33" s="72"/>
      <c r="F33" s="72"/>
      <c r="G33" s="72"/>
      <c r="H33" s="72"/>
      <c r="I33" s="72"/>
      <c r="J33" s="72"/>
      <c r="K33" s="72"/>
      <c r="L33" s="48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36"/>
      <c r="C34" s="35"/>
      <c r="D34" s="35"/>
      <c r="E34" s="35"/>
      <c r="F34" s="39" t="s">
        <v>36</v>
      </c>
      <c r="G34" s="35"/>
      <c r="H34" s="35"/>
      <c r="I34" s="39" t="s">
        <v>35</v>
      </c>
      <c r="J34" s="39" t="s">
        <v>37</v>
      </c>
      <c r="K34" s="35"/>
      <c r="L34" s="48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36"/>
      <c r="C35" s="35"/>
      <c r="D35" s="120" t="s">
        <v>38</v>
      </c>
      <c r="E35" s="41" t="s">
        <v>39</v>
      </c>
      <c r="F35" s="121">
        <f>ROUND((SUM(BE99:BE106) + SUM(BE126:BE127)),  2)</f>
        <v>0</v>
      </c>
      <c r="G35" s="122"/>
      <c r="H35" s="122"/>
      <c r="I35" s="123">
        <v>0.2</v>
      </c>
      <c r="J35" s="121">
        <f>ROUND(((SUM(BE99:BE106) + SUM(BE126:BE127))*I35),  2)</f>
        <v>0</v>
      </c>
      <c r="K35" s="35"/>
      <c r="L35" s="48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36"/>
      <c r="C36" s="35"/>
      <c r="D36" s="35"/>
      <c r="E36" s="41" t="s">
        <v>40</v>
      </c>
      <c r="F36" s="121">
        <f>ROUND((SUM(BF99:BF106) + SUM(BF126:BF127)),  2)</f>
        <v>0</v>
      </c>
      <c r="G36" s="122"/>
      <c r="H36" s="122"/>
      <c r="I36" s="123">
        <v>0.2</v>
      </c>
      <c r="J36" s="121">
        <f>ROUND(((SUM(BF99:BF106) + SUM(BF126:BF127))*I36),  2)</f>
        <v>0</v>
      </c>
      <c r="K36" s="35"/>
      <c r="L36" s="48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36"/>
      <c r="C37" s="35"/>
      <c r="D37" s="35"/>
      <c r="E37" s="28" t="s">
        <v>41</v>
      </c>
      <c r="F37" s="124">
        <f>ROUND((SUM(BG99:BG106) + SUM(BG126:BG127)),  2)</f>
        <v>0</v>
      </c>
      <c r="G37" s="35"/>
      <c r="H37" s="35"/>
      <c r="I37" s="125">
        <v>0.2</v>
      </c>
      <c r="J37" s="124">
        <f>0</f>
        <v>0</v>
      </c>
      <c r="K37" s="35"/>
      <c r="L37" s="48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36"/>
      <c r="C38" s="35"/>
      <c r="D38" s="35"/>
      <c r="E38" s="28" t="s">
        <v>42</v>
      </c>
      <c r="F38" s="124">
        <f>ROUND((SUM(BH99:BH106) + SUM(BH126:BH127)),  2)</f>
        <v>0</v>
      </c>
      <c r="G38" s="35"/>
      <c r="H38" s="35"/>
      <c r="I38" s="125">
        <v>0.2</v>
      </c>
      <c r="J38" s="124">
        <f>0</f>
        <v>0</v>
      </c>
      <c r="K38" s="35"/>
      <c r="L38" s="48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36"/>
      <c r="C39" s="35"/>
      <c r="D39" s="35"/>
      <c r="E39" s="41" t="s">
        <v>43</v>
      </c>
      <c r="F39" s="121">
        <f>ROUND((SUM(BI99:BI106) + SUM(BI126:BI127)),  2)</f>
        <v>0</v>
      </c>
      <c r="G39" s="122"/>
      <c r="H39" s="122"/>
      <c r="I39" s="123">
        <v>0</v>
      </c>
      <c r="J39" s="121">
        <f>0</f>
        <v>0</v>
      </c>
      <c r="K39" s="35"/>
      <c r="L39" s="48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6.95" customHeight="1">
      <c r="A40" s="35"/>
      <c r="B40" s="36"/>
      <c r="C40" s="35"/>
      <c r="D40" s="35"/>
      <c r="E40" s="35"/>
      <c r="F40" s="35"/>
      <c r="G40" s="35"/>
      <c r="H40" s="35"/>
      <c r="I40" s="35"/>
      <c r="J40" s="35"/>
      <c r="K40" s="35"/>
      <c r="L40" s="48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25.35" customHeight="1">
      <c r="A41" s="35"/>
      <c r="B41" s="36"/>
      <c r="C41" s="113"/>
      <c r="D41" s="126" t="s">
        <v>44</v>
      </c>
      <c r="E41" s="66"/>
      <c r="F41" s="66"/>
      <c r="G41" s="127" t="s">
        <v>45</v>
      </c>
      <c r="H41" s="128" t="s">
        <v>46</v>
      </c>
      <c r="I41" s="66"/>
      <c r="J41" s="129">
        <f>SUM(J32:J39)</f>
        <v>0</v>
      </c>
      <c r="K41" s="130"/>
      <c r="L41" s="48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0.95" customHeight="1">
      <c r="A42" s="35"/>
      <c r="B42" s="36"/>
      <c r="C42" s="35"/>
      <c r="D42" s="35"/>
      <c r="E42" s="35"/>
      <c r="F42" s="35"/>
      <c r="G42" s="35"/>
      <c r="H42" s="35"/>
      <c r="I42" s="35"/>
      <c r="J42" s="35"/>
      <c r="K42" s="35"/>
      <c r="L42" s="48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1" customFormat="1" ht="0.95" customHeight="1">
      <c r="B43" s="21"/>
      <c r="L43" s="21"/>
    </row>
    <row r="44" spans="1:31" s="1" customFormat="1" ht="0.95" customHeight="1">
      <c r="B44" s="21"/>
      <c r="L44" s="21"/>
    </row>
    <row r="45" spans="1:31" s="1" customFormat="1" ht="0.95" customHeight="1">
      <c r="B45" s="21"/>
      <c r="L45" s="21"/>
    </row>
    <row r="46" spans="1:31" s="1" customFormat="1" ht="0.95" customHeight="1">
      <c r="B46" s="21"/>
      <c r="L46" s="21"/>
    </row>
    <row r="47" spans="1:31" s="1" customFormat="1" ht="0.95" customHeight="1">
      <c r="B47" s="21"/>
      <c r="L47" s="21"/>
    </row>
    <row r="48" spans="1:31" s="1" customFormat="1" ht="0.95" customHeight="1">
      <c r="B48" s="21"/>
      <c r="L48" s="21"/>
    </row>
    <row r="49" spans="1:31" s="1" customFormat="1" ht="0.95" customHeight="1">
      <c r="B49" s="21"/>
      <c r="L49" s="21"/>
    </row>
    <row r="50" spans="1:31" s="2" customFormat="1" ht="14.45" customHeight="1">
      <c r="B50" s="48"/>
      <c r="D50" s="49" t="s">
        <v>47</v>
      </c>
      <c r="E50" s="50"/>
      <c r="F50" s="50"/>
      <c r="G50" s="49" t="s">
        <v>48</v>
      </c>
      <c r="H50" s="50"/>
      <c r="I50" s="50"/>
      <c r="J50" s="50"/>
      <c r="K50" s="50"/>
      <c r="L50" s="48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36"/>
      <c r="C61" s="35"/>
      <c r="D61" s="51" t="s">
        <v>49</v>
      </c>
      <c r="E61" s="38"/>
      <c r="F61" s="131" t="s">
        <v>50</v>
      </c>
      <c r="G61" s="51" t="s">
        <v>49</v>
      </c>
      <c r="H61" s="38"/>
      <c r="I61" s="38"/>
      <c r="J61" s="132" t="s">
        <v>50</v>
      </c>
      <c r="K61" s="38"/>
      <c r="L61" s="48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36"/>
      <c r="C65" s="35"/>
      <c r="D65" s="49" t="s">
        <v>51</v>
      </c>
      <c r="E65" s="52"/>
      <c r="F65" s="52"/>
      <c r="G65" s="49" t="s">
        <v>52</v>
      </c>
      <c r="H65" s="52"/>
      <c r="I65" s="52"/>
      <c r="J65" s="52"/>
      <c r="K65" s="52"/>
      <c r="L65" s="48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36"/>
      <c r="C76" s="35"/>
      <c r="D76" s="51" t="s">
        <v>49</v>
      </c>
      <c r="E76" s="38"/>
      <c r="F76" s="131" t="s">
        <v>50</v>
      </c>
      <c r="G76" s="51" t="s">
        <v>49</v>
      </c>
      <c r="H76" s="38"/>
      <c r="I76" s="38"/>
      <c r="J76" s="132" t="s">
        <v>50</v>
      </c>
      <c r="K76" s="38"/>
      <c r="L76" s="48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53"/>
      <c r="C77" s="54"/>
      <c r="D77" s="54"/>
      <c r="E77" s="54"/>
      <c r="F77" s="54"/>
      <c r="G77" s="54"/>
      <c r="H77" s="54"/>
      <c r="I77" s="54"/>
      <c r="J77" s="54"/>
      <c r="K77" s="54"/>
      <c r="L77" s="48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55"/>
      <c r="C81" s="56"/>
      <c r="D81" s="56"/>
      <c r="E81" s="56"/>
      <c r="F81" s="56"/>
      <c r="G81" s="56"/>
      <c r="H81" s="56"/>
      <c r="I81" s="56"/>
      <c r="J81" s="56"/>
      <c r="K81" s="56"/>
      <c r="L81" s="48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2" t="s">
        <v>136</v>
      </c>
      <c r="D82" s="35"/>
      <c r="E82" s="35"/>
      <c r="F82" s="35"/>
      <c r="G82" s="35"/>
      <c r="H82" s="35"/>
      <c r="I82" s="35"/>
      <c r="J82" s="35"/>
      <c r="K82" s="35"/>
      <c r="L82" s="48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5"/>
      <c r="D83" s="35"/>
      <c r="E83" s="35"/>
      <c r="F83" s="35"/>
      <c r="G83" s="35"/>
      <c r="H83" s="35"/>
      <c r="I83" s="35"/>
      <c r="J83" s="35"/>
      <c r="K83" s="35"/>
      <c r="L83" s="48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28" t="s">
        <v>15</v>
      </c>
      <c r="D84" s="35"/>
      <c r="E84" s="35"/>
      <c r="F84" s="35"/>
      <c r="G84" s="35"/>
      <c r="H84" s="35"/>
      <c r="I84" s="35"/>
      <c r="J84" s="35"/>
      <c r="K84" s="35"/>
      <c r="L84" s="48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5"/>
      <c r="D85" s="35"/>
      <c r="E85" s="301" t="str">
        <f>E7</f>
        <v>Vybudovanie operačnej sály na osadenie prístroja pre urológiu</v>
      </c>
      <c r="F85" s="302"/>
      <c r="G85" s="302"/>
      <c r="H85" s="302"/>
      <c r="I85" s="35"/>
      <c r="J85" s="35"/>
      <c r="K85" s="35"/>
      <c r="L85" s="48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28" t="s">
        <v>129</v>
      </c>
      <c r="D86" s="35"/>
      <c r="E86" s="35"/>
      <c r="F86" s="35"/>
      <c r="G86" s="35"/>
      <c r="H86" s="35"/>
      <c r="I86" s="35"/>
      <c r="J86" s="35"/>
      <c r="K86" s="35"/>
      <c r="L86" s="48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5"/>
      <c r="D87" s="35"/>
      <c r="E87" s="292" t="str">
        <f>E9</f>
        <v>DS - Dokumentácia skutkového vyhotovenia</v>
      </c>
      <c r="F87" s="299"/>
      <c r="G87" s="299"/>
      <c r="H87" s="299"/>
      <c r="I87" s="35"/>
      <c r="J87" s="35"/>
      <c r="K87" s="35"/>
      <c r="L87" s="48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5"/>
      <c r="D88" s="35"/>
      <c r="E88" s="35"/>
      <c r="F88" s="35"/>
      <c r="G88" s="35"/>
      <c r="H88" s="35"/>
      <c r="I88" s="35"/>
      <c r="J88" s="35"/>
      <c r="K88" s="35"/>
      <c r="L88" s="48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28" t="s">
        <v>19</v>
      </c>
      <c r="D89" s="35"/>
      <c r="E89" s="35"/>
      <c r="F89" s="26" t="str">
        <f>F12</f>
        <v xml:space="preserve"> </v>
      </c>
      <c r="G89" s="35"/>
      <c r="H89" s="35"/>
      <c r="I89" s="28" t="s">
        <v>21</v>
      </c>
      <c r="J89" s="61" t="str">
        <f>IF(J12="","",J12)</f>
        <v>14. 3. 2022</v>
      </c>
      <c r="K89" s="35"/>
      <c r="L89" s="48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5"/>
      <c r="D90" s="35"/>
      <c r="E90" s="35"/>
      <c r="F90" s="35"/>
      <c r="G90" s="35"/>
      <c r="H90" s="35"/>
      <c r="I90" s="35"/>
      <c r="J90" s="35"/>
      <c r="K90" s="35"/>
      <c r="L90" s="48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>
      <c r="A91" s="35"/>
      <c r="B91" s="36"/>
      <c r="C91" s="28" t="s">
        <v>23</v>
      </c>
      <c r="D91" s="35"/>
      <c r="E91" s="35"/>
      <c r="F91" s="26" t="str">
        <f>E15</f>
        <v xml:space="preserve"> </v>
      </c>
      <c r="G91" s="35"/>
      <c r="H91" s="35"/>
      <c r="I91" s="28" t="s">
        <v>28</v>
      </c>
      <c r="J91" s="31" t="str">
        <f>E21</f>
        <v xml:space="preserve"> </v>
      </c>
      <c r="K91" s="35"/>
      <c r="L91" s="48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28" t="s">
        <v>27</v>
      </c>
      <c r="D92" s="35"/>
      <c r="E92" s="35"/>
      <c r="F92" s="26" t="str">
        <f>IF(E18="","",E18)</f>
        <v/>
      </c>
      <c r="G92" s="35"/>
      <c r="H92" s="35"/>
      <c r="I92" s="28" t="s">
        <v>30</v>
      </c>
      <c r="J92" s="31" t="str">
        <f>E24</f>
        <v xml:space="preserve"> </v>
      </c>
      <c r="K92" s="35"/>
      <c r="L92" s="48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5"/>
      <c r="D93" s="35"/>
      <c r="E93" s="35"/>
      <c r="F93" s="35"/>
      <c r="G93" s="35"/>
      <c r="H93" s="35"/>
      <c r="I93" s="35"/>
      <c r="J93" s="35"/>
      <c r="K93" s="35"/>
      <c r="L93" s="48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33" t="s">
        <v>137</v>
      </c>
      <c r="D94" s="113"/>
      <c r="E94" s="113"/>
      <c r="F94" s="113"/>
      <c r="G94" s="113"/>
      <c r="H94" s="113"/>
      <c r="I94" s="113"/>
      <c r="J94" s="134" t="s">
        <v>138</v>
      </c>
      <c r="K94" s="113"/>
      <c r="L94" s="48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5"/>
      <c r="D95" s="35"/>
      <c r="E95" s="35"/>
      <c r="F95" s="35"/>
      <c r="G95" s="35"/>
      <c r="H95" s="35"/>
      <c r="I95" s="35"/>
      <c r="J95" s="35"/>
      <c r="K95" s="35"/>
      <c r="L95" s="48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35" t="s">
        <v>139</v>
      </c>
      <c r="D96" s="35"/>
      <c r="E96" s="35"/>
      <c r="F96" s="35"/>
      <c r="G96" s="35"/>
      <c r="H96" s="35"/>
      <c r="I96" s="35"/>
      <c r="J96" s="77">
        <f>J126</f>
        <v>0</v>
      </c>
      <c r="K96" s="35"/>
      <c r="L96" s="48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140</v>
      </c>
    </row>
    <row r="97" spans="1:65" s="2" customFormat="1" ht="21.75" customHeight="1">
      <c r="A97" s="35"/>
      <c r="B97" s="36"/>
      <c r="C97" s="35"/>
      <c r="D97" s="35"/>
      <c r="E97" s="35"/>
      <c r="F97" s="35"/>
      <c r="G97" s="35"/>
      <c r="H97" s="35"/>
      <c r="I97" s="35"/>
      <c r="J97" s="35"/>
      <c r="K97" s="35"/>
      <c r="L97" s="48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pans="1:65" s="2" customFormat="1" ht="6.95" customHeight="1">
      <c r="A98" s="35"/>
      <c r="B98" s="36"/>
      <c r="C98" s="35"/>
      <c r="D98" s="35"/>
      <c r="E98" s="35"/>
      <c r="F98" s="35"/>
      <c r="G98" s="35"/>
      <c r="H98" s="35"/>
      <c r="I98" s="35"/>
      <c r="J98" s="35"/>
      <c r="K98" s="35"/>
      <c r="L98" s="48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pans="1:65" s="2" customFormat="1" ht="29.25" customHeight="1">
      <c r="A99" s="35"/>
      <c r="B99" s="36"/>
      <c r="C99" s="135" t="s">
        <v>153</v>
      </c>
      <c r="D99" s="35"/>
      <c r="E99" s="35"/>
      <c r="F99" s="35"/>
      <c r="G99" s="35"/>
      <c r="H99" s="35"/>
      <c r="I99" s="35"/>
      <c r="J99" s="144">
        <f>ROUND(J100 + J101 + J102 + J103 + J104 + J105,2)</f>
        <v>0</v>
      </c>
      <c r="K99" s="35"/>
      <c r="L99" s="48"/>
      <c r="N99" s="145" t="s">
        <v>38</v>
      </c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pans="1:65" s="2" customFormat="1" ht="18" customHeight="1">
      <c r="A100" s="35"/>
      <c r="B100" s="146"/>
      <c r="C100" s="147"/>
      <c r="D100" s="287" t="s">
        <v>154</v>
      </c>
      <c r="E100" s="300"/>
      <c r="F100" s="300"/>
      <c r="G100" s="147"/>
      <c r="H100" s="147"/>
      <c r="I100" s="147"/>
      <c r="J100" s="105">
        <v>0</v>
      </c>
      <c r="K100" s="147"/>
      <c r="L100" s="149"/>
      <c r="M100" s="150"/>
      <c r="N100" s="151" t="s">
        <v>40</v>
      </c>
      <c r="O100" s="150"/>
      <c r="P100" s="150"/>
      <c r="Q100" s="150"/>
      <c r="R100" s="150"/>
      <c r="S100" s="147"/>
      <c r="T100" s="147"/>
      <c r="U100" s="147"/>
      <c r="V100" s="147"/>
      <c r="W100" s="147"/>
      <c r="X100" s="147"/>
      <c r="Y100" s="147"/>
      <c r="Z100" s="147"/>
      <c r="AA100" s="147"/>
      <c r="AB100" s="147"/>
      <c r="AC100" s="147"/>
      <c r="AD100" s="147"/>
      <c r="AE100" s="147"/>
      <c r="AF100" s="150"/>
      <c r="AG100" s="150"/>
      <c r="AH100" s="150"/>
      <c r="AI100" s="150"/>
      <c r="AJ100" s="150"/>
      <c r="AK100" s="150"/>
      <c r="AL100" s="150"/>
      <c r="AM100" s="150"/>
      <c r="AN100" s="150"/>
      <c r="AO100" s="150"/>
      <c r="AP100" s="150"/>
      <c r="AQ100" s="150"/>
      <c r="AR100" s="150"/>
      <c r="AS100" s="150"/>
      <c r="AT100" s="150"/>
      <c r="AU100" s="150"/>
      <c r="AV100" s="150"/>
      <c r="AW100" s="150"/>
      <c r="AX100" s="150"/>
      <c r="AY100" s="152" t="s">
        <v>155</v>
      </c>
      <c r="AZ100" s="150"/>
      <c r="BA100" s="150"/>
      <c r="BB100" s="150"/>
      <c r="BC100" s="150"/>
      <c r="BD100" s="150"/>
      <c r="BE100" s="153">
        <f t="shared" ref="BE100:BE105" si="0">IF(N100="základná",J100,0)</f>
        <v>0</v>
      </c>
      <c r="BF100" s="153">
        <f t="shared" ref="BF100:BF105" si="1">IF(N100="znížená",J100,0)</f>
        <v>0</v>
      </c>
      <c r="BG100" s="153">
        <f t="shared" ref="BG100:BG105" si="2">IF(N100="zákl. prenesená",J100,0)</f>
        <v>0</v>
      </c>
      <c r="BH100" s="153">
        <f t="shared" ref="BH100:BH105" si="3">IF(N100="zníž. prenesená",J100,0)</f>
        <v>0</v>
      </c>
      <c r="BI100" s="153">
        <f t="shared" ref="BI100:BI105" si="4">IF(N100="nulová",J100,0)</f>
        <v>0</v>
      </c>
      <c r="BJ100" s="152" t="s">
        <v>87</v>
      </c>
      <c r="BK100" s="150"/>
      <c r="BL100" s="150"/>
      <c r="BM100" s="150"/>
    </row>
    <row r="101" spans="1:65" s="2" customFormat="1" ht="18" customHeight="1">
      <c r="A101" s="35"/>
      <c r="B101" s="146"/>
      <c r="C101" s="147"/>
      <c r="D101" s="287" t="s">
        <v>156</v>
      </c>
      <c r="E101" s="300"/>
      <c r="F101" s="300"/>
      <c r="G101" s="147"/>
      <c r="H101" s="147"/>
      <c r="I101" s="147"/>
      <c r="J101" s="105">
        <v>0</v>
      </c>
      <c r="K101" s="147"/>
      <c r="L101" s="149"/>
      <c r="M101" s="150"/>
      <c r="N101" s="151" t="s">
        <v>40</v>
      </c>
      <c r="O101" s="150"/>
      <c r="P101" s="150"/>
      <c r="Q101" s="150"/>
      <c r="R101" s="150"/>
      <c r="S101" s="147"/>
      <c r="T101" s="147"/>
      <c r="U101" s="147"/>
      <c r="V101" s="147"/>
      <c r="W101" s="147"/>
      <c r="X101" s="147"/>
      <c r="Y101" s="147"/>
      <c r="Z101" s="147"/>
      <c r="AA101" s="147"/>
      <c r="AB101" s="147"/>
      <c r="AC101" s="147"/>
      <c r="AD101" s="147"/>
      <c r="AE101" s="147"/>
      <c r="AF101" s="150"/>
      <c r="AG101" s="150"/>
      <c r="AH101" s="150"/>
      <c r="AI101" s="150"/>
      <c r="AJ101" s="150"/>
      <c r="AK101" s="150"/>
      <c r="AL101" s="150"/>
      <c r="AM101" s="150"/>
      <c r="AN101" s="150"/>
      <c r="AO101" s="150"/>
      <c r="AP101" s="150"/>
      <c r="AQ101" s="150"/>
      <c r="AR101" s="150"/>
      <c r="AS101" s="150"/>
      <c r="AT101" s="150"/>
      <c r="AU101" s="150"/>
      <c r="AV101" s="150"/>
      <c r="AW101" s="150"/>
      <c r="AX101" s="150"/>
      <c r="AY101" s="152" t="s">
        <v>155</v>
      </c>
      <c r="AZ101" s="150"/>
      <c r="BA101" s="150"/>
      <c r="BB101" s="150"/>
      <c r="BC101" s="150"/>
      <c r="BD101" s="150"/>
      <c r="BE101" s="153">
        <f t="shared" si="0"/>
        <v>0</v>
      </c>
      <c r="BF101" s="153">
        <f t="shared" si="1"/>
        <v>0</v>
      </c>
      <c r="BG101" s="153">
        <f t="shared" si="2"/>
        <v>0</v>
      </c>
      <c r="BH101" s="153">
        <f t="shared" si="3"/>
        <v>0</v>
      </c>
      <c r="BI101" s="153">
        <f t="shared" si="4"/>
        <v>0</v>
      </c>
      <c r="BJ101" s="152" t="s">
        <v>87</v>
      </c>
      <c r="BK101" s="150"/>
      <c r="BL101" s="150"/>
      <c r="BM101" s="150"/>
    </row>
    <row r="102" spans="1:65" s="2" customFormat="1" ht="18" customHeight="1">
      <c r="A102" s="35"/>
      <c r="B102" s="146"/>
      <c r="C102" s="147"/>
      <c r="D102" s="287" t="s">
        <v>157</v>
      </c>
      <c r="E102" s="300"/>
      <c r="F102" s="300"/>
      <c r="G102" s="147"/>
      <c r="H102" s="147"/>
      <c r="I102" s="147"/>
      <c r="J102" s="105">
        <v>0</v>
      </c>
      <c r="K102" s="147"/>
      <c r="L102" s="149"/>
      <c r="M102" s="150"/>
      <c r="N102" s="151" t="s">
        <v>40</v>
      </c>
      <c r="O102" s="150"/>
      <c r="P102" s="150"/>
      <c r="Q102" s="150"/>
      <c r="R102" s="150"/>
      <c r="S102" s="147"/>
      <c r="T102" s="147"/>
      <c r="U102" s="147"/>
      <c r="V102" s="147"/>
      <c r="W102" s="147"/>
      <c r="X102" s="147"/>
      <c r="Y102" s="147"/>
      <c r="Z102" s="147"/>
      <c r="AA102" s="147"/>
      <c r="AB102" s="147"/>
      <c r="AC102" s="147"/>
      <c r="AD102" s="147"/>
      <c r="AE102" s="147"/>
      <c r="AF102" s="150"/>
      <c r="AG102" s="150"/>
      <c r="AH102" s="150"/>
      <c r="AI102" s="150"/>
      <c r="AJ102" s="150"/>
      <c r="AK102" s="150"/>
      <c r="AL102" s="150"/>
      <c r="AM102" s="150"/>
      <c r="AN102" s="150"/>
      <c r="AO102" s="150"/>
      <c r="AP102" s="150"/>
      <c r="AQ102" s="150"/>
      <c r="AR102" s="150"/>
      <c r="AS102" s="150"/>
      <c r="AT102" s="150"/>
      <c r="AU102" s="150"/>
      <c r="AV102" s="150"/>
      <c r="AW102" s="150"/>
      <c r="AX102" s="150"/>
      <c r="AY102" s="152" t="s">
        <v>155</v>
      </c>
      <c r="AZ102" s="150"/>
      <c r="BA102" s="150"/>
      <c r="BB102" s="150"/>
      <c r="BC102" s="150"/>
      <c r="BD102" s="150"/>
      <c r="BE102" s="153">
        <f t="shared" si="0"/>
        <v>0</v>
      </c>
      <c r="BF102" s="153">
        <f t="shared" si="1"/>
        <v>0</v>
      </c>
      <c r="BG102" s="153">
        <f t="shared" si="2"/>
        <v>0</v>
      </c>
      <c r="BH102" s="153">
        <f t="shared" si="3"/>
        <v>0</v>
      </c>
      <c r="BI102" s="153">
        <f t="shared" si="4"/>
        <v>0</v>
      </c>
      <c r="BJ102" s="152" t="s">
        <v>87</v>
      </c>
      <c r="BK102" s="150"/>
      <c r="BL102" s="150"/>
      <c r="BM102" s="150"/>
    </row>
    <row r="103" spans="1:65" s="2" customFormat="1" ht="18" customHeight="1">
      <c r="A103" s="35"/>
      <c r="B103" s="146"/>
      <c r="C103" s="147"/>
      <c r="D103" s="287" t="s">
        <v>158</v>
      </c>
      <c r="E103" s="300"/>
      <c r="F103" s="300"/>
      <c r="G103" s="147"/>
      <c r="H103" s="147"/>
      <c r="I103" s="147"/>
      <c r="J103" s="105">
        <v>0</v>
      </c>
      <c r="K103" s="147"/>
      <c r="L103" s="149"/>
      <c r="M103" s="150"/>
      <c r="N103" s="151" t="s">
        <v>40</v>
      </c>
      <c r="O103" s="150"/>
      <c r="P103" s="150"/>
      <c r="Q103" s="150"/>
      <c r="R103" s="150"/>
      <c r="S103" s="147"/>
      <c r="T103" s="147"/>
      <c r="U103" s="147"/>
      <c r="V103" s="147"/>
      <c r="W103" s="147"/>
      <c r="X103" s="147"/>
      <c r="Y103" s="147"/>
      <c r="Z103" s="147"/>
      <c r="AA103" s="147"/>
      <c r="AB103" s="147"/>
      <c r="AC103" s="147"/>
      <c r="AD103" s="147"/>
      <c r="AE103" s="147"/>
      <c r="AF103" s="150"/>
      <c r="AG103" s="150"/>
      <c r="AH103" s="150"/>
      <c r="AI103" s="150"/>
      <c r="AJ103" s="150"/>
      <c r="AK103" s="150"/>
      <c r="AL103" s="150"/>
      <c r="AM103" s="150"/>
      <c r="AN103" s="150"/>
      <c r="AO103" s="150"/>
      <c r="AP103" s="150"/>
      <c r="AQ103" s="150"/>
      <c r="AR103" s="150"/>
      <c r="AS103" s="150"/>
      <c r="AT103" s="150"/>
      <c r="AU103" s="150"/>
      <c r="AV103" s="150"/>
      <c r="AW103" s="150"/>
      <c r="AX103" s="150"/>
      <c r="AY103" s="152" t="s">
        <v>155</v>
      </c>
      <c r="AZ103" s="150"/>
      <c r="BA103" s="150"/>
      <c r="BB103" s="150"/>
      <c r="BC103" s="150"/>
      <c r="BD103" s="150"/>
      <c r="BE103" s="153">
        <f t="shared" si="0"/>
        <v>0</v>
      </c>
      <c r="BF103" s="153">
        <f t="shared" si="1"/>
        <v>0</v>
      </c>
      <c r="BG103" s="153">
        <f t="shared" si="2"/>
        <v>0</v>
      </c>
      <c r="BH103" s="153">
        <f t="shared" si="3"/>
        <v>0</v>
      </c>
      <c r="BI103" s="153">
        <f t="shared" si="4"/>
        <v>0</v>
      </c>
      <c r="BJ103" s="152" t="s">
        <v>87</v>
      </c>
      <c r="BK103" s="150"/>
      <c r="BL103" s="150"/>
      <c r="BM103" s="150"/>
    </row>
    <row r="104" spans="1:65" s="2" customFormat="1" ht="18" customHeight="1">
      <c r="A104" s="35"/>
      <c r="B104" s="146"/>
      <c r="C104" s="147"/>
      <c r="D104" s="287" t="s">
        <v>159</v>
      </c>
      <c r="E104" s="300"/>
      <c r="F104" s="300"/>
      <c r="G104" s="147"/>
      <c r="H104" s="147"/>
      <c r="I104" s="147"/>
      <c r="J104" s="105">
        <v>0</v>
      </c>
      <c r="K104" s="147"/>
      <c r="L104" s="149"/>
      <c r="M104" s="150"/>
      <c r="N104" s="151" t="s">
        <v>40</v>
      </c>
      <c r="O104" s="150"/>
      <c r="P104" s="150"/>
      <c r="Q104" s="150"/>
      <c r="R104" s="150"/>
      <c r="S104" s="147"/>
      <c r="T104" s="147"/>
      <c r="U104" s="147"/>
      <c r="V104" s="147"/>
      <c r="W104" s="147"/>
      <c r="X104" s="147"/>
      <c r="Y104" s="147"/>
      <c r="Z104" s="147"/>
      <c r="AA104" s="147"/>
      <c r="AB104" s="147"/>
      <c r="AC104" s="147"/>
      <c r="AD104" s="147"/>
      <c r="AE104" s="147"/>
      <c r="AF104" s="150"/>
      <c r="AG104" s="150"/>
      <c r="AH104" s="150"/>
      <c r="AI104" s="150"/>
      <c r="AJ104" s="150"/>
      <c r="AK104" s="150"/>
      <c r="AL104" s="150"/>
      <c r="AM104" s="150"/>
      <c r="AN104" s="150"/>
      <c r="AO104" s="150"/>
      <c r="AP104" s="150"/>
      <c r="AQ104" s="150"/>
      <c r="AR104" s="150"/>
      <c r="AS104" s="150"/>
      <c r="AT104" s="150"/>
      <c r="AU104" s="150"/>
      <c r="AV104" s="150"/>
      <c r="AW104" s="150"/>
      <c r="AX104" s="150"/>
      <c r="AY104" s="152" t="s">
        <v>155</v>
      </c>
      <c r="AZ104" s="150"/>
      <c r="BA104" s="150"/>
      <c r="BB104" s="150"/>
      <c r="BC104" s="150"/>
      <c r="BD104" s="150"/>
      <c r="BE104" s="153">
        <f t="shared" si="0"/>
        <v>0</v>
      </c>
      <c r="BF104" s="153">
        <f t="shared" si="1"/>
        <v>0</v>
      </c>
      <c r="BG104" s="153">
        <f t="shared" si="2"/>
        <v>0</v>
      </c>
      <c r="BH104" s="153">
        <f t="shared" si="3"/>
        <v>0</v>
      </c>
      <c r="BI104" s="153">
        <f t="shared" si="4"/>
        <v>0</v>
      </c>
      <c r="BJ104" s="152" t="s">
        <v>87</v>
      </c>
      <c r="BK104" s="150"/>
      <c r="BL104" s="150"/>
      <c r="BM104" s="150"/>
    </row>
    <row r="105" spans="1:65" s="2" customFormat="1" ht="18" customHeight="1">
      <c r="A105" s="35"/>
      <c r="B105" s="146"/>
      <c r="C105" s="147"/>
      <c r="D105" s="148" t="s">
        <v>160</v>
      </c>
      <c r="E105" s="147"/>
      <c r="F105" s="147"/>
      <c r="G105" s="147"/>
      <c r="H105" s="147"/>
      <c r="I105" s="147"/>
      <c r="J105" s="105">
        <f>ROUND(J30*T105,2)</f>
        <v>0</v>
      </c>
      <c r="K105" s="147"/>
      <c r="L105" s="149"/>
      <c r="M105" s="150"/>
      <c r="N105" s="151" t="s">
        <v>40</v>
      </c>
      <c r="O105" s="150"/>
      <c r="P105" s="150"/>
      <c r="Q105" s="150"/>
      <c r="R105" s="150"/>
      <c r="S105" s="147"/>
      <c r="T105" s="147"/>
      <c r="U105" s="147"/>
      <c r="V105" s="147"/>
      <c r="W105" s="147"/>
      <c r="X105" s="147"/>
      <c r="Y105" s="147"/>
      <c r="Z105" s="147"/>
      <c r="AA105" s="147"/>
      <c r="AB105" s="147"/>
      <c r="AC105" s="147"/>
      <c r="AD105" s="147"/>
      <c r="AE105" s="147"/>
      <c r="AF105" s="150"/>
      <c r="AG105" s="150"/>
      <c r="AH105" s="150"/>
      <c r="AI105" s="150"/>
      <c r="AJ105" s="150"/>
      <c r="AK105" s="150"/>
      <c r="AL105" s="150"/>
      <c r="AM105" s="150"/>
      <c r="AN105" s="150"/>
      <c r="AO105" s="150"/>
      <c r="AP105" s="150"/>
      <c r="AQ105" s="150"/>
      <c r="AR105" s="150"/>
      <c r="AS105" s="150"/>
      <c r="AT105" s="150"/>
      <c r="AU105" s="150"/>
      <c r="AV105" s="150"/>
      <c r="AW105" s="150"/>
      <c r="AX105" s="150"/>
      <c r="AY105" s="152" t="s">
        <v>161</v>
      </c>
      <c r="AZ105" s="150"/>
      <c r="BA105" s="150"/>
      <c r="BB105" s="150"/>
      <c r="BC105" s="150"/>
      <c r="BD105" s="150"/>
      <c r="BE105" s="153">
        <f t="shared" si="0"/>
        <v>0</v>
      </c>
      <c r="BF105" s="153">
        <f t="shared" si="1"/>
        <v>0</v>
      </c>
      <c r="BG105" s="153">
        <f t="shared" si="2"/>
        <v>0</v>
      </c>
      <c r="BH105" s="153">
        <f t="shared" si="3"/>
        <v>0</v>
      </c>
      <c r="BI105" s="153">
        <f t="shared" si="4"/>
        <v>0</v>
      </c>
      <c r="BJ105" s="152" t="s">
        <v>87</v>
      </c>
      <c r="BK105" s="150"/>
      <c r="BL105" s="150"/>
      <c r="BM105" s="150"/>
    </row>
    <row r="106" spans="1:65" s="2" customFormat="1">
      <c r="A106" s="35"/>
      <c r="B106" s="36"/>
      <c r="C106" s="35"/>
      <c r="D106" s="35"/>
      <c r="E106" s="35"/>
      <c r="F106" s="35"/>
      <c r="G106" s="35"/>
      <c r="H106" s="35"/>
      <c r="I106" s="35"/>
      <c r="J106" s="35"/>
      <c r="K106" s="35"/>
      <c r="L106" s="48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1:65" s="2" customFormat="1" ht="29.25" customHeight="1">
      <c r="A107" s="35"/>
      <c r="B107" s="36"/>
      <c r="C107" s="112" t="s">
        <v>127</v>
      </c>
      <c r="D107" s="113"/>
      <c r="E107" s="113"/>
      <c r="F107" s="113"/>
      <c r="G107" s="113"/>
      <c r="H107" s="113"/>
      <c r="I107" s="113"/>
      <c r="J107" s="114">
        <f>ROUND(J96+J99,2)</f>
        <v>0</v>
      </c>
      <c r="K107" s="113"/>
      <c r="L107" s="48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pans="1:65" s="2" customFormat="1" ht="6.95" customHeight="1">
      <c r="A108" s="35"/>
      <c r="B108" s="53"/>
      <c r="C108" s="54"/>
      <c r="D108" s="54"/>
      <c r="E108" s="54"/>
      <c r="F108" s="54"/>
      <c r="G108" s="54"/>
      <c r="H108" s="54"/>
      <c r="I108" s="54"/>
      <c r="J108" s="54"/>
      <c r="K108" s="54"/>
      <c r="L108" s="48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12" spans="1:65" s="2" customFormat="1" ht="6.95" customHeight="1">
      <c r="A112" s="35"/>
      <c r="B112" s="55"/>
      <c r="C112" s="56"/>
      <c r="D112" s="56"/>
      <c r="E112" s="56"/>
      <c r="F112" s="56"/>
      <c r="G112" s="56"/>
      <c r="H112" s="56"/>
      <c r="I112" s="56"/>
      <c r="J112" s="56"/>
      <c r="K112" s="56"/>
      <c r="L112" s="48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24.95" customHeight="1">
      <c r="A113" s="35"/>
      <c r="B113" s="36"/>
      <c r="C113" s="22" t="s">
        <v>162</v>
      </c>
      <c r="D113" s="35"/>
      <c r="E113" s="35"/>
      <c r="F113" s="35"/>
      <c r="G113" s="35"/>
      <c r="H113" s="35"/>
      <c r="I113" s="35"/>
      <c r="J113" s="35"/>
      <c r="K113" s="35"/>
      <c r="L113" s="48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6.95" customHeight="1">
      <c r="A114" s="35"/>
      <c r="B114" s="36"/>
      <c r="C114" s="35"/>
      <c r="D114" s="35"/>
      <c r="E114" s="35"/>
      <c r="F114" s="35"/>
      <c r="G114" s="35"/>
      <c r="H114" s="35"/>
      <c r="I114" s="35"/>
      <c r="J114" s="35"/>
      <c r="K114" s="35"/>
      <c r="L114" s="48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2" customHeight="1">
      <c r="A115" s="35"/>
      <c r="B115" s="36"/>
      <c r="C115" s="28" t="s">
        <v>15</v>
      </c>
      <c r="D115" s="35"/>
      <c r="E115" s="35"/>
      <c r="F115" s="35"/>
      <c r="G115" s="35"/>
      <c r="H115" s="35"/>
      <c r="I115" s="35"/>
      <c r="J115" s="35"/>
      <c r="K115" s="35"/>
      <c r="L115" s="48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6.5" customHeight="1">
      <c r="A116" s="35"/>
      <c r="B116" s="36"/>
      <c r="C116" s="35"/>
      <c r="D116" s="35"/>
      <c r="E116" s="301" t="str">
        <f>E7</f>
        <v>Vybudovanie operačnej sály na osadenie prístroja pre urológiu</v>
      </c>
      <c r="F116" s="302"/>
      <c r="G116" s="302"/>
      <c r="H116" s="302"/>
      <c r="I116" s="35"/>
      <c r="J116" s="35"/>
      <c r="K116" s="35"/>
      <c r="L116" s="48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12" customHeight="1">
      <c r="A117" s="35"/>
      <c r="B117" s="36"/>
      <c r="C117" s="28" t="s">
        <v>129</v>
      </c>
      <c r="D117" s="35"/>
      <c r="E117" s="35"/>
      <c r="F117" s="35"/>
      <c r="G117" s="35"/>
      <c r="H117" s="35"/>
      <c r="I117" s="35"/>
      <c r="J117" s="35"/>
      <c r="K117" s="35"/>
      <c r="L117" s="48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16.5" customHeight="1">
      <c r="A118" s="35"/>
      <c r="B118" s="36"/>
      <c r="C118" s="35"/>
      <c r="D118" s="35"/>
      <c r="E118" s="292" t="str">
        <f>E9</f>
        <v>DS - Dokumentácia skutkového vyhotovenia</v>
      </c>
      <c r="F118" s="299"/>
      <c r="G118" s="299"/>
      <c r="H118" s="299"/>
      <c r="I118" s="35"/>
      <c r="J118" s="35"/>
      <c r="K118" s="35"/>
      <c r="L118" s="48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6.95" customHeight="1">
      <c r="A119" s="35"/>
      <c r="B119" s="36"/>
      <c r="C119" s="35"/>
      <c r="D119" s="35"/>
      <c r="E119" s="35"/>
      <c r="F119" s="35"/>
      <c r="G119" s="35"/>
      <c r="H119" s="35"/>
      <c r="I119" s="35"/>
      <c r="J119" s="35"/>
      <c r="K119" s="35"/>
      <c r="L119" s="48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12" customHeight="1">
      <c r="A120" s="35"/>
      <c r="B120" s="36"/>
      <c r="C120" s="28" t="s">
        <v>19</v>
      </c>
      <c r="D120" s="35"/>
      <c r="E120" s="35"/>
      <c r="F120" s="26" t="str">
        <f>F12</f>
        <v xml:space="preserve"> </v>
      </c>
      <c r="G120" s="35"/>
      <c r="H120" s="35"/>
      <c r="I120" s="28" t="s">
        <v>21</v>
      </c>
      <c r="J120" s="61" t="str">
        <f>IF(J12="","",J12)</f>
        <v>14. 3. 2022</v>
      </c>
      <c r="K120" s="35"/>
      <c r="L120" s="48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2" customFormat="1" ht="6.95" customHeight="1">
      <c r="A121" s="35"/>
      <c r="B121" s="36"/>
      <c r="C121" s="35"/>
      <c r="D121" s="35"/>
      <c r="E121" s="35"/>
      <c r="F121" s="35"/>
      <c r="G121" s="35"/>
      <c r="H121" s="35"/>
      <c r="I121" s="35"/>
      <c r="J121" s="35"/>
      <c r="K121" s="35"/>
      <c r="L121" s="48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5" s="2" customFormat="1" ht="15.2" customHeight="1">
      <c r="A122" s="35"/>
      <c r="B122" s="36"/>
      <c r="C122" s="28" t="s">
        <v>23</v>
      </c>
      <c r="D122" s="35"/>
      <c r="E122" s="35"/>
      <c r="F122" s="26" t="str">
        <f>E15</f>
        <v xml:space="preserve"> </v>
      </c>
      <c r="G122" s="35"/>
      <c r="H122" s="35"/>
      <c r="I122" s="28" t="s">
        <v>28</v>
      </c>
      <c r="J122" s="31" t="str">
        <f>E21</f>
        <v xml:space="preserve"> </v>
      </c>
      <c r="K122" s="35"/>
      <c r="L122" s="48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5" s="2" customFormat="1" ht="15.2" customHeight="1">
      <c r="A123" s="35"/>
      <c r="B123" s="36"/>
      <c r="C123" s="28" t="s">
        <v>27</v>
      </c>
      <c r="D123" s="35"/>
      <c r="E123" s="35"/>
      <c r="F123" s="26" t="str">
        <f>IF(E18="","",E18)</f>
        <v/>
      </c>
      <c r="G123" s="35"/>
      <c r="H123" s="35"/>
      <c r="I123" s="28" t="s">
        <v>30</v>
      </c>
      <c r="J123" s="31" t="str">
        <f>E24</f>
        <v xml:space="preserve"> </v>
      </c>
      <c r="K123" s="35"/>
      <c r="L123" s="48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65" s="2" customFormat="1" ht="10.35" customHeight="1">
      <c r="A124" s="35"/>
      <c r="B124" s="36"/>
      <c r="C124" s="35"/>
      <c r="D124" s="35"/>
      <c r="E124" s="35"/>
      <c r="F124" s="35"/>
      <c r="G124" s="35"/>
      <c r="H124" s="35"/>
      <c r="I124" s="35"/>
      <c r="J124" s="35"/>
      <c r="K124" s="35"/>
      <c r="L124" s="48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65" s="11" customFormat="1" ht="29.25" customHeight="1">
      <c r="A125" s="154"/>
      <c r="B125" s="155"/>
      <c r="C125" s="156" t="s">
        <v>163</v>
      </c>
      <c r="D125" s="157" t="s">
        <v>59</v>
      </c>
      <c r="E125" s="157" t="s">
        <v>55</v>
      </c>
      <c r="F125" s="157" t="s">
        <v>56</v>
      </c>
      <c r="G125" s="157" t="s">
        <v>164</v>
      </c>
      <c r="H125" s="157" t="s">
        <v>165</v>
      </c>
      <c r="I125" s="157" t="s">
        <v>166</v>
      </c>
      <c r="J125" s="158" t="s">
        <v>138</v>
      </c>
      <c r="K125" s="159" t="s">
        <v>167</v>
      </c>
      <c r="L125" s="160"/>
      <c r="M125" s="68" t="s">
        <v>1</v>
      </c>
      <c r="N125" s="69" t="s">
        <v>38</v>
      </c>
      <c r="O125" s="69" t="s">
        <v>168</v>
      </c>
      <c r="P125" s="69" t="s">
        <v>169</v>
      </c>
      <c r="Q125" s="69" t="s">
        <v>170</v>
      </c>
      <c r="R125" s="69" t="s">
        <v>171</v>
      </c>
      <c r="S125" s="69" t="s">
        <v>172</v>
      </c>
      <c r="T125" s="70" t="s">
        <v>173</v>
      </c>
      <c r="U125" s="154"/>
      <c r="V125" s="154"/>
      <c r="W125" s="154"/>
      <c r="X125" s="154"/>
      <c r="Y125" s="154"/>
      <c r="Z125" s="154"/>
      <c r="AA125" s="154"/>
      <c r="AB125" s="154"/>
      <c r="AC125" s="154"/>
      <c r="AD125" s="154"/>
      <c r="AE125" s="154"/>
    </row>
    <row r="126" spans="1:65" s="2" customFormat="1" ht="22.9" customHeight="1">
      <c r="A126" s="35"/>
      <c r="B126" s="36"/>
      <c r="C126" s="75" t="s">
        <v>135</v>
      </c>
      <c r="D126" s="35"/>
      <c r="E126" s="35"/>
      <c r="F126" s="35"/>
      <c r="G126" s="35"/>
      <c r="H126" s="35"/>
      <c r="I126" s="35"/>
      <c r="J126" s="161">
        <f>BK126</f>
        <v>0</v>
      </c>
      <c r="K126" s="35"/>
      <c r="L126" s="36"/>
      <c r="M126" s="71"/>
      <c r="N126" s="62"/>
      <c r="O126" s="72"/>
      <c r="P126" s="162">
        <f>P127</f>
        <v>0</v>
      </c>
      <c r="Q126" s="72"/>
      <c r="R126" s="162">
        <f>R127</f>
        <v>0</v>
      </c>
      <c r="S126" s="72"/>
      <c r="T126" s="163">
        <f>T127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8" t="s">
        <v>73</v>
      </c>
      <c r="AU126" s="18" t="s">
        <v>140</v>
      </c>
      <c r="BK126" s="164">
        <f>BK127</f>
        <v>0</v>
      </c>
    </row>
    <row r="127" spans="1:65" s="2" customFormat="1" ht="16.5" customHeight="1">
      <c r="A127" s="35"/>
      <c r="B127" s="146"/>
      <c r="C127" s="178" t="s">
        <v>81</v>
      </c>
      <c r="D127" s="178" t="s">
        <v>179</v>
      </c>
      <c r="E127" s="179" t="s">
        <v>81</v>
      </c>
      <c r="F127" s="180" t="s">
        <v>117</v>
      </c>
      <c r="G127" s="181" t="s">
        <v>2444</v>
      </c>
      <c r="H127" s="182">
        <v>4</v>
      </c>
      <c r="I127" s="183"/>
      <c r="J127" s="184">
        <f>ROUND(I127*H127,2)</f>
        <v>0</v>
      </c>
      <c r="K127" s="185"/>
      <c r="L127" s="36"/>
      <c r="M127" s="223" t="s">
        <v>1</v>
      </c>
      <c r="N127" s="224" t="s">
        <v>40</v>
      </c>
      <c r="O127" s="225"/>
      <c r="P127" s="226">
        <f>O127*H127</f>
        <v>0</v>
      </c>
      <c r="Q127" s="226">
        <v>0</v>
      </c>
      <c r="R127" s="226">
        <f>Q127*H127</f>
        <v>0</v>
      </c>
      <c r="S127" s="226">
        <v>0</v>
      </c>
      <c r="T127" s="227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190" t="s">
        <v>183</v>
      </c>
      <c r="AT127" s="190" t="s">
        <v>179</v>
      </c>
      <c r="AU127" s="190" t="s">
        <v>74</v>
      </c>
      <c r="AY127" s="18" t="s">
        <v>176</v>
      </c>
      <c r="BE127" s="108">
        <f>IF(N127="základná",J127,0)</f>
        <v>0</v>
      </c>
      <c r="BF127" s="108">
        <f>IF(N127="znížená",J127,0)</f>
        <v>0</v>
      </c>
      <c r="BG127" s="108">
        <f>IF(N127="zákl. prenesená",J127,0)</f>
        <v>0</v>
      </c>
      <c r="BH127" s="108">
        <f>IF(N127="zníž. prenesená",J127,0)</f>
        <v>0</v>
      </c>
      <c r="BI127" s="108">
        <f>IF(N127="nulová",J127,0)</f>
        <v>0</v>
      </c>
      <c r="BJ127" s="18" t="s">
        <v>87</v>
      </c>
      <c r="BK127" s="108">
        <f>ROUND(I127*H127,2)</f>
        <v>0</v>
      </c>
      <c r="BL127" s="18" t="s">
        <v>183</v>
      </c>
      <c r="BM127" s="190" t="s">
        <v>2445</v>
      </c>
    </row>
    <row r="128" spans="1:65" s="2" customFormat="1" ht="6.95" customHeight="1">
      <c r="A128" s="35"/>
      <c r="B128" s="53"/>
      <c r="C128" s="54"/>
      <c r="D128" s="54"/>
      <c r="E128" s="54"/>
      <c r="F128" s="54"/>
      <c r="G128" s="54"/>
      <c r="H128" s="54"/>
      <c r="I128" s="54"/>
      <c r="J128" s="54"/>
      <c r="K128" s="54"/>
      <c r="L128" s="36"/>
      <c r="M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</sheetData>
  <autoFilter ref="C125:K127"/>
  <mergeCells count="14">
    <mergeCell ref="D104:F104"/>
    <mergeCell ref="E116:H116"/>
    <mergeCell ref="E118:H118"/>
    <mergeCell ref="L2:V2"/>
    <mergeCell ref="E27:J27"/>
    <mergeCell ref="E87:H87"/>
    <mergeCell ref="D100:F100"/>
    <mergeCell ref="D101:F101"/>
    <mergeCell ref="D102:F102"/>
    <mergeCell ref="D103:F103"/>
    <mergeCell ref="E7:H7"/>
    <mergeCell ref="E9:H9"/>
    <mergeCell ref="E18:H18"/>
    <mergeCell ref="E85:H85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618"/>
  <sheetViews>
    <sheetView showGridLines="0" topLeftCell="A13" workbookViewId="0">
      <selection activeCell="E29" sqref="E29:J29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63" t="s">
        <v>5</v>
      </c>
      <c r="M2" s="264"/>
      <c r="N2" s="264"/>
      <c r="O2" s="264"/>
      <c r="P2" s="264"/>
      <c r="Q2" s="264"/>
      <c r="R2" s="264"/>
      <c r="S2" s="264"/>
      <c r="T2" s="264"/>
      <c r="U2" s="264"/>
      <c r="V2" s="264"/>
      <c r="AT2" s="18" t="s">
        <v>88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</row>
    <row r="4" spans="1:46" s="1" customFormat="1" ht="24.95" customHeight="1">
      <c r="B4" s="21"/>
      <c r="D4" s="22" t="s">
        <v>128</v>
      </c>
      <c r="L4" s="21"/>
      <c r="M4" s="115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16.5" customHeight="1">
      <c r="B7" s="21"/>
      <c r="E7" s="301" t="str">
        <f>'Rekapitulácia stavby'!K6</f>
        <v>Vybudovanie operačnej sály na osadenie prístroja pre urológiu</v>
      </c>
      <c r="F7" s="302"/>
      <c r="G7" s="302"/>
      <c r="H7" s="302"/>
      <c r="L7" s="21"/>
    </row>
    <row r="8" spans="1:46" s="1" customFormat="1" ht="12" customHeight="1">
      <c r="B8" s="21"/>
      <c r="D8" s="28" t="s">
        <v>129</v>
      </c>
      <c r="L8" s="21"/>
    </row>
    <row r="9" spans="1:46" s="2" customFormat="1" ht="16.5" customHeight="1">
      <c r="A9" s="35"/>
      <c r="B9" s="36"/>
      <c r="C9" s="35"/>
      <c r="D9" s="35"/>
      <c r="E9" s="301" t="s">
        <v>130</v>
      </c>
      <c r="F9" s="299"/>
      <c r="G9" s="299"/>
      <c r="H9" s="299"/>
      <c r="I9" s="35"/>
      <c r="J9" s="35"/>
      <c r="K9" s="35"/>
      <c r="L9" s="48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2" customHeight="1">
      <c r="A10" s="35"/>
      <c r="B10" s="36"/>
      <c r="C10" s="35"/>
      <c r="D10" s="28" t="s">
        <v>131</v>
      </c>
      <c r="E10" s="35"/>
      <c r="F10" s="35"/>
      <c r="G10" s="35"/>
      <c r="H10" s="35"/>
      <c r="I10" s="35"/>
      <c r="J10" s="35"/>
      <c r="K10" s="35"/>
      <c r="L10" s="48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6.5" customHeight="1">
      <c r="A11" s="35"/>
      <c r="B11" s="36"/>
      <c r="C11" s="35"/>
      <c r="D11" s="35"/>
      <c r="E11" s="292" t="s">
        <v>132</v>
      </c>
      <c r="F11" s="299"/>
      <c r="G11" s="299"/>
      <c r="H11" s="299"/>
      <c r="I11" s="35"/>
      <c r="J11" s="35"/>
      <c r="K11" s="35"/>
      <c r="L11" s="48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>
      <c r="A12" s="35"/>
      <c r="B12" s="36"/>
      <c r="C12" s="35"/>
      <c r="D12" s="35"/>
      <c r="E12" s="35"/>
      <c r="F12" s="35"/>
      <c r="G12" s="35"/>
      <c r="H12" s="35"/>
      <c r="I12" s="35"/>
      <c r="J12" s="35"/>
      <c r="K12" s="35"/>
      <c r="L12" s="48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2" customHeight="1">
      <c r="A13" s="35"/>
      <c r="B13" s="36"/>
      <c r="C13" s="35"/>
      <c r="D13" s="28" t="s">
        <v>17</v>
      </c>
      <c r="E13" s="35"/>
      <c r="F13" s="26" t="s">
        <v>1</v>
      </c>
      <c r="G13" s="35"/>
      <c r="H13" s="35"/>
      <c r="I13" s="28" t="s">
        <v>18</v>
      </c>
      <c r="J13" s="26" t="s">
        <v>1</v>
      </c>
      <c r="K13" s="35"/>
      <c r="L13" s="48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36"/>
      <c r="C14" s="35"/>
      <c r="D14" s="28" t="s">
        <v>19</v>
      </c>
      <c r="E14" s="35"/>
      <c r="F14" s="26" t="s">
        <v>20</v>
      </c>
      <c r="G14" s="35"/>
      <c r="H14" s="35"/>
      <c r="I14" s="28" t="s">
        <v>21</v>
      </c>
      <c r="J14" s="61" t="str">
        <f>'Rekapitulácia stavby'!AN8</f>
        <v>14. 3. 2022</v>
      </c>
      <c r="K14" s="35"/>
      <c r="L14" s="48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0.9" customHeight="1">
      <c r="A15" s="35"/>
      <c r="B15" s="36"/>
      <c r="C15" s="35"/>
      <c r="D15" s="35"/>
      <c r="E15" s="35"/>
      <c r="F15" s="35"/>
      <c r="G15" s="35"/>
      <c r="H15" s="35"/>
      <c r="I15" s="35"/>
      <c r="J15" s="35"/>
      <c r="K15" s="35"/>
      <c r="L15" s="48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12" customHeight="1">
      <c r="A16" s="35"/>
      <c r="B16" s="36"/>
      <c r="C16" s="35"/>
      <c r="D16" s="28" t="s">
        <v>23</v>
      </c>
      <c r="E16" s="35"/>
      <c r="F16" s="35"/>
      <c r="G16" s="35"/>
      <c r="H16" s="35"/>
      <c r="I16" s="28" t="s">
        <v>24</v>
      </c>
      <c r="J16" s="26" t="str">
        <f>IF('Rekapitulácia stavby'!AN10="","",'Rekapitulácia stavby'!AN10)</f>
        <v/>
      </c>
      <c r="K16" s="35"/>
      <c r="L16" s="48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8" customHeight="1">
      <c r="A17" s="35"/>
      <c r="B17" s="36"/>
      <c r="C17" s="35"/>
      <c r="D17" s="35"/>
      <c r="E17" s="26" t="str">
        <f>IF('Rekapitulácia stavby'!E11="","",'Rekapitulácia stavby'!E11)</f>
        <v xml:space="preserve"> </v>
      </c>
      <c r="F17" s="35"/>
      <c r="G17" s="35"/>
      <c r="H17" s="35"/>
      <c r="I17" s="28" t="s">
        <v>26</v>
      </c>
      <c r="J17" s="26" t="str">
        <f>IF('Rekapitulácia stavby'!AN11="","",'Rekapitulácia stavby'!AN11)</f>
        <v/>
      </c>
      <c r="K17" s="35"/>
      <c r="L17" s="48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6.95" customHeight="1">
      <c r="A18" s="35"/>
      <c r="B18" s="36"/>
      <c r="C18" s="35"/>
      <c r="D18" s="35"/>
      <c r="E18" s="35"/>
      <c r="F18" s="35"/>
      <c r="G18" s="35"/>
      <c r="H18" s="35"/>
      <c r="I18" s="35"/>
      <c r="J18" s="35"/>
      <c r="K18" s="35"/>
      <c r="L18" s="48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12" customHeight="1">
      <c r="A19" s="35"/>
      <c r="B19" s="36"/>
      <c r="C19" s="35"/>
      <c r="D19" s="28" t="s">
        <v>27</v>
      </c>
      <c r="E19" s="35"/>
      <c r="F19" s="35"/>
      <c r="G19" s="35"/>
      <c r="H19" s="35"/>
      <c r="I19" s="28" t="s">
        <v>24</v>
      </c>
      <c r="J19" s="29"/>
      <c r="K19" s="35"/>
      <c r="L19" s="48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8" customHeight="1">
      <c r="A20" s="35"/>
      <c r="B20" s="36"/>
      <c r="C20" s="35"/>
      <c r="D20" s="35"/>
      <c r="E20" s="303"/>
      <c r="F20" s="277"/>
      <c r="G20" s="277"/>
      <c r="H20" s="277"/>
      <c r="I20" s="28" t="s">
        <v>26</v>
      </c>
      <c r="J20" s="29"/>
      <c r="K20" s="35"/>
      <c r="L20" s="48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6.95" customHeight="1">
      <c r="A21" s="35"/>
      <c r="B21" s="36"/>
      <c r="C21" s="35"/>
      <c r="D21" s="35"/>
      <c r="E21" s="35"/>
      <c r="F21" s="35"/>
      <c r="G21" s="35"/>
      <c r="H21" s="35"/>
      <c r="I21" s="35"/>
      <c r="J21" s="35"/>
      <c r="K21" s="35"/>
      <c r="L21" s="48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12" customHeight="1">
      <c r="A22" s="35"/>
      <c r="B22" s="36"/>
      <c r="C22" s="35"/>
      <c r="D22" s="28" t="s">
        <v>28</v>
      </c>
      <c r="E22" s="35"/>
      <c r="F22" s="35"/>
      <c r="G22" s="35"/>
      <c r="H22" s="35"/>
      <c r="I22" s="28" t="s">
        <v>24</v>
      </c>
      <c r="J22" s="26" t="s">
        <v>1</v>
      </c>
      <c r="K22" s="35"/>
      <c r="L22" s="48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8" customHeight="1">
      <c r="A23" s="35"/>
      <c r="B23" s="36"/>
      <c r="C23" s="35"/>
      <c r="D23" s="35"/>
      <c r="E23" s="26" t="s">
        <v>133</v>
      </c>
      <c r="F23" s="35"/>
      <c r="G23" s="35"/>
      <c r="H23" s="35"/>
      <c r="I23" s="28" t="s">
        <v>26</v>
      </c>
      <c r="J23" s="26" t="s">
        <v>1</v>
      </c>
      <c r="K23" s="35"/>
      <c r="L23" s="48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6.95" customHeight="1">
      <c r="A24" s="35"/>
      <c r="B24" s="36"/>
      <c r="C24" s="35"/>
      <c r="D24" s="35"/>
      <c r="E24" s="35"/>
      <c r="F24" s="35"/>
      <c r="G24" s="35"/>
      <c r="H24" s="35"/>
      <c r="I24" s="35"/>
      <c r="J24" s="35"/>
      <c r="K24" s="35"/>
      <c r="L24" s="48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12" customHeight="1">
      <c r="A25" s="35"/>
      <c r="B25" s="36"/>
      <c r="C25" s="35"/>
      <c r="D25" s="28" t="s">
        <v>30</v>
      </c>
      <c r="E25" s="35"/>
      <c r="F25" s="35"/>
      <c r="G25" s="35"/>
      <c r="H25" s="35"/>
      <c r="I25" s="28" t="s">
        <v>24</v>
      </c>
      <c r="J25" s="26" t="s">
        <v>1</v>
      </c>
      <c r="K25" s="35"/>
      <c r="L25" s="48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8" customHeight="1">
      <c r="A26" s="35"/>
      <c r="B26" s="36"/>
      <c r="C26" s="35"/>
      <c r="D26" s="35"/>
      <c r="E26" s="26" t="s">
        <v>134</v>
      </c>
      <c r="F26" s="35"/>
      <c r="G26" s="35"/>
      <c r="H26" s="35"/>
      <c r="I26" s="28" t="s">
        <v>26</v>
      </c>
      <c r="J26" s="26" t="s">
        <v>1</v>
      </c>
      <c r="K26" s="35"/>
      <c r="L26" s="48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2" customFormat="1" ht="6.95" customHeight="1">
      <c r="A27" s="35"/>
      <c r="B27" s="36"/>
      <c r="C27" s="35"/>
      <c r="D27" s="35"/>
      <c r="E27" s="35"/>
      <c r="F27" s="35"/>
      <c r="G27" s="35"/>
      <c r="H27" s="35"/>
      <c r="I27" s="35"/>
      <c r="J27" s="35"/>
      <c r="K27" s="35"/>
      <c r="L27" s="48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s="2" customFormat="1" ht="12" customHeight="1">
      <c r="A28" s="35"/>
      <c r="B28" s="36"/>
      <c r="C28" s="35"/>
      <c r="D28" s="28" t="s">
        <v>31</v>
      </c>
      <c r="E28" s="35"/>
      <c r="F28" s="35"/>
      <c r="G28" s="35"/>
      <c r="H28" s="35"/>
      <c r="I28" s="35"/>
      <c r="J28" s="35"/>
      <c r="K28" s="35"/>
      <c r="L28" s="48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8" customFormat="1" ht="167.25" customHeight="1">
      <c r="A29" s="116"/>
      <c r="B29" s="117"/>
      <c r="C29" s="116"/>
      <c r="D29" s="116"/>
      <c r="E29" s="281" t="s">
        <v>2446</v>
      </c>
      <c r="F29" s="281"/>
      <c r="G29" s="281"/>
      <c r="H29" s="281"/>
      <c r="I29" s="281"/>
      <c r="J29" s="281"/>
      <c r="K29" s="116"/>
      <c r="L29" s="118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</row>
    <row r="30" spans="1:31" s="2" customFormat="1" ht="6.95" customHeight="1">
      <c r="A30" s="35"/>
      <c r="B30" s="36"/>
      <c r="C30" s="35"/>
      <c r="D30" s="35"/>
      <c r="E30" s="35"/>
      <c r="F30" s="35"/>
      <c r="G30" s="35"/>
      <c r="H30" s="35"/>
      <c r="I30" s="35"/>
      <c r="J30" s="35"/>
      <c r="K30" s="35"/>
      <c r="L30" s="48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36"/>
      <c r="C31" s="35"/>
      <c r="D31" s="72"/>
      <c r="E31" s="72"/>
      <c r="F31" s="72"/>
      <c r="G31" s="72"/>
      <c r="H31" s="72"/>
      <c r="I31" s="72"/>
      <c r="J31" s="72"/>
      <c r="K31" s="72"/>
      <c r="L31" s="48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36"/>
      <c r="C32" s="35"/>
      <c r="D32" s="26" t="s">
        <v>135</v>
      </c>
      <c r="E32" s="35"/>
      <c r="F32" s="35"/>
      <c r="G32" s="35"/>
      <c r="H32" s="35"/>
      <c r="I32" s="35"/>
      <c r="J32" s="34">
        <f>J98</f>
        <v>0</v>
      </c>
      <c r="K32" s="35"/>
      <c r="L32" s="48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36"/>
      <c r="C33" s="35"/>
      <c r="D33" s="33" t="s">
        <v>122</v>
      </c>
      <c r="E33" s="35"/>
      <c r="F33" s="35"/>
      <c r="G33" s="35"/>
      <c r="H33" s="35"/>
      <c r="I33" s="35"/>
      <c r="J33" s="34">
        <f>J113</f>
        <v>0</v>
      </c>
      <c r="K33" s="35"/>
      <c r="L33" s="48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25.35" customHeight="1">
      <c r="A34" s="35"/>
      <c r="B34" s="36"/>
      <c r="C34" s="35"/>
      <c r="D34" s="119" t="s">
        <v>34</v>
      </c>
      <c r="E34" s="35"/>
      <c r="F34" s="35"/>
      <c r="G34" s="35"/>
      <c r="H34" s="35"/>
      <c r="I34" s="35"/>
      <c r="J34" s="77">
        <f>ROUND(J32 + J33, 2)</f>
        <v>0</v>
      </c>
      <c r="K34" s="35"/>
      <c r="L34" s="48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6.95" customHeight="1">
      <c r="A35" s="35"/>
      <c r="B35" s="36"/>
      <c r="C35" s="35"/>
      <c r="D35" s="72"/>
      <c r="E35" s="72"/>
      <c r="F35" s="72"/>
      <c r="G35" s="72"/>
      <c r="H35" s="72"/>
      <c r="I35" s="72"/>
      <c r="J35" s="72"/>
      <c r="K35" s="72"/>
      <c r="L35" s="48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36"/>
      <c r="C36" s="35"/>
      <c r="D36" s="35"/>
      <c r="E36" s="35"/>
      <c r="F36" s="39" t="s">
        <v>36</v>
      </c>
      <c r="G36" s="35"/>
      <c r="H36" s="35"/>
      <c r="I36" s="39" t="s">
        <v>35</v>
      </c>
      <c r="J36" s="39" t="s">
        <v>37</v>
      </c>
      <c r="K36" s="35"/>
      <c r="L36" s="48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customHeight="1">
      <c r="A37" s="35"/>
      <c r="B37" s="36"/>
      <c r="C37" s="35"/>
      <c r="D37" s="120" t="s">
        <v>38</v>
      </c>
      <c r="E37" s="41" t="s">
        <v>39</v>
      </c>
      <c r="F37" s="121">
        <f>ROUND((SUM(BE113:BE120) + SUM(BE142:BE617)),  2)</f>
        <v>0</v>
      </c>
      <c r="G37" s="122"/>
      <c r="H37" s="122"/>
      <c r="I37" s="123">
        <v>0.2</v>
      </c>
      <c r="J37" s="121">
        <f>ROUND(((SUM(BE113:BE120) + SUM(BE142:BE617))*I37),  2)</f>
        <v>0</v>
      </c>
      <c r="K37" s="35"/>
      <c r="L37" s="48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customHeight="1">
      <c r="A38" s="35"/>
      <c r="B38" s="36"/>
      <c r="C38" s="35"/>
      <c r="D38" s="35"/>
      <c r="E38" s="41" t="s">
        <v>40</v>
      </c>
      <c r="F38" s="121">
        <f>ROUND((SUM(BF113:BF120) + SUM(BF142:BF617)),  2)</f>
        <v>0</v>
      </c>
      <c r="G38" s="122"/>
      <c r="H38" s="122"/>
      <c r="I38" s="123">
        <v>0.2</v>
      </c>
      <c r="J38" s="121">
        <f>ROUND(((SUM(BF113:BF120) + SUM(BF142:BF617))*I38),  2)</f>
        <v>0</v>
      </c>
      <c r="K38" s="35"/>
      <c r="L38" s="48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36"/>
      <c r="C39" s="35"/>
      <c r="D39" s="35"/>
      <c r="E39" s="28" t="s">
        <v>41</v>
      </c>
      <c r="F39" s="124">
        <f>ROUND((SUM(BG113:BG120) + SUM(BG142:BG617)),  2)</f>
        <v>0</v>
      </c>
      <c r="G39" s="35"/>
      <c r="H39" s="35"/>
      <c r="I39" s="125">
        <v>0.2</v>
      </c>
      <c r="J39" s="124">
        <f>0</f>
        <v>0</v>
      </c>
      <c r="K39" s="35"/>
      <c r="L39" s="48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hidden="1" customHeight="1">
      <c r="A40" s="35"/>
      <c r="B40" s="36"/>
      <c r="C40" s="35"/>
      <c r="D40" s="35"/>
      <c r="E40" s="28" t="s">
        <v>42</v>
      </c>
      <c r="F40" s="124">
        <f>ROUND((SUM(BH113:BH120) + SUM(BH142:BH617)),  2)</f>
        <v>0</v>
      </c>
      <c r="G40" s="35"/>
      <c r="H40" s="35"/>
      <c r="I40" s="125">
        <v>0.2</v>
      </c>
      <c r="J40" s="124">
        <f>0</f>
        <v>0</v>
      </c>
      <c r="K40" s="35"/>
      <c r="L40" s="48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14.45" hidden="1" customHeight="1">
      <c r="A41" s="35"/>
      <c r="B41" s="36"/>
      <c r="C41" s="35"/>
      <c r="D41" s="35"/>
      <c r="E41" s="41" t="s">
        <v>43</v>
      </c>
      <c r="F41" s="121">
        <f>ROUND((SUM(BI113:BI120) + SUM(BI142:BI617)),  2)</f>
        <v>0</v>
      </c>
      <c r="G41" s="122"/>
      <c r="H41" s="122"/>
      <c r="I41" s="123">
        <v>0</v>
      </c>
      <c r="J41" s="121">
        <f>0</f>
        <v>0</v>
      </c>
      <c r="K41" s="35"/>
      <c r="L41" s="48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6.95" customHeight="1">
      <c r="A42" s="35"/>
      <c r="B42" s="36"/>
      <c r="C42" s="35"/>
      <c r="D42" s="35"/>
      <c r="E42" s="35"/>
      <c r="F42" s="35"/>
      <c r="G42" s="35"/>
      <c r="H42" s="35"/>
      <c r="I42" s="35"/>
      <c r="J42" s="35"/>
      <c r="K42" s="35"/>
      <c r="L42" s="48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2" customFormat="1" ht="25.35" customHeight="1">
      <c r="A43" s="35"/>
      <c r="B43" s="36"/>
      <c r="C43" s="113"/>
      <c r="D43" s="126" t="s">
        <v>44</v>
      </c>
      <c r="E43" s="66"/>
      <c r="F43" s="66"/>
      <c r="G43" s="127" t="s">
        <v>45</v>
      </c>
      <c r="H43" s="128" t="s">
        <v>46</v>
      </c>
      <c r="I43" s="66"/>
      <c r="J43" s="129">
        <f>SUM(J34:J41)</f>
        <v>0</v>
      </c>
      <c r="K43" s="130"/>
      <c r="L43" s="48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pans="1:31" s="2" customFormat="1" ht="0.95" customHeight="1">
      <c r="A44" s="35"/>
      <c r="B44" s="36"/>
      <c r="C44" s="35"/>
      <c r="D44" s="35"/>
      <c r="E44" s="35"/>
      <c r="F44" s="35"/>
      <c r="G44" s="35"/>
      <c r="H44" s="35"/>
      <c r="I44" s="35"/>
      <c r="J44" s="35"/>
      <c r="K44" s="35"/>
      <c r="L44" s="48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pans="1:31" s="1" customFormat="1" ht="0.95" customHeight="1">
      <c r="B45" s="21"/>
      <c r="L45" s="21"/>
    </row>
    <row r="46" spans="1:31" s="1" customFormat="1" ht="0.95" customHeight="1">
      <c r="B46" s="21"/>
      <c r="L46" s="21"/>
    </row>
    <row r="47" spans="1:31" s="1" customFormat="1" ht="0.95" customHeight="1">
      <c r="B47" s="21"/>
      <c r="L47" s="21"/>
    </row>
    <row r="48" spans="1:31" s="1" customFormat="1" ht="0.95" customHeight="1">
      <c r="B48" s="21"/>
      <c r="L48" s="21"/>
    </row>
    <row r="49" spans="1:31" s="1" customFormat="1" ht="0.95" customHeight="1">
      <c r="B49" s="21"/>
      <c r="L49" s="21"/>
    </row>
    <row r="50" spans="1:31" s="2" customFormat="1" ht="14.45" customHeight="1">
      <c r="B50" s="48"/>
      <c r="D50" s="49" t="s">
        <v>47</v>
      </c>
      <c r="E50" s="50"/>
      <c r="F50" s="50"/>
      <c r="G50" s="49" t="s">
        <v>48</v>
      </c>
      <c r="H50" s="50"/>
      <c r="I50" s="50"/>
      <c r="J50" s="50"/>
      <c r="K50" s="50"/>
      <c r="L50" s="48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36"/>
      <c r="C61" s="35"/>
      <c r="D61" s="51" t="s">
        <v>49</v>
      </c>
      <c r="E61" s="38"/>
      <c r="F61" s="131" t="s">
        <v>50</v>
      </c>
      <c r="G61" s="51" t="s">
        <v>49</v>
      </c>
      <c r="H61" s="38"/>
      <c r="I61" s="38"/>
      <c r="J61" s="132" t="s">
        <v>50</v>
      </c>
      <c r="K61" s="38"/>
      <c r="L61" s="48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36"/>
      <c r="C65" s="35"/>
      <c r="D65" s="49" t="s">
        <v>51</v>
      </c>
      <c r="E65" s="52"/>
      <c r="F65" s="52"/>
      <c r="G65" s="49" t="s">
        <v>52</v>
      </c>
      <c r="H65" s="52"/>
      <c r="I65" s="52"/>
      <c r="J65" s="52"/>
      <c r="K65" s="52"/>
      <c r="L65" s="48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36"/>
      <c r="C76" s="35"/>
      <c r="D76" s="51" t="s">
        <v>49</v>
      </c>
      <c r="E76" s="38"/>
      <c r="F76" s="131" t="s">
        <v>50</v>
      </c>
      <c r="G76" s="51" t="s">
        <v>49</v>
      </c>
      <c r="H76" s="38"/>
      <c r="I76" s="38"/>
      <c r="J76" s="132" t="s">
        <v>50</v>
      </c>
      <c r="K76" s="38"/>
      <c r="L76" s="48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53"/>
      <c r="C77" s="54"/>
      <c r="D77" s="54"/>
      <c r="E77" s="54"/>
      <c r="F77" s="54"/>
      <c r="G77" s="54"/>
      <c r="H77" s="54"/>
      <c r="I77" s="54"/>
      <c r="J77" s="54"/>
      <c r="K77" s="54"/>
      <c r="L77" s="48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31" s="2" customFormat="1" ht="6.95" customHeight="1">
      <c r="A81" s="35"/>
      <c r="B81" s="55"/>
      <c r="C81" s="56"/>
      <c r="D81" s="56"/>
      <c r="E81" s="56"/>
      <c r="F81" s="56"/>
      <c r="G81" s="56"/>
      <c r="H81" s="56"/>
      <c r="I81" s="56"/>
      <c r="J81" s="56"/>
      <c r="K81" s="56"/>
      <c r="L81" s="48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31" s="2" customFormat="1" ht="24.95" customHeight="1">
      <c r="A82" s="35"/>
      <c r="B82" s="36"/>
      <c r="C82" s="22" t="s">
        <v>136</v>
      </c>
      <c r="D82" s="35"/>
      <c r="E82" s="35"/>
      <c r="F82" s="35"/>
      <c r="G82" s="35"/>
      <c r="H82" s="35"/>
      <c r="I82" s="35"/>
      <c r="J82" s="35"/>
      <c r="K82" s="35"/>
      <c r="L82" s="48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6.95" customHeight="1">
      <c r="A83" s="35"/>
      <c r="B83" s="36"/>
      <c r="C83" s="35"/>
      <c r="D83" s="35"/>
      <c r="E83" s="35"/>
      <c r="F83" s="35"/>
      <c r="G83" s="35"/>
      <c r="H83" s="35"/>
      <c r="I83" s="35"/>
      <c r="J83" s="35"/>
      <c r="K83" s="35"/>
      <c r="L83" s="48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12" customHeight="1">
      <c r="A84" s="35"/>
      <c r="B84" s="36"/>
      <c r="C84" s="28" t="s">
        <v>15</v>
      </c>
      <c r="D84" s="35"/>
      <c r="E84" s="35"/>
      <c r="F84" s="35"/>
      <c r="G84" s="35"/>
      <c r="H84" s="35"/>
      <c r="I84" s="35"/>
      <c r="J84" s="35"/>
      <c r="K84" s="35"/>
      <c r="L84" s="48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16.5" customHeight="1">
      <c r="A85" s="35"/>
      <c r="B85" s="36"/>
      <c r="C85" s="35"/>
      <c r="D85" s="35"/>
      <c r="E85" s="301" t="str">
        <f>E7</f>
        <v>Vybudovanie operačnej sály na osadenie prístroja pre urológiu</v>
      </c>
      <c r="F85" s="302"/>
      <c r="G85" s="302"/>
      <c r="H85" s="302"/>
      <c r="I85" s="35"/>
      <c r="J85" s="35"/>
      <c r="K85" s="35"/>
      <c r="L85" s="48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1" customFormat="1" ht="12" customHeight="1">
      <c r="B86" s="21"/>
      <c r="C86" s="28" t="s">
        <v>129</v>
      </c>
      <c r="L86" s="21"/>
    </row>
    <row r="87" spans="1:31" s="2" customFormat="1" ht="16.5" customHeight="1">
      <c r="A87" s="35"/>
      <c r="B87" s="36"/>
      <c r="C87" s="35"/>
      <c r="D87" s="35"/>
      <c r="E87" s="301" t="s">
        <v>130</v>
      </c>
      <c r="F87" s="299"/>
      <c r="G87" s="299"/>
      <c r="H87" s="299"/>
      <c r="I87" s="35"/>
      <c r="J87" s="35"/>
      <c r="K87" s="35"/>
      <c r="L87" s="48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31" s="2" customFormat="1" ht="12" customHeight="1">
      <c r="A88" s="35"/>
      <c r="B88" s="36"/>
      <c r="C88" s="28" t="s">
        <v>131</v>
      </c>
      <c r="D88" s="35"/>
      <c r="E88" s="35"/>
      <c r="F88" s="35"/>
      <c r="G88" s="35"/>
      <c r="H88" s="35"/>
      <c r="I88" s="35"/>
      <c r="J88" s="35"/>
      <c r="K88" s="35"/>
      <c r="L88" s="48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31" s="2" customFormat="1" ht="16.5" customHeight="1">
      <c r="A89" s="35"/>
      <c r="B89" s="36"/>
      <c r="C89" s="35"/>
      <c r="D89" s="35"/>
      <c r="E89" s="292" t="str">
        <f>E11</f>
        <v>ARCH1 - Búracie práce</v>
      </c>
      <c r="F89" s="299"/>
      <c r="G89" s="299"/>
      <c r="H89" s="299"/>
      <c r="I89" s="35"/>
      <c r="J89" s="35"/>
      <c r="K89" s="35"/>
      <c r="L89" s="48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6.95" customHeight="1">
      <c r="A90" s="35"/>
      <c r="B90" s="36"/>
      <c r="C90" s="35"/>
      <c r="D90" s="35"/>
      <c r="E90" s="35"/>
      <c r="F90" s="35"/>
      <c r="G90" s="35"/>
      <c r="H90" s="35"/>
      <c r="I90" s="35"/>
      <c r="J90" s="35"/>
      <c r="K90" s="35"/>
      <c r="L90" s="48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12" customHeight="1">
      <c r="A91" s="35"/>
      <c r="B91" s="36"/>
      <c r="C91" s="28" t="s">
        <v>19</v>
      </c>
      <c r="D91" s="35"/>
      <c r="E91" s="35"/>
      <c r="F91" s="26" t="str">
        <f>F14</f>
        <v>Bratislava</v>
      </c>
      <c r="G91" s="35"/>
      <c r="H91" s="35"/>
      <c r="I91" s="28" t="s">
        <v>21</v>
      </c>
      <c r="J91" s="61" t="str">
        <f>IF(J14="","",J14)</f>
        <v>14. 3. 2022</v>
      </c>
      <c r="K91" s="35"/>
      <c r="L91" s="48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6.95" customHeight="1">
      <c r="A92" s="35"/>
      <c r="B92" s="36"/>
      <c r="C92" s="35"/>
      <c r="D92" s="35"/>
      <c r="E92" s="35"/>
      <c r="F92" s="35"/>
      <c r="G92" s="35"/>
      <c r="H92" s="35"/>
      <c r="I92" s="35"/>
      <c r="J92" s="35"/>
      <c r="K92" s="35"/>
      <c r="L92" s="48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25.7" customHeight="1">
      <c r="A93" s="35"/>
      <c r="B93" s="36"/>
      <c r="C93" s="28" t="s">
        <v>23</v>
      </c>
      <c r="D93" s="35"/>
      <c r="E93" s="35"/>
      <c r="F93" s="26" t="str">
        <f>E17</f>
        <v xml:space="preserve"> </v>
      </c>
      <c r="G93" s="35"/>
      <c r="H93" s="35"/>
      <c r="I93" s="28" t="s">
        <v>28</v>
      </c>
      <c r="J93" s="31" t="str">
        <f>E23</f>
        <v>Ing. arch. Angela HORNICKÁ</v>
      </c>
      <c r="K93" s="35"/>
      <c r="L93" s="48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15.2" customHeight="1">
      <c r="A94" s="35"/>
      <c r="B94" s="36"/>
      <c r="C94" s="28" t="s">
        <v>27</v>
      </c>
      <c r="D94" s="35"/>
      <c r="E94" s="35"/>
      <c r="F94" s="26" t="str">
        <f>IF(E20="","",E20)</f>
        <v/>
      </c>
      <c r="G94" s="35"/>
      <c r="H94" s="35"/>
      <c r="I94" s="28" t="s">
        <v>30</v>
      </c>
      <c r="J94" s="31" t="str">
        <f>E26</f>
        <v>Ing. Peter Mateáš</v>
      </c>
      <c r="K94" s="35"/>
      <c r="L94" s="48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10.35" customHeight="1">
      <c r="A95" s="35"/>
      <c r="B95" s="36"/>
      <c r="C95" s="35"/>
      <c r="D95" s="35"/>
      <c r="E95" s="35"/>
      <c r="F95" s="35"/>
      <c r="G95" s="35"/>
      <c r="H95" s="35"/>
      <c r="I95" s="35"/>
      <c r="J95" s="35"/>
      <c r="K95" s="35"/>
      <c r="L95" s="48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29.25" customHeight="1">
      <c r="A96" s="35"/>
      <c r="B96" s="36"/>
      <c r="C96" s="133" t="s">
        <v>137</v>
      </c>
      <c r="D96" s="113"/>
      <c r="E96" s="113"/>
      <c r="F96" s="113"/>
      <c r="G96" s="113"/>
      <c r="H96" s="113"/>
      <c r="I96" s="113"/>
      <c r="J96" s="134" t="s">
        <v>138</v>
      </c>
      <c r="K96" s="113"/>
      <c r="L96" s="48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47" s="2" customFormat="1" ht="10.35" customHeight="1">
      <c r="A97" s="35"/>
      <c r="B97" s="36"/>
      <c r="C97" s="35"/>
      <c r="D97" s="35"/>
      <c r="E97" s="35"/>
      <c r="F97" s="35"/>
      <c r="G97" s="35"/>
      <c r="H97" s="35"/>
      <c r="I97" s="35"/>
      <c r="J97" s="35"/>
      <c r="K97" s="35"/>
      <c r="L97" s="48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pans="1:47" s="2" customFormat="1" ht="22.9" customHeight="1">
      <c r="A98" s="35"/>
      <c r="B98" s="36"/>
      <c r="C98" s="135" t="s">
        <v>139</v>
      </c>
      <c r="D98" s="35"/>
      <c r="E98" s="35"/>
      <c r="F98" s="35"/>
      <c r="G98" s="35"/>
      <c r="H98" s="35"/>
      <c r="I98" s="35"/>
      <c r="J98" s="77">
        <f>J142</f>
        <v>0</v>
      </c>
      <c r="K98" s="35"/>
      <c r="L98" s="48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8" t="s">
        <v>140</v>
      </c>
    </row>
    <row r="99" spans="1:47" s="9" customFormat="1" ht="24.95" customHeight="1">
      <c r="B99" s="136"/>
      <c r="D99" s="137" t="s">
        <v>141</v>
      </c>
      <c r="E99" s="138"/>
      <c r="F99" s="138"/>
      <c r="G99" s="138"/>
      <c r="H99" s="138"/>
      <c r="I99" s="138"/>
      <c r="J99" s="139">
        <f>J143</f>
        <v>0</v>
      </c>
      <c r="L99" s="136"/>
    </row>
    <row r="100" spans="1:47" s="10" customFormat="1" ht="19.899999999999999" customHeight="1">
      <c r="B100" s="140"/>
      <c r="D100" s="141" t="s">
        <v>142</v>
      </c>
      <c r="E100" s="142"/>
      <c r="F100" s="142"/>
      <c r="G100" s="142"/>
      <c r="H100" s="142"/>
      <c r="I100" s="142"/>
      <c r="J100" s="143">
        <f>J144</f>
        <v>0</v>
      </c>
      <c r="L100" s="140"/>
    </row>
    <row r="101" spans="1:47" s="9" customFormat="1" ht="24.95" customHeight="1">
      <c r="B101" s="136"/>
      <c r="D101" s="137" t="s">
        <v>143</v>
      </c>
      <c r="E101" s="138"/>
      <c r="F101" s="138"/>
      <c r="G101" s="138"/>
      <c r="H101" s="138"/>
      <c r="I101" s="138"/>
      <c r="J101" s="139">
        <f>J507</f>
        <v>0</v>
      </c>
      <c r="L101" s="136"/>
    </row>
    <row r="102" spans="1:47" s="10" customFormat="1" ht="19.899999999999999" customHeight="1">
      <c r="B102" s="140"/>
      <c r="D102" s="141" t="s">
        <v>144</v>
      </c>
      <c r="E102" s="142"/>
      <c r="F102" s="142"/>
      <c r="G102" s="142"/>
      <c r="H102" s="142"/>
      <c r="I102" s="142"/>
      <c r="J102" s="143">
        <f>J508</f>
        <v>0</v>
      </c>
      <c r="L102" s="140"/>
    </row>
    <row r="103" spans="1:47" s="10" customFormat="1" ht="19.899999999999999" customHeight="1">
      <c r="B103" s="140"/>
      <c r="D103" s="141" t="s">
        <v>145</v>
      </c>
      <c r="E103" s="142"/>
      <c r="F103" s="142"/>
      <c r="G103" s="142"/>
      <c r="H103" s="142"/>
      <c r="I103" s="142"/>
      <c r="J103" s="143">
        <f>J540</f>
        <v>0</v>
      </c>
      <c r="L103" s="140"/>
    </row>
    <row r="104" spans="1:47" s="10" customFormat="1" ht="19.899999999999999" customHeight="1">
      <c r="B104" s="140"/>
      <c r="D104" s="141" t="s">
        <v>146</v>
      </c>
      <c r="E104" s="142"/>
      <c r="F104" s="142"/>
      <c r="G104" s="142"/>
      <c r="H104" s="142"/>
      <c r="I104" s="142"/>
      <c r="J104" s="143">
        <f>J555</f>
        <v>0</v>
      </c>
      <c r="L104" s="140"/>
    </row>
    <row r="105" spans="1:47" s="10" customFormat="1" ht="19.899999999999999" customHeight="1">
      <c r="B105" s="140"/>
      <c r="D105" s="141" t="s">
        <v>147</v>
      </c>
      <c r="E105" s="142"/>
      <c r="F105" s="142"/>
      <c r="G105" s="142"/>
      <c r="H105" s="142"/>
      <c r="I105" s="142"/>
      <c r="J105" s="143">
        <f>J579</f>
        <v>0</v>
      </c>
      <c r="L105" s="140"/>
    </row>
    <row r="106" spans="1:47" s="10" customFormat="1" ht="19.899999999999999" customHeight="1">
      <c r="B106" s="140"/>
      <c r="D106" s="141" t="s">
        <v>148</v>
      </c>
      <c r="E106" s="142"/>
      <c r="F106" s="142"/>
      <c r="G106" s="142"/>
      <c r="H106" s="142"/>
      <c r="I106" s="142"/>
      <c r="J106" s="143">
        <f>J584</f>
        <v>0</v>
      </c>
      <c r="L106" s="140"/>
    </row>
    <row r="107" spans="1:47" s="10" customFormat="1" ht="19.899999999999999" customHeight="1">
      <c r="B107" s="140"/>
      <c r="D107" s="141" t="s">
        <v>149</v>
      </c>
      <c r="E107" s="142"/>
      <c r="F107" s="142"/>
      <c r="G107" s="142"/>
      <c r="H107" s="142"/>
      <c r="I107" s="142"/>
      <c r="J107" s="143">
        <f>J589</f>
        <v>0</v>
      </c>
      <c r="L107" s="140"/>
    </row>
    <row r="108" spans="1:47" s="10" customFormat="1" ht="19.899999999999999" customHeight="1">
      <c r="B108" s="140"/>
      <c r="D108" s="141" t="s">
        <v>150</v>
      </c>
      <c r="E108" s="142"/>
      <c r="F108" s="142"/>
      <c r="G108" s="142"/>
      <c r="H108" s="142"/>
      <c r="I108" s="142"/>
      <c r="J108" s="143">
        <f>J594</f>
        <v>0</v>
      </c>
      <c r="L108" s="140"/>
    </row>
    <row r="109" spans="1:47" s="9" customFormat="1" ht="24.95" customHeight="1">
      <c r="B109" s="136"/>
      <c r="D109" s="137" t="s">
        <v>151</v>
      </c>
      <c r="E109" s="138"/>
      <c r="F109" s="138"/>
      <c r="G109" s="138"/>
      <c r="H109" s="138"/>
      <c r="I109" s="138"/>
      <c r="J109" s="139">
        <f>J615</f>
        <v>0</v>
      </c>
      <c r="L109" s="136"/>
    </row>
    <row r="110" spans="1:47" s="10" customFormat="1" ht="19.899999999999999" customHeight="1">
      <c r="B110" s="140"/>
      <c r="D110" s="141" t="s">
        <v>152</v>
      </c>
      <c r="E110" s="142"/>
      <c r="F110" s="142"/>
      <c r="G110" s="142"/>
      <c r="H110" s="142"/>
      <c r="I110" s="142"/>
      <c r="J110" s="143">
        <f>J616</f>
        <v>0</v>
      </c>
      <c r="L110" s="140"/>
    </row>
    <row r="111" spans="1:47" s="2" customFormat="1" ht="21.75" customHeight="1">
      <c r="A111" s="35"/>
      <c r="B111" s="36"/>
      <c r="C111" s="35"/>
      <c r="D111" s="35"/>
      <c r="E111" s="35"/>
      <c r="F111" s="35"/>
      <c r="G111" s="35"/>
      <c r="H111" s="35"/>
      <c r="I111" s="35"/>
      <c r="J111" s="35"/>
      <c r="K111" s="35"/>
      <c r="L111" s="48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47" s="2" customFormat="1" ht="6.95" customHeight="1">
      <c r="A112" s="35"/>
      <c r="B112" s="36"/>
      <c r="C112" s="35"/>
      <c r="D112" s="35"/>
      <c r="E112" s="35"/>
      <c r="F112" s="35"/>
      <c r="G112" s="35"/>
      <c r="H112" s="35"/>
      <c r="I112" s="35"/>
      <c r="J112" s="35"/>
      <c r="K112" s="35"/>
      <c r="L112" s="48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29.25" customHeight="1">
      <c r="A113" s="35"/>
      <c r="B113" s="36"/>
      <c r="C113" s="135" t="s">
        <v>153</v>
      </c>
      <c r="D113" s="35"/>
      <c r="E113" s="35"/>
      <c r="F113" s="35"/>
      <c r="G113" s="35"/>
      <c r="H113" s="35"/>
      <c r="I113" s="35"/>
      <c r="J113" s="144">
        <f>ROUND(J114 + J115 + J116 + J117 + J118 + J119,2)</f>
        <v>0</v>
      </c>
      <c r="K113" s="35"/>
      <c r="L113" s="48"/>
      <c r="N113" s="145" t="s">
        <v>38</v>
      </c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8" customHeight="1">
      <c r="A114" s="35"/>
      <c r="B114" s="146"/>
      <c r="C114" s="147"/>
      <c r="D114" s="287" t="s">
        <v>154</v>
      </c>
      <c r="E114" s="300"/>
      <c r="F114" s="300"/>
      <c r="G114" s="147"/>
      <c r="H114" s="147"/>
      <c r="I114" s="147"/>
      <c r="J114" s="105">
        <v>0</v>
      </c>
      <c r="K114" s="147"/>
      <c r="L114" s="149"/>
      <c r="M114" s="150"/>
      <c r="N114" s="151" t="s">
        <v>40</v>
      </c>
      <c r="O114" s="150"/>
      <c r="P114" s="150"/>
      <c r="Q114" s="150"/>
      <c r="R114" s="150"/>
      <c r="S114" s="147"/>
      <c r="T114" s="147"/>
      <c r="U114" s="147"/>
      <c r="V114" s="147"/>
      <c r="W114" s="147"/>
      <c r="X114" s="147"/>
      <c r="Y114" s="147"/>
      <c r="Z114" s="147"/>
      <c r="AA114" s="147"/>
      <c r="AB114" s="147"/>
      <c r="AC114" s="147"/>
      <c r="AD114" s="147"/>
      <c r="AE114" s="147"/>
      <c r="AF114" s="150"/>
      <c r="AG114" s="150"/>
      <c r="AH114" s="150"/>
      <c r="AI114" s="150"/>
      <c r="AJ114" s="150"/>
      <c r="AK114" s="150"/>
      <c r="AL114" s="150"/>
      <c r="AM114" s="150"/>
      <c r="AN114" s="150"/>
      <c r="AO114" s="150"/>
      <c r="AP114" s="150"/>
      <c r="AQ114" s="150"/>
      <c r="AR114" s="150"/>
      <c r="AS114" s="150"/>
      <c r="AT114" s="150"/>
      <c r="AU114" s="150"/>
      <c r="AV114" s="150"/>
      <c r="AW114" s="150"/>
      <c r="AX114" s="150"/>
      <c r="AY114" s="152" t="s">
        <v>155</v>
      </c>
      <c r="AZ114" s="150"/>
      <c r="BA114" s="150"/>
      <c r="BB114" s="150"/>
      <c r="BC114" s="150"/>
      <c r="BD114" s="150"/>
      <c r="BE114" s="153">
        <f t="shared" ref="BE114:BE119" si="0">IF(N114="základná",J114,0)</f>
        <v>0</v>
      </c>
      <c r="BF114" s="153">
        <f t="shared" ref="BF114:BF119" si="1">IF(N114="znížená",J114,0)</f>
        <v>0</v>
      </c>
      <c r="BG114" s="153">
        <f t="shared" ref="BG114:BG119" si="2">IF(N114="zákl. prenesená",J114,0)</f>
        <v>0</v>
      </c>
      <c r="BH114" s="153">
        <f t="shared" ref="BH114:BH119" si="3">IF(N114="zníž. prenesená",J114,0)</f>
        <v>0</v>
      </c>
      <c r="BI114" s="153">
        <f t="shared" ref="BI114:BI119" si="4">IF(N114="nulová",J114,0)</f>
        <v>0</v>
      </c>
      <c r="BJ114" s="152" t="s">
        <v>87</v>
      </c>
      <c r="BK114" s="150"/>
      <c r="BL114" s="150"/>
      <c r="BM114" s="150"/>
    </row>
    <row r="115" spans="1:65" s="2" customFormat="1" ht="18" customHeight="1">
      <c r="A115" s="35"/>
      <c r="B115" s="146"/>
      <c r="C115" s="147"/>
      <c r="D115" s="287" t="s">
        <v>156</v>
      </c>
      <c r="E115" s="300"/>
      <c r="F115" s="300"/>
      <c r="G115" s="147"/>
      <c r="H115" s="147"/>
      <c r="I115" s="147"/>
      <c r="J115" s="105">
        <v>0</v>
      </c>
      <c r="K115" s="147"/>
      <c r="L115" s="149"/>
      <c r="M115" s="150"/>
      <c r="N115" s="151" t="s">
        <v>40</v>
      </c>
      <c r="O115" s="150"/>
      <c r="P115" s="150"/>
      <c r="Q115" s="150"/>
      <c r="R115" s="150"/>
      <c r="S115" s="147"/>
      <c r="T115" s="147"/>
      <c r="U115" s="147"/>
      <c r="V115" s="147"/>
      <c r="W115" s="147"/>
      <c r="X115" s="147"/>
      <c r="Y115" s="147"/>
      <c r="Z115" s="147"/>
      <c r="AA115" s="147"/>
      <c r="AB115" s="147"/>
      <c r="AC115" s="147"/>
      <c r="AD115" s="147"/>
      <c r="AE115" s="147"/>
      <c r="AF115" s="150"/>
      <c r="AG115" s="150"/>
      <c r="AH115" s="150"/>
      <c r="AI115" s="150"/>
      <c r="AJ115" s="150"/>
      <c r="AK115" s="150"/>
      <c r="AL115" s="150"/>
      <c r="AM115" s="150"/>
      <c r="AN115" s="150"/>
      <c r="AO115" s="150"/>
      <c r="AP115" s="150"/>
      <c r="AQ115" s="150"/>
      <c r="AR115" s="150"/>
      <c r="AS115" s="150"/>
      <c r="AT115" s="150"/>
      <c r="AU115" s="150"/>
      <c r="AV115" s="150"/>
      <c r="AW115" s="150"/>
      <c r="AX115" s="150"/>
      <c r="AY115" s="152" t="s">
        <v>155</v>
      </c>
      <c r="AZ115" s="150"/>
      <c r="BA115" s="150"/>
      <c r="BB115" s="150"/>
      <c r="BC115" s="150"/>
      <c r="BD115" s="150"/>
      <c r="BE115" s="153">
        <f t="shared" si="0"/>
        <v>0</v>
      </c>
      <c r="BF115" s="153">
        <f t="shared" si="1"/>
        <v>0</v>
      </c>
      <c r="BG115" s="153">
        <f t="shared" si="2"/>
        <v>0</v>
      </c>
      <c r="BH115" s="153">
        <f t="shared" si="3"/>
        <v>0</v>
      </c>
      <c r="BI115" s="153">
        <f t="shared" si="4"/>
        <v>0</v>
      </c>
      <c r="BJ115" s="152" t="s">
        <v>87</v>
      </c>
      <c r="BK115" s="150"/>
      <c r="BL115" s="150"/>
      <c r="BM115" s="150"/>
    </row>
    <row r="116" spans="1:65" s="2" customFormat="1" ht="18" customHeight="1">
      <c r="A116" s="35"/>
      <c r="B116" s="146"/>
      <c r="C116" s="147"/>
      <c r="D116" s="287" t="s">
        <v>157</v>
      </c>
      <c r="E116" s="300"/>
      <c r="F116" s="300"/>
      <c r="G116" s="147"/>
      <c r="H116" s="147"/>
      <c r="I116" s="147"/>
      <c r="J116" s="105">
        <v>0</v>
      </c>
      <c r="K116" s="147"/>
      <c r="L116" s="149"/>
      <c r="M116" s="150"/>
      <c r="N116" s="151" t="s">
        <v>40</v>
      </c>
      <c r="O116" s="150"/>
      <c r="P116" s="150"/>
      <c r="Q116" s="150"/>
      <c r="R116" s="150"/>
      <c r="S116" s="147"/>
      <c r="T116" s="147"/>
      <c r="U116" s="147"/>
      <c r="V116" s="147"/>
      <c r="W116" s="147"/>
      <c r="X116" s="147"/>
      <c r="Y116" s="147"/>
      <c r="Z116" s="147"/>
      <c r="AA116" s="147"/>
      <c r="AB116" s="147"/>
      <c r="AC116" s="147"/>
      <c r="AD116" s="147"/>
      <c r="AE116" s="147"/>
      <c r="AF116" s="150"/>
      <c r="AG116" s="150"/>
      <c r="AH116" s="150"/>
      <c r="AI116" s="150"/>
      <c r="AJ116" s="150"/>
      <c r="AK116" s="150"/>
      <c r="AL116" s="150"/>
      <c r="AM116" s="150"/>
      <c r="AN116" s="150"/>
      <c r="AO116" s="150"/>
      <c r="AP116" s="150"/>
      <c r="AQ116" s="150"/>
      <c r="AR116" s="150"/>
      <c r="AS116" s="150"/>
      <c r="AT116" s="150"/>
      <c r="AU116" s="150"/>
      <c r="AV116" s="150"/>
      <c r="AW116" s="150"/>
      <c r="AX116" s="150"/>
      <c r="AY116" s="152" t="s">
        <v>155</v>
      </c>
      <c r="AZ116" s="150"/>
      <c r="BA116" s="150"/>
      <c r="BB116" s="150"/>
      <c r="BC116" s="150"/>
      <c r="BD116" s="150"/>
      <c r="BE116" s="153">
        <f t="shared" si="0"/>
        <v>0</v>
      </c>
      <c r="BF116" s="153">
        <f t="shared" si="1"/>
        <v>0</v>
      </c>
      <c r="BG116" s="153">
        <f t="shared" si="2"/>
        <v>0</v>
      </c>
      <c r="BH116" s="153">
        <f t="shared" si="3"/>
        <v>0</v>
      </c>
      <c r="BI116" s="153">
        <f t="shared" si="4"/>
        <v>0</v>
      </c>
      <c r="BJ116" s="152" t="s">
        <v>87</v>
      </c>
      <c r="BK116" s="150"/>
      <c r="BL116" s="150"/>
      <c r="BM116" s="150"/>
    </row>
    <row r="117" spans="1:65" s="2" customFormat="1" ht="18" customHeight="1">
      <c r="A117" s="35"/>
      <c r="B117" s="146"/>
      <c r="C117" s="147"/>
      <c r="D117" s="287" t="s">
        <v>158</v>
      </c>
      <c r="E117" s="300"/>
      <c r="F117" s="300"/>
      <c r="G117" s="147"/>
      <c r="H117" s="147"/>
      <c r="I117" s="147"/>
      <c r="J117" s="105">
        <v>0</v>
      </c>
      <c r="K117" s="147"/>
      <c r="L117" s="149"/>
      <c r="M117" s="150"/>
      <c r="N117" s="151" t="s">
        <v>40</v>
      </c>
      <c r="O117" s="150"/>
      <c r="P117" s="150"/>
      <c r="Q117" s="150"/>
      <c r="R117" s="150"/>
      <c r="S117" s="147"/>
      <c r="T117" s="147"/>
      <c r="U117" s="147"/>
      <c r="V117" s="147"/>
      <c r="W117" s="147"/>
      <c r="X117" s="147"/>
      <c r="Y117" s="147"/>
      <c r="Z117" s="147"/>
      <c r="AA117" s="147"/>
      <c r="AB117" s="147"/>
      <c r="AC117" s="147"/>
      <c r="AD117" s="147"/>
      <c r="AE117" s="147"/>
      <c r="AF117" s="150"/>
      <c r="AG117" s="150"/>
      <c r="AH117" s="150"/>
      <c r="AI117" s="150"/>
      <c r="AJ117" s="150"/>
      <c r="AK117" s="150"/>
      <c r="AL117" s="150"/>
      <c r="AM117" s="150"/>
      <c r="AN117" s="150"/>
      <c r="AO117" s="150"/>
      <c r="AP117" s="150"/>
      <c r="AQ117" s="150"/>
      <c r="AR117" s="150"/>
      <c r="AS117" s="150"/>
      <c r="AT117" s="150"/>
      <c r="AU117" s="150"/>
      <c r="AV117" s="150"/>
      <c r="AW117" s="150"/>
      <c r="AX117" s="150"/>
      <c r="AY117" s="152" t="s">
        <v>155</v>
      </c>
      <c r="AZ117" s="150"/>
      <c r="BA117" s="150"/>
      <c r="BB117" s="150"/>
      <c r="BC117" s="150"/>
      <c r="BD117" s="150"/>
      <c r="BE117" s="153">
        <f t="shared" si="0"/>
        <v>0</v>
      </c>
      <c r="BF117" s="153">
        <f t="shared" si="1"/>
        <v>0</v>
      </c>
      <c r="BG117" s="153">
        <f t="shared" si="2"/>
        <v>0</v>
      </c>
      <c r="BH117" s="153">
        <f t="shared" si="3"/>
        <v>0</v>
      </c>
      <c r="BI117" s="153">
        <f t="shared" si="4"/>
        <v>0</v>
      </c>
      <c r="BJ117" s="152" t="s">
        <v>87</v>
      </c>
      <c r="BK117" s="150"/>
      <c r="BL117" s="150"/>
      <c r="BM117" s="150"/>
    </row>
    <row r="118" spans="1:65" s="2" customFormat="1" ht="18" customHeight="1">
      <c r="A118" s="35"/>
      <c r="B118" s="146"/>
      <c r="C118" s="147"/>
      <c r="D118" s="287" t="s">
        <v>159</v>
      </c>
      <c r="E118" s="300"/>
      <c r="F118" s="300"/>
      <c r="G118" s="147"/>
      <c r="H118" s="147"/>
      <c r="I118" s="147"/>
      <c r="J118" s="105">
        <v>0</v>
      </c>
      <c r="K118" s="147"/>
      <c r="L118" s="149"/>
      <c r="M118" s="150"/>
      <c r="N118" s="151" t="s">
        <v>40</v>
      </c>
      <c r="O118" s="150"/>
      <c r="P118" s="150"/>
      <c r="Q118" s="150"/>
      <c r="R118" s="150"/>
      <c r="S118" s="147"/>
      <c r="T118" s="147"/>
      <c r="U118" s="147"/>
      <c r="V118" s="147"/>
      <c r="W118" s="147"/>
      <c r="X118" s="147"/>
      <c r="Y118" s="147"/>
      <c r="Z118" s="147"/>
      <c r="AA118" s="147"/>
      <c r="AB118" s="147"/>
      <c r="AC118" s="147"/>
      <c r="AD118" s="147"/>
      <c r="AE118" s="147"/>
      <c r="AF118" s="150"/>
      <c r="AG118" s="150"/>
      <c r="AH118" s="150"/>
      <c r="AI118" s="150"/>
      <c r="AJ118" s="150"/>
      <c r="AK118" s="150"/>
      <c r="AL118" s="150"/>
      <c r="AM118" s="150"/>
      <c r="AN118" s="150"/>
      <c r="AO118" s="150"/>
      <c r="AP118" s="150"/>
      <c r="AQ118" s="150"/>
      <c r="AR118" s="150"/>
      <c r="AS118" s="150"/>
      <c r="AT118" s="150"/>
      <c r="AU118" s="150"/>
      <c r="AV118" s="150"/>
      <c r="AW118" s="150"/>
      <c r="AX118" s="150"/>
      <c r="AY118" s="152" t="s">
        <v>155</v>
      </c>
      <c r="AZ118" s="150"/>
      <c r="BA118" s="150"/>
      <c r="BB118" s="150"/>
      <c r="BC118" s="150"/>
      <c r="BD118" s="150"/>
      <c r="BE118" s="153">
        <f t="shared" si="0"/>
        <v>0</v>
      </c>
      <c r="BF118" s="153">
        <f t="shared" si="1"/>
        <v>0</v>
      </c>
      <c r="BG118" s="153">
        <f t="shared" si="2"/>
        <v>0</v>
      </c>
      <c r="BH118" s="153">
        <f t="shared" si="3"/>
        <v>0</v>
      </c>
      <c r="BI118" s="153">
        <f t="shared" si="4"/>
        <v>0</v>
      </c>
      <c r="BJ118" s="152" t="s">
        <v>87</v>
      </c>
      <c r="BK118" s="150"/>
      <c r="BL118" s="150"/>
      <c r="BM118" s="150"/>
    </row>
    <row r="119" spans="1:65" s="2" customFormat="1" ht="18" customHeight="1">
      <c r="A119" s="35"/>
      <c r="B119" s="146"/>
      <c r="C119" s="147"/>
      <c r="D119" s="148" t="s">
        <v>160</v>
      </c>
      <c r="E119" s="147"/>
      <c r="F119" s="147"/>
      <c r="G119" s="147"/>
      <c r="H119" s="147"/>
      <c r="I119" s="147"/>
      <c r="J119" s="105">
        <f>ROUND(J32*T119,2)</f>
        <v>0</v>
      </c>
      <c r="K119" s="147"/>
      <c r="L119" s="149"/>
      <c r="M119" s="150"/>
      <c r="N119" s="151" t="s">
        <v>40</v>
      </c>
      <c r="O119" s="150"/>
      <c r="P119" s="150"/>
      <c r="Q119" s="150"/>
      <c r="R119" s="150"/>
      <c r="S119" s="147"/>
      <c r="T119" s="147"/>
      <c r="U119" s="147"/>
      <c r="V119" s="147"/>
      <c r="W119" s="147"/>
      <c r="X119" s="147"/>
      <c r="Y119" s="147"/>
      <c r="Z119" s="147"/>
      <c r="AA119" s="147"/>
      <c r="AB119" s="147"/>
      <c r="AC119" s="147"/>
      <c r="AD119" s="147"/>
      <c r="AE119" s="147"/>
      <c r="AF119" s="150"/>
      <c r="AG119" s="150"/>
      <c r="AH119" s="150"/>
      <c r="AI119" s="150"/>
      <c r="AJ119" s="150"/>
      <c r="AK119" s="150"/>
      <c r="AL119" s="150"/>
      <c r="AM119" s="150"/>
      <c r="AN119" s="150"/>
      <c r="AO119" s="150"/>
      <c r="AP119" s="150"/>
      <c r="AQ119" s="150"/>
      <c r="AR119" s="150"/>
      <c r="AS119" s="150"/>
      <c r="AT119" s="150"/>
      <c r="AU119" s="150"/>
      <c r="AV119" s="150"/>
      <c r="AW119" s="150"/>
      <c r="AX119" s="150"/>
      <c r="AY119" s="152" t="s">
        <v>161</v>
      </c>
      <c r="AZ119" s="150"/>
      <c r="BA119" s="150"/>
      <c r="BB119" s="150"/>
      <c r="BC119" s="150"/>
      <c r="BD119" s="150"/>
      <c r="BE119" s="153">
        <f t="shared" si="0"/>
        <v>0</v>
      </c>
      <c r="BF119" s="153">
        <f t="shared" si="1"/>
        <v>0</v>
      </c>
      <c r="BG119" s="153">
        <f t="shared" si="2"/>
        <v>0</v>
      </c>
      <c r="BH119" s="153">
        <f t="shared" si="3"/>
        <v>0</v>
      </c>
      <c r="BI119" s="153">
        <f t="shared" si="4"/>
        <v>0</v>
      </c>
      <c r="BJ119" s="152" t="s">
        <v>87</v>
      </c>
      <c r="BK119" s="150"/>
      <c r="BL119" s="150"/>
      <c r="BM119" s="150"/>
    </row>
    <row r="120" spans="1:65" s="2" customFormat="1">
      <c r="A120" s="35"/>
      <c r="B120" s="36"/>
      <c r="C120" s="35"/>
      <c r="D120" s="35"/>
      <c r="E120" s="35"/>
      <c r="F120" s="35"/>
      <c r="G120" s="35"/>
      <c r="H120" s="35"/>
      <c r="I120" s="35"/>
      <c r="J120" s="35"/>
      <c r="K120" s="35"/>
      <c r="L120" s="48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2" customFormat="1" ht="29.25" customHeight="1">
      <c r="A121" s="35"/>
      <c r="B121" s="36"/>
      <c r="C121" s="112" t="s">
        <v>127</v>
      </c>
      <c r="D121" s="113"/>
      <c r="E121" s="113"/>
      <c r="F121" s="113"/>
      <c r="G121" s="113"/>
      <c r="H121" s="113"/>
      <c r="I121" s="113"/>
      <c r="J121" s="114">
        <f>ROUND(J98+J113,2)</f>
        <v>0</v>
      </c>
      <c r="K121" s="113"/>
      <c r="L121" s="48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5" s="2" customFormat="1" ht="6.95" customHeight="1">
      <c r="A122" s="35"/>
      <c r="B122" s="53"/>
      <c r="C122" s="54"/>
      <c r="D122" s="54"/>
      <c r="E122" s="54"/>
      <c r="F122" s="54"/>
      <c r="G122" s="54"/>
      <c r="H122" s="54"/>
      <c r="I122" s="54"/>
      <c r="J122" s="54"/>
      <c r="K122" s="54"/>
      <c r="L122" s="48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6" spans="1:65" s="2" customFormat="1" ht="6.95" customHeight="1">
      <c r="A126" s="35"/>
      <c r="B126" s="55"/>
      <c r="C126" s="56"/>
      <c r="D126" s="56"/>
      <c r="E126" s="56"/>
      <c r="F126" s="56"/>
      <c r="G126" s="56"/>
      <c r="H126" s="56"/>
      <c r="I126" s="56"/>
      <c r="J126" s="56"/>
      <c r="K126" s="56"/>
      <c r="L126" s="48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65" s="2" customFormat="1" ht="24.95" customHeight="1">
      <c r="A127" s="35"/>
      <c r="B127" s="36"/>
      <c r="C127" s="22" t="s">
        <v>162</v>
      </c>
      <c r="D127" s="35"/>
      <c r="E127" s="35"/>
      <c r="F127" s="35"/>
      <c r="G127" s="35"/>
      <c r="H127" s="35"/>
      <c r="I127" s="35"/>
      <c r="J127" s="35"/>
      <c r="K127" s="35"/>
      <c r="L127" s="48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65" s="2" customFormat="1" ht="6.95" customHeight="1">
      <c r="A128" s="35"/>
      <c r="B128" s="36"/>
      <c r="C128" s="35"/>
      <c r="D128" s="35"/>
      <c r="E128" s="35"/>
      <c r="F128" s="35"/>
      <c r="G128" s="35"/>
      <c r="H128" s="35"/>
      <c r="I128" s="35"/>
      <c r="J128" s="35"/>
      <c r="K128" s="35"/>
      <c r="L128" s="48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63" s="2" customFormat="1" ht="12" customHeight="1">
      <c r="A129" s="35"/>
      <c r="B129" s="36"/>
      <c r="C129" s="28" t="s">
        <v>15</v>
      </c>
      <c r="D129" s="35"/>
      <c r="E129" s="35"/>
      <c r="F129" s="35"/>
      <c r="G129" s="35"/>
      <c r="H129" s="35"/>
      <c r="I129" s="35"/>
      <c r="J129" s="35"/>
      <c r="K129" s="35"/>
      <c r="L129" s="48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pans="1:63" s="2" customFormat="1" ht="16.5" customHeight="1">
      <c r="A130" s="35"/>
      <c r="B130" s="36"/>
      <c r="C130" s="35"/>
      <c r="D130" s="35"/>
      <c r="E130" s="301" t="str">
        <f>E7</f>
        <v>Vybudovanie operačnej sály na osadenie prístroja pre urológiu</v>
      </c>
      <c r="F130" s="302"/>
      <c r="G130" s="302"/>
      <c r="H130" s="302"/>
      <c r="I130" s="35"/>
      <c r="J130" s="35"/>
      <c r="K130" s="35"/>
      <c r="L130" s="48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pans="1:63" s="1" customFormat="1" ht="12" customHeight="1">
      <c r="B131" s="21"/>
      <c r="C131" s="28" t="s">
        <v>129</v>
      </c>
      <c r="L131" s="21"/>
    </row>
    <row r="132" spans="1:63" s="2" customFormat="1" ht="16.5" customHeight="1">
      <c r="A132" s="35"/>
      <c r="B132" s="36"/>
      <c r="C132" s="35"/>
      <c r="D132" s="35"/>
      <c r="E132" s="301" t="s">
        <v>130</v>
      </c>
      <c r="F132" s="299"/>
      <c r="G132" s="299"/>
      <c r="H132" s="299"/>
      <c r="I132" s="35"/>
      <c r="J132" s="35"/>
      <c r="K132" s="35"/>
      <c r="L132" s="48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  <row r="133" spans="1:63" s="2" customFormat="1" ht="12" customHeight="1">
      <c r="A133" s="35"/>
      <c r="B133" s="36"/>
      <c r="C133" s="28" t="s">
        <v>131</v>
      </c>
      <c r="D133" s="35"/>
      <c r="E133" s="35"/>
      <c r="F133" s="35"/>
      <c r="G133" s="35"/>
      <c r="H133" s="35"/>
      <c r="I133" s="35"/>
      <c r="J133" s="35"/>
      <c r="K133" s="35"/>
      <c r="L133" s="48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</row>
    <row r="134" spans="1:63" s="2" customFormat="1" ht="16.5" customHeight="1">
      <c r="A134" s="35"/>
      <c r="B134" s="36"/>
      <c r="C134" s="35"/>
      <c r="D134" s="35"/>
      <c r="E134" s="292" t="str">
        <f>E11</f>
        <v>ARCH1 - Búracie práce</v>
      </c>
      <c r="F134" s="299"/>
      <c r="G134" s="299"/>
      <c r="H134" s="299"/>
      <c r="I134" s="35"/>
      <c r="J134" s="35"/>
      <c r="K134" s="35"/>
      <c r="L134" s="48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</row>
    <row r="135" spans="1:63" s="2" customFormat="1" ht="6.95" customHeight="1">
      <c r="A135" s="35"/>
      <c r="B135" s="36"/>
      <c r="C135" s="35"/>
      <c r="D135" s="35"/>
      <c r="E135" s="35"/>
      <c r="F135" s="35"/>
      <c r="G135" s="35"/>
      <c r="H135" s="35"/>
      <c r="I135" s="35"/>
      <c r="J135" s="35"/>
      <c r="K135" s="35"/>
      <c r="L135" s="48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</row>
    <row r="136" spans="1:63" s="2" customFormat="1" ht="12" customHeight="1">
      <c r="A136" s="35"/>
      <c r="B136" s="36"/>
      <c r="C136" s="28" t="s">
        <v>19</v>
      </c>
      <c r="D136" s="35"/>
      <c r="E136" s="35"/>
      <c r="F136" s="26" t="str">
        <f>F14</f>
        <v>Bratislava</v>
      </c>
      <c r="G136" s="35"/>
      <c r="H136" s="35"/>
      <c r="I136" s="28" t="s">
        <v>21</v>
      </c>
      <c r="J136" s="61" t="str">
        <f>IF(J14="","",J14)</f>
        <v>14. 3. 2022</v>
      </c>
      <c r="K136" s="35"/>
      <c r="L136" s="48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</row>
    <row r="137" spans="1:63" s="2" customFormat="1" ht="6.95" customHeight="1">
      <c r="A137" s="35"/>
      <c r="B137" s="36"/>
      <c r="C137" s="35"/>
      <c r="D137" s="35"/>
      <c r="E137" s="35"/>
      <c r="F137" s="35"/>
      <c r="G137" s="35"/>
      <c r="H137" s="35"/>
      <c r="I137" s="35"/>
      <c r="J137" s="35"/>
      <c r="K137" s="35"/>
      <c r="L137" s="48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</row>
    <row r="138" spans="1:63" s="2" customFormat="1" ht="25.7" customHeight="1">
      <c r="A138" s="35"/>
      <c r="B138" s="36"/>
      <c r="C138" s="28" t="s">
        <v>23</v>
      </c>
      <c r="D138" s="35"/>
      <c r="E138" s="35"/>
      <c r="F138" s="26" t="str">
        <f>E17</f>
        <v xml:space="preserve"> </v>
      </c>
      <c r="G138" s="35"/>
      <c r="H138" s="35"/>
      <c r="I138" s="28" t="s">
        <v>28</v>
      </c>
      <c r="J138" s="31" t="str">
        <f>E23</f>
        <v>Ing. arch. Angela HORNICKÁ</v>
      </c>
      <c r="K138" s="35"/>
      <c r="L138" s="48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</row>
    <row r="139" spans="1:63" s="2" customFormat="1" ht="15.2" customHeight="1">
      <c r="A139" s="35"/>
      <c r="B139" s="36"/>
      <c r="C139" s="28" t="s">
        <v>27</v>
      </c>
      <c r="D139" s="35"/>
      <c r="E139" s="35"/>
      <c r="F139" s="26" t="str">
        <f>IF(E20="","",E20)</f>
        <v/>
      </c>
      <c r="G139" s="35"/>
      <c r="H139" s="35"/>
      <c r="I139" s="28" t="s">
        <v>30</v>
      </c>
      <c r="J139" s="31" t="str">
        <f>E26</f>
        <v>Ing. Peter Mateáš</v>
      </c>
      <c r="K139" s="35"/>
      <c r="L139" s="48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</row>
    <row r="140" spans="1:63" s="2" customFormat="1" ht="10.35" customHeight="1">
      <c r="A140" s="35"/>
      <c r="B140" s="36"/>
      <c r="C140" s="35"/>
      <c r="D140" s="35"/>
      <c r="E140" s="35"/>
      <c r="F140" s="35"/>
      <c r="G140" s="35"/>
      <c r="H140" s="35"/>
      <c r="I140" s="35"/>
      <c r="J140" s="35"/>
      <c r="K140" s="35"/>
      <c r="L140" s="48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</row>
    <row r="141" spans="1:63" s="11" customFormat="1" ht="29.25" customHeight="1">
      <c r="A141" s="154"/>
      <c r="B141" s="155"/>
      <c r="C141" s="156" t="s">
        <v>163</v>
      </c>
      <c r="D141" s="157" t="s">
        <v>59</v>
      </c>
      <c r="E141" s="157" t="s">
        <v>55</v>
      </c>
      <c r="F141" s="157" t="s">
        <v>56</v>
      </c>
      <c r="G141" s="157" t="s">
        <v>164</v>
      </c>
      <c r="H141" s="157" t="s">
        <v>165</v>
      </c>
      <c r="I141" s="157" t="s">
        <v>166</v>
      </c>
      <c r="J141" s="158" t="s">
        <v>138</v>
      </c>
      <c r="K141" s="159" t="s">
        <v>167</v>
      </c>
      <c r="L141" s="160"/>
      <c r="M141" s="68" t="s">
        <v>1</v>
      </c>
      <c r="N141" s="69" t="s">
        <v>38</v>
      </c>
      <c r="O141" s="69" t="s">
        <v>168</v>
      </c>
      <c r="P141" s="69" t="s">
        <v>169</v>
      </c>
      <c r="Q141" s="69" t="s">
        <v>170</v>
      </c>
      <c r="R141" s="69" t="s">
        <v>171</v>
      </c>
      <c r="S141" s="69" t="s">
        <v>172</v>
      </c>
      <c r="T141" s="70" t="s">
        <v>173</v>
      </c>
      <c r="U141" s="154"/>
      <c r="V141" s="154"/>
      <c r="W141" s="154"/>
      <c r="X141" s="154"/>
      <c r="Y141" s="154"/>
      <c r="Z141" s="154"/>
      <c r="AA141" s="154"/>
      <c r="AB141" s="154"/>
      <c r="AC141" s="154"/>
      <c r="AD141" s="154"/>
      <c r="AE141" s="154"/>
    </row>
    <row r="142" spans="1:63" s="2" customFormat="1" ht="22.9" customHeight="1">
      <c r="A142" s="35"/>
      <c r="B142" s="36"/>
      <c r="C142" s="75" t="s">
        <v>135</v>
      </c>
      <c r="D142" s="35"/>
      <c r="E142" s="35"/>
      <c r="F142" s="35"/>
      <c r="G142" s="35"/>
      <c r="H142" s="35"/>
      <c r="I142" s="35"/>
      <c r="J142" s="161">
        <f>BK142</f>
        <v>0</v>
      </c>
      <c r="K142" s="35"/>
      <c r="L142" s="36"/>
      <c r="M142" s="71"/>
      <c r="N142" s="62"/>
      <c r="O142" s="72"/>
      <c r="P142" s="162">
        <f>P143+P507+P615</f>
        <v>0</v>
      </c>
      <c r="Q142" s="72"/>
      <c r="R142" s="162">
        <f>R143+R507+R615</f>
        <v>0</v>
      </c>
      <c r="S142" s="72"/>
      <c r="T142" s="163">
        <f>T143+T507+T615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T142" s="18" t="s">
        <v>73</v>
      </c>
      <c r="AU142" s="18" t="s">
        <v>140</v>
      </c>
      <c r="BK142" s="164">
        <f>BK143+BK507+BK615</f>
        <v>0</v>
      </c>
    </row>
    <row r="143" spans="1:63" s="12" customFormat="1" ht="25.9" customHeight="1">
      <c r="B143" s="165"/>
      <c r="D143" s="166" t="s">
        <v>73</v>
      </c>
      <c r="E143" s="167" t="s">
        <v>174</v>
      </c>
      <c r="F143" s="167" t="s">
        <v>175</v>
      </c>
      <c r="I143" s="168"/>
      <c r="J143" s="169">
        <f>BK143</f>
        <v>0</v>
      </c>
      <c r="L143" s="165"/>
      <c r="M143" s="170"/>
      <c r="N143" s="171"/>
      <c r="O143" s="171"/>
      <c r="P143" s="172">
        <f>P144</f>
        <v>0</v>
      </c>
      <c r="Q143" s="171"/>
      <c r="R143" s="172">
        <f>R144</f>
        <v>0</v>
      </c>
      <c r="S143" s="171"/>
      <c r="T143" s="173">
        <f>T144</f>
        <v>0</v>
      </c>
      <c r="AR143" s="166" t="s">
        <v>81</v>
      </c>
      <c r="AT143" s="174" t="s">
        <v>73</v>
      </c>
      <c r="AU143" s="174" t="s">
        <v>74</v>
      </c>
      <c r="AY143" s="166" t="s">
        <v>176</v>
      </c>
      <c r="BK143" s="175">
        <f>BK144</f>
        <v>0</v>
      </c>
    </row>
    <row r="144" spans="1:63" s="12" customFormat="1" ht="22.9" customHeight="1">
      <c r="B144" s="165"/>
      <c r="D144" s="166" t="s">
        <v>73</v>
      </c>
      <c r="E144" s="176" t="s">
        <v>177</v>
      </c>
      <c r="F144" s="176" t="s">
        <v>178</v>
      </c>
      <c r="I144" s="168"/>
      <c r="J144" s="177">
        <f>BK144</f>
        <v>0</v>
      </c>
      <c r="L144" s="165"/>
      <c r="M144" s="170"/>
      <c r="N144" s="171"/>
      <c r="O144" s="171"/>
      <c r="P144" s="172">
        <f>SUM(P145:P506)</f>
        <v>0</v>
      </c>
      <c r="Q144" s="171"/>
      <c r="R144" s="172">
        <f>SUM(R145:R506)</f>
        <v>0</v>
      </c>
      <c r="S144" s="171"/>
      <c r="T144" s="173">
        <f>SUM(T145:T506)</f>
        <v>0</v>
      </c>
      <c r="AR144" s="166" t="s">
        <v>81</v>
      </c>
      <c r="AT144" s="174" t="s">
        <v>73</v>
      </c>
      <c r="AU144" s="174" t="s">
        <v>81</v>
      </c>
      <c r="AY144" s="166" t="s">
        <v>176</v>
      </c>
      <c r="BK144" s="175">
        <f>SUM(BK145:BK506)</f>
        <v>0</v>
      </c>
    </row>
    <row r="145" spans="1:65" s="2" customFormat="1" ht="24.2" customHeight="1">
      <c r="A145" s="35"/>
      <c r="B145" s="146"/>
      <c r="C145" s="178" t="s">
        <v>81</v>
      </c>
      <c r="D145" s="178" t="s">
        <v>179</v>
      </c>
      <c r="E145" s="179" t="s">
        <v>180</v>
      </c>
      <c r="F145" s="180" t="s">
        <v>181</v>
      </c>
      <c r="G145" s="181" t="s">
        <v>182</v>
      </c>
      <c r="H145" s="182">
        <v>244.14</v>
      </c>
      <c r="I145" s="183"/>
      <c r="J145" s="184">
        <f>ROUND(I145*H145,2)</f>
        <v>0</v>
      </c>
      <c r="K145" s="185"/>
      <c r="L145" s="36"/>
      <c r="M145" s="186" t="s">
        <v>1</v>
      </c>
      <c r="N145" s="187" t="s">
        <v>40</v>
      </c>
      <c r="O145" s="64"/>
      <c r="P145" s="188">
        <f>O145*H145</f>
        <v>0</v>
      </c>
      <c r="Q145" s="188">
        <v>0</v>
      </c>
      <c r="R145" s="188">
        <f>Q145*H145</f>
        <v>0</v>
      </c>
      <c r="S145" s="188">
        <v>0</v>
      </c>
      <c r="T145" s="189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190" t="s">
        <v>183</v>
      </c>
      <c r="AT145" s="190" t="s">
        <v>179</v>
      </c>
      <c r="AU145" s="190" t="s">
        <v>87</v>
      </c>
      <c r="AY145" s="18" t="s">
        <v>176</v>
      </c>
      <c r="BE145" s="108">
        <f>IF(N145="základná",J145,0)</f>
        <v>0</v>
      </c>
      <c r="BF145" s="108">
        <f>IF(N145="znížená",J145,0)</f>
        <v>0</v>
      </c>
      <c r="BG145" s="108">
        <f>IF(N145="zákl. prenesená",J145,0)</f>
        <v>0</v>
      </c>
      <c r="BH145" s="108">
        <f>IF(N145="zníž. prenesená",J145,0)</f>
        <v>0</v>
      </c>
      <c r="BI145" s="108">
        <f>IF(N145="nulová",J145,0)</f>
        <v>0</v>
      </c>
      <c r="BJ145" s="18" t="s">
        <v>87</v>
      </c>
      <c r="BK145" s="108">
        <f>ROUND(I145*H145,2)</f>
        <v>0</v>
      </c>
      <c r="BL145" s="18" t="s">
        <v>183</v>
      </c>
      <c r="BM145" s="190" t="s">
        <v>87</v>
      </c>
    </row>
    <row r="146" spans="1:65" s="13" customFormat="1">
      <c r="B146" s="191"/>
      <c r="D146" s="192" t="s">
        <v>184</v>
      </c>
      <c r="E146" s="193" t="s">
        <v>1</v>
      </c>
      <c r="F146" s="194" t="s">
        <v>185</v>
      </c>
      <c r="H146" s="193" t="s">
        <v>1</v>
      </c>
      <c r="I146" s="195"/>
      <c r="L146" s="191"/>
      <c r="M146" s="196"/>
      <c r="N146" s="197"/>
      <c r="O146" s="197"/>
      <c r="P146" s="197"/>
      <c r="Q146" s="197"/>
      <c r="R146" s="197"/>
      <c r="S146" s="197"/>
      <c r="T146" s="198"/>
      <c r="AT146" s="193" t="s">
        <v>184</v>
      </c>
      <c r="AU146" s="193" t="s">
        <v>87</v>
      </c>
      <c r="AV146" s="13" t="s">
        <v>81</v>
      </c>
      <c r="AW146" s="13" t="s">
        <v>29</v>
      </c>
      <c r="AX146" s="13" t="s">
        <v>74</v>
      </c>
      <c r="AY146" s="193" t="s">
        <v>176</v>
      </c>
    </row>
    <row r="147" spans="1:65" s="14" customFormat="1">
      <c r="B147" s="199"/>
      <c r="D147" s="192" t="s">
        <v>184</v>
      </c>
      <c r="E147" s="200" t="s">
        <v>1</v>
      </c>
      <c r="F147" s="201" t="s">
        <v>186</v>
      </c>
      <c r="H147" s="202">
        <v>57.13</v>
      </c>
      <c r="I147" s="203"/>
      <c r="L147" s="199"/>
      <c r="M147" s="204"/>
      <c r="N147" s="205"/>
      <c r="O147" s="205"/>
      <c r="P147" s="205"/>
      <c r="Q147" s="205"/>
      <c r="R147" s="205"/>
      <c r="S147" s="205"/>
      <c r="T147" s="206"/>
      <c r="AT147" s="200" t="s">
        <v>184</v>
      </c>
      <c r="AU147" s="200" t="s">
        <v>87</v>
      </c>
      <c r="AV147" s="14" t="s">
        <v>87</v>
      </c>
      <c r="AW147" s="14" t="s">
        <v>29</v>
      </c>
      <c r="AX147" s="14" t="s">
        <v>74</v>
      </c>
      <c r="AY147" s="200" t="s">
        <v>176</v>
      </c>
    </row>
    <row r="148" spans="1:65" s="13" customFormat="1">
      <c r="B148" s="191"/>
      <c r="D148" s="192" t="s">
        <v>184</v>
      </c>
      <c r="E148" s="193" t="s">
        <v>1</v>
      </c>
      <c r="F148" s="194" t="s">
        <v>187</v>
      </c>
      <c r="H148" s="193" t="s">
        <v>1</v>
      </c>
      <c r="I148" s="195"/>
      <c r="L148" s="191"/>
      <c r="M148" s="196"/>
      <c r="N148" s="197"/>
      <c r="O148" s="197"/>
      <c r="P148" s="197"/>
      <c r="Q148" s="197"/>
      <c r="R148" s="197"/>
      <c r="S148" s="197"/>
      <c r="T148" s="198"/>
      <c r="AT148" s="193" t="s">
        <v>184</v>
      </c>
      <c r="AU148" s="193" t="s">
        <v>87</v>
      </c>
      <c r="AV148" s="13" t="s">
        <v>81</v>
      </c>
      <c r="AW148" s="13" t="s">
        <v>29</v>
      </c>
      <c r="AX148" s="13" t="s">
        <v>74</v>
      </c>
      <c r="AY148" s="193" t="s">
        <v>176</v>
      </c>
    </row>
    <row r="149" spans="1:65" s="14" customFormat="1">
      <c r="B149" s="199"/>
      <c r="D149" s="192" t="s">
        <v>184</v>
      </c>
      <c r="E149" s="200" t="s">
        <v>1</v>
      </c>
      <c r="F149" s="201" t="s">
        <v>188</v>
      </c>
      <c r="H149" s="202">
        <v>13.92</v>
      </c>
      <c r="I149" s="203"/>
      <c r="L149" s="199"/>
      <c r="M149" s="204"/>
      <c r="N149" s="205"/>
      <c r="O149" s="205"/>
      <c r="P149" s="205"/>
      <c r="Q149" s="205"/>
      <c r="R149" s="205"/>
      <c r="S149" s="205"/>
      <c r="T149" s="206"/>
      <c r="AT149" s="200" t="s">
        <v>184</v>
      </c>
      <c r="AU149" s="200" t="s">
        <v>87</v>
      </c>
      <c r="AV149" s="14" t="s">
        <v>87</v>
      </c>
      <c r="AW149" s="14" t="s">
        <v>29</v>
      </c>
      <c r="AX149" s="14" t="s">
        <v>74</v>
      </c>
      <c r="AY149" s="200" t="s">
        <v>176</v>
      </c>
    </row>
    <row r="150" spans="1:65" s="13" customFormat="1">
      <c r="B150" s="191"/>
      <c r="D150" s="192" t="s">
        <v>184</v>
      </c>
      <c r="E150" s="193" t="s">
        <v>1</v>
      </c>
      <c r="F150" s="194" t="s">
        <v>189</v>
      </c>
      <c r="H150" s="193" t="s">
        <v>1</v>
      </c>
      <c r="I150" s="195"/>
      <c r="L150" s="191"/>
      <c r="M150" s="196"/>
      <c r="N150" s="197"/>
      <c r="O150" s="197"/>
      <c r="P150" s="197"/>
      <c r="Q150" s="197"/>
      <c r="R150" s="197"/>
      <c r="S150" s="197"/>
      <c r="T150" s="198"/>
      <c r="AT150" s="193" t="s">
        <v>184</v>
      </c>
      <c r="AU150" s="193" t="s">
        <v>87</v>
      </c>
      <c r="AV150" s="13" t="s">
        <v>81</v>
      </c>
      <c r="AW150" s="13" t="s">
        <v>29</v>
      </c>
      <c r="AX150" s="13" t="s">
        <v>74</v>
      </c>
      <c r="AY150" s="193" t="s">
        <v>176</v>
      </c>
    </row>
    <row r="151" spans="1:65" s="14" customFormat="1">
      <c r="B151" s="199"/>
      <c r="D151" s="192" t="s">
        <v>184</v>
      </c>
      <c r="E151" s="200" t="s">
        <v>1</v>
      </c>
      <c r="F151" s="201" t="s">
        <v>190</v>
      </c>
      <c r="H151" s="202">
        <v>15.55</v>
      </c>
      <c r="I151" s="203"/>
      <c r="L151" s="199"/>
      <c r="M151" s="204"/>
      <c r="N151" s="205"/>
      <c r="O151" s="205"/>
      <c r="P151" s="205"/>
      <c r="Q151" s="205"/>
      <c r="R151" s="205"/>
      <c r="S151" s="205"/>
      <c r="T151" s="206"/>
      <c r="AT151" s="200" t="s">
        <v>184</v>
      </c>
      <c r="AU151" s="200" t="s">
        <v>87</v>
      </c>
      <c r="AV151" s="14" t="s">
        <v>87</v>
      </c>
      <c r="AW151" s="14" t="s">
        <v>29</v>
      </c>
      <c r="AX151" s="14" t="s">
        <v>74</v>
      </c>
      <c r="AY151" s="200" t="s">
        <v>176</v>
      </c>
    </row>
    <row r="152" spans="1:65" s="13" customFormat="1">
      <c r="B152" s="191"/>
      <c r="D152" s="192" t="s">
        <v>184</v>
      </c>
      <c r="E152" s="193" t="s">
        <v>1</v>
      </c>
      <c r="F152" s="194" t="s">
        <v>191</v>
      </c>
      <c r="H152" s="193" t="s">
        <v>1</v>
      </c>
      <c r="I152" s="195"/>
      <c r="L152" s="191"/>
      <c r="M152" s="196"/>
      <c r="N152" s="197"/>
      <c r="O152" s="197"/>
      <c r="P152" s="197"/>
      <c r="Q152" s="197"/>
      <c r="R152" s="197"/>
      <c r="S152" s="197"/>
      <c r="T152" s="198"/>
      <c r="AT152" s="193" t="s">
        <v>184</v>
      </c>
      <c r="AU152" s="193" t="s">
        <v>87</v>
      </c>
      <c r="AV152" s="13" t="s">
        <v>81</v>
      </c>
      <c r="AW152" s="13" t="s">
        <v>29</v>
      </c>
      <c r="AX152" s="13" t="s">
        <v>74</v>
      </c>
      <c r="AY152" s="193" t="s">
        <v>176</v>
      </c>
    </row>
    <row r="153" spans="1:65" s="14" customFormat="1">
      <c r="B153" s="199"/>
      <c r="D153" s="192" t="s">
        <v>184</v>
      </c>
      <c r="E153" s="200" t="s">
        <v>1</v>
      </c>
      <c r="F153" s="201" t="s">
        <v>192</v>
      </c>
      <c r="H153" s="202">
        <v>14.06</v>
      </c>
      <c r="I153" s="203"/>
      <c r="L153" s="199"/>
      <c r="M153" s="204"/>
      <c r="N153" s="205"/>
      <c r="O153" s="205"/>
      <c r="P153" s="205"/>
      <c r="Q153" s="205"/>
      <c r="R153" s="205"/>
      <c r="S153" s="205"/>
      <c r="T153" s="206"/>
      <c r="AT153" s="200" t="s">
        <v>184</v>
      </c>
      <c r="AU153" s="200" t="s">
        <v>87</v>
      </c>
      <c r="AV153" s="14" t="s">
        <v>87</v>
      </c>
      <c r="AW153" s="14" t="s">
        <v>29</v>
      </c>
      <c r="AX153" s="14" t="s">
        <v>74</v>
      </c>
      <c r="AY153" s="200" t="s">
        <v>176</v>
      </c>
    </row>
    <row r="154" spans="1:65" s="13" customFormat="1">
      <c r="B154" s="191"/>
      <c r="D154" s="192" t="s">
        <v>184</v>
      </c>
      <c r="E154" s="193" t="s">
        <v>1</v>
      </c>
      <c r="F154" s="194" t="s">
        <v>193</v>
      </c>
      <c r="H154" s="193" t="s">
        <v>1</v>
      </c>
      <c r="I154" s="195"/>
      <c r="L154" s="191"/>
      <c r="M154" s="196"/>
      <c r="N154" s="197"/>
      <c r="O154" s="197"/>
      <c r="P154" s="197"/>
      <c r="Q154" s="197"/>
      <c r="R154" s="197"/>
      <c r="S154" s="197"/>
      <c r="T154" s="198"/>
      <c r="AT154" s="193" t="s">
        <v>184</v>
      </c>
      <c r="AU154" s="193" t="s">
        <v>87</v>
      </c>
      <c r="AV154" s="13" t="s">
        <v>81</v>
      </c>
      <c r="AW154" s="13" t="s">
        <v>29</v>
      </c>
      <c r="AX154" s="13" t="s">
        <v>74</v>
      </c>
      <c r="AY154" s="193" t="s">
        <v>176</v>
      </c>
    </row>
    <row r="155" spans="1:65" s="14" customFormat="1">
      <c r="B155" s="199"/>
      <c r="D155" s="192" t="s">
        <v>184</v>
      </c>
      <c r="E155" s="200" t="s">
        <v>1</v>
      </c>
      <c r="F155" s="201" t="s">
        <v>194</v>
      </c>
      <c r="H155" s="202">
        <v>21.58</v>
      </c>
      <c r="I155" s="203"/>
      <c r="L155" s="199"/>
      <c r="M155" s="204"/>
      <c r="N155" s="205"/>
      <c r="O155" s="205"/>
      <c r="P155" s="205"/>
      <c r="Q155" s="205"/>
      <c r="R155" s="205"/>
      <c r="S155" s="205"/>
      <c r="T155" s="206"/>
      <c r="AT155" s="200" t="s">
        <v>184</v>
      </c>
      <c r="AU155" s="200" t="s">
        <v>87</v>
      </c>
      <c r="AV155" s="14" t="s">
        <v>87</v>
      </c>
      <c r="AW155" s="14" t="s">
        <v>29</v>
      </c>
      <c r="AX155" s="14" t="s">
        <v>74</v>
      </c>
      <c r="AY155" s="200" t="s">
        <v>176</v>
      </c>
    </row>
    <row r="156" spans="1:65" s="13" customFormat="1">
      <c r="B156" s="191"/>
      <c r="D156" s="192" t="s">
        <v>184</v>
      </c>
      <c r="E156" s="193" t="s">
        <v>1</v>
      </c>
      <c r="F156" s="194" t="s">
        <v>195</v>
      </c>
      <c r="H156" s="193" t="s">
        <v>1</v>
      </c>
      <c r="I156" s="195"/>
      <c r="L156" s="191"/>
      <c r="M156" s="196"/>
      <c r="N156" s="197"/>
      <c r="O156" s="197"/>
      <c r="P156" s="197"/>
      <c r="Q156" s="197"/>
      <c r="R156" s="197"/>
      <c r="S156" s="197"/>
      <c r="T156" s="198"/>
      <c r="AT156" s="193" t="s">
        <v>184</v>
      </c>
      <c r="AU156" s="193" t="s">
        <v>87</v>
      </c>
      <c r="AV156" s="13" t="s">
        <v>81</v>
      </c>
      <c r="AW156" s="13" t="s">
        <v>29</v>
      </c>
      <c r="AX156" s="13" t="s">
        <v>74</v>
      </c>
      <c r="AY156" s="193" t="s">
        <v>176</v>
      </c>
    </row>
    <row r="157" spans="1:65" s="14" customFormat="1">
      <c r="B157" s="199"/>
      <c r="D157" s="192" t="s">
        <v>184</v>
      </c>
      <c r="E157" s="200" t="s">
        <v>1</v>
      </c>
      <c r="F157" s="201" t="s">
        <v>196</v>
      </c>
      <c r="H157" s="202">
        <v>15.06</v>
      </c>
      <c r="I157" s="203"/>
      <c r="L157" s="199"/>
      <c r="M157" s="204"/>
      <c r="N157" s="205"/>
      <c r="O157" s="205"/>
      <c r="P157" s="205"/>
      <c r="Q157" s="205"/>
      <c r="R157" s="205"/>
      <c r="S157" s="205"/>
      <c r="T157" s="206"/>
      <c r="AT157" s="200" t="s">
        <v>184</v>
      </c>
      <c r="AU157" s="200" t="s">
        <v>87</v>
      </c>
      <c r="AV157" s="14" t="s">
        <v>87</v>
      </c>
      <c r="AW157" s="14" t="s">
        <v>29</v>
      </c>
      <c r="AX157" s="14" t="s">
        <v>74</v>
      </c>
      <c r="AY157" s="200" t="s">
        <v>176</v>
      </c>
    </row>
    <row r="158" spans="1:65" s="13" customFormat="1">
      <c r="B158" s="191"/>
      <c r="D158" s="192" t="s">
        <v>184</v>
      </c>
      <c r="E158" s="193" t="s">
        <v>1</v>
      </c>
      <c r="F158" s="194" t="s">
        <v>197</v>
      </c>
      <c r="H158" s="193" t="s">
        <v>1</v>
      </c>
      <c r="I158" s="195"/>
      <c r="L158" s="191"/>
      <c r="M158" s="196"/>
      <c r="N158" s="197"/>
      <c r="O158" s="197"/>
      <c r="P158" s="197"/>
      <c r="Q158" s="197"/>
      <c r="R158" s="197"/>
      <c r="S158" s="197"/>
      <c r="T158" s="198"/>
      <c r="AT158" s="193" t="s">
        <v>184</v>
      </c>
      <c r="AU158" s="193" t="s">
        <v>87</v>
      </c>
      <c r="AV158" s="13" t="s">
        <v>81</v>
      </c>
      <c r="AW158" s="13" t="s">
        <v>29</v>
      </c>
      <c r="AX158" s="13" t="s">
        <v>74</v>
      </c>
      <c r="AY158" s="193" t="s">
        <v>176</v>
      </c>
    </row>
    <row r="159" spans="1:65" s="14" customFormat="1">
      <c r="B159" s="199"/>
      <c r="D159" s="192" t="s">
        <v>184</v>
      </c>
      <c r="E159" s="200" t="s">
        <v>1</v>
      </c>
      <c r="F159" s="201" t="s">
        <v>198</v>
      </c>
      <c r="H159" s="202">
        <v>4.95</v>
      </c>
      <c r="I159" s="203"/>
      <c r="L159" s="199"/>
      <c r="M159" s="204"/>
      <c r="N159" s="205"/>
      <c r="O159" s="205"/>
      <c r="P159" s="205"/>
      <c r="Q159" s="205"/>
      <c r="R159" s="205"/>
      <c r="S159" s="205"/>
      <c r="T159" s="206"/>
      <c r="AT159" s="200" t="s">
        <v>184</v>
      </c>
      <c r="AU159" s="200" t="s">
        <v>87</v>
      </c>
      <c r="AV159" s="14" t="s">
        <v>87</v>
      </c>
      <c r="AW159" s="14" t="s">
        <v>29</v>
      </c>
      <c r="AX159" s="14" t="s">
        <v>74</v>
      </c>
      <c r="AY159" s="200" t="s">
        <v>176</v>
      </c>
    </row>
    <row r="160" spans="1:65" s="13" customFormat="1">
      <c r="B160" s="191"/>
      <c r="D160" s="192" t="s">
        <v>184</v>
      </c>
      <c r="E160" s="193" t="s">
        <v>1</v>
      </c>
      <c r="F160" s="194" t="s">
        <v>199</v>
      </c>
      <c r="H160" s="193" t="s">
        <v>1</v>
      </c>
      <c r="I160" s="195"/>
      <c r="L160" s="191"/>
      <c r="M160" s="196"/>
      <c r="N160" s="197"/>
      <c r="O160" s="197"/>
      <c r="P160" s="197"/>
      <c r="Q160" s="197"/>
      <c r="R160" s="197"/>
      <c r="S160" s="197"/>
      <c r="T160" s="198"/>
      <c r="AT160" s="193" t="s">
        <v>184</v>
      </c>
      <c r="AU160" s="193" t="s">
        <v>87</v>
      </c>
      <c r="AV160" s="13" t="s">
        <v>81</v>
      </c>
      <c r="AW160" s="13" t="s">
        <v>29</v>
      </c>
      <c r="AX160" s="13" t="s">
        <v>74</v>
      </c>
      <c r="AY160" s="193" t="s">
        <v>176</v>
      </c>
    </row>
    <row r="161" spans="1:65" s="14" customFormat="1">
      <c r="B161" s="199"/>
      <c r="D161" s="192" t="s">
        <v>184</v>
      </c>
      <c r="E161" s="200" t="s">
        <v>1</v>
      </c>
      <c r="F161" s="201" t="s">
        <v>200</v>
      </c>
      <c r="H161" s="202">
        <v>2.9</v>
      </c>
      <c r="I161" s="203"/>
      <c r="L161" s="199"/>
      <c r="M161" s="204"/>
      <c r="N161" s="205"/>
      <c r="O161" s="205"/>
      <c r="P161" s="205"/>
      <c r="Q161" s="205"/>
      <c r="R161" s="205"/>
      <c r="S161" s="205"/>
      <c r="T161" s="206"/>
      <c r="AT161" s="200" t="s">
        <v>184</v>
      </c>
      <c r="AU161" s="200" t="s">
        <v>87</v>
      </c>
      <c r="AV161" s="14" t="s">
        <v>87</v>
      </c>
      <c r="AW161" s="14" t="s">
        <v>29</v>
      </c>
      <c r="AX161" s="14" t="s">
        <v>74</v>
      </c>
      <c r="AY161" s="200" t="s">
        <v>176</v>
      </c>
    </row>
    <row r="162" spans="1:65" s="13" customFormat="1">
      <c r="B162" s="191"/>
      <c r="D162" s="192" t="s">
        <v>184</v>
      </c>
      <c r="E162" s="193" t="s">
        <v>1</v>
      </c>
      <c r="F162" s="194" t="s">
        <v>201</v>
      </c>
      <c r="H162" s="193" t="s">
        <v>1</v>
      </c>
      <c r="I162" s="195"/>
      <c r="L162" s="191"/>
      <c r="M162" s="196"/>
      <c r="N162" s="197"/>
      <c r="O162" s="197"/>
      <c r="P162" s="197"/>
      <c r="Q162" s="197"/>
      <c r="R162" s="197"/>
      <c r="S162" s="197"/>
      <c r="T162" s="198"/>
      <c r="AT162" s="193" t="s">
        <v>184</v>
      </c>
      <c r="AU162" s="193" t="s">
        <v>87</v>
      </c>
      <c r="AV162" s="13" t="s">
        <v>81</v>
      </c>
      <c r="AW162" s="13" t="s">
        <v>29</v>
      </c>
      <c r="AX162" s="13" t="s">
        <v>74</v>
      </c>
      <c r="AY162" s="193" t="s">
        <v>176</v>
      </c>
    </row>
    <row r="163" spans="1:65" s="14" customFormat="1">
      <c r="B163" s="199"/>
      <c r="D163" s="192" t="s">
        <v>184</v>
      </c>
      <c r="E163" s="200" t="s">
        <v>1</v>
      </c>
      <c r="F163" s="201" t="s">
        <v>202</v>
      </c>
      <c r="H163" s="202">
        <v>3.09</v>
      </c>
      <c r="I163" s="203"/>
      <c r="L163" s="199"/>
      <c r="M163" s="204"/>
      <c r="N163" s="205"/>
      <c r="O163" s="205"/>
      <c r="P163" s="205"/>
      <c r="Q163" s="205"/>
      <c r="R163" s="205"/>
      <c r="S163" s="205"/>
      <c r="T163" s="206"/>
      <c r="AT163" s="200" t="s">
        <v>184</v>
      </c>
      <c r="AU163" s="200" t="s">
        <v>87</v>
      </c>
      <c r="AV163" s="14" t="s">
        <v>87</v>
      </c>
      <c r="AW163" s="14" t="s">
        <v>29</v>
      </c>
      <c r="AX163" s="14" t="s">
        <v>74</v>
      </c>
      <c r="AY163" s="200" t="s">
        <v>176</v>
      </c>
    </row>
    <row r="164" spans="1:65" s="13" customFormat="1">
      <c r="B164" s="191"/>
      <c r="D164" s="192" t="s">
        <v>184</v>
      </c>
      <c r="E164" s="193" t="s">
        <v>1</v>
      </c>
      <c r="F164" s="194" t="s">
        <v>203</v>
      </c>
      <c r="H164" s="193" t="s">
        <v>1</v>
      </c>
      <c r="I164" s="195"/>
      <c r="L164" s="191"/>
      <c r="M164" s="196"/>
      <c r="N164" s="197"/>
      <c r="O164" s="197"/>
      <c r="P164" s="197"/>
      <c r="Q164" s="197"/>
      <c r="R164" s="197"/>
      <c r="S164" s="197"/>
      <c r="T164" s="198"/>
      <c r="AT164" s="193" t="s">
        <v>184</v>
      </c>
      <c r="AU164" s="193" t="s">
        <v>87</v>
      </c>
      <c r="AV164" s="13" t="s">
        <v>81</v>
      </c>
      <c r="AW164" s="13" t="s">
        <v>29</v>
      </c>
      <c r="AX164" s="13" t="s">
        <v>74</v>
      </c>
      <c r="AY164" s="193" t="s">
        <v>176</v>
      </c>
    </row>
    <row r="165" spans="1:65" s="14" customFormat="1">
      <c r="B165" s="199"/>
      <c r="D165" s="192" t="s">
        <v>184</v>
      </c>
      <c r="E165" s="200" t="s">
        <v>1</v>
      </c>
      <c r="F165" s="201" t="s">
        <v>204</v>
      </c>
      <c r="H165" s="202">
        <v>54.7</v>
      </c>
      <c r="I165" s="203"/>
      <c r="L165" s="199"/>
      <c r="M165" s="204"/>
      <c r="N165" s="205"/>
      <c r="O165" s="205"/>
      <c r="P165" s="205"/>
      <c r="Q165" s="205"/>
      <c r="R165" s="205"/>
      <c r="S165" s="205"/>
      <c r="T165" s="206"/>
      <c r="AT165" s="200" t="s">
        <v>184</v>
      </c>
      <c r="AU165" s="200" t="s">
        <v>87</v>
      </c>
      <c r="AV165" s="14" t="s">
        <v>87</v>
      </c>
      <c r="AW165" s="14" t="s">
        <v>29</v>
      </c>
      <c r="AX165" s="14" t="s">
        <v>74</v>
      </c>
      <c r="AY165" s="200" t="s">
        <v>176</v>
      </c>
    </row>
    <row r="166" spans="1:65" s="13" customFormat="1">
      <c r="B166" s="191"/>
      <c r="D166" s="192" t="s">
        <v>184</v>
      </c>
      <c r="E166" s="193" t="s">
        <v>1</v>
      </c>
      <c r="F166" s="194" t="s">
        <v>205</v>
      </c>
      <c r="H166" s="193" t="s">
        <v>1</v>
      </c>
      <c r="I166" s="195"/>
      <c r="L166" s="191"/>
      <c r="M166" s="196"/>
      <c r="N166" s="197"/>
      <c r="O166" s="197"/>
      <c r="P166" s="197"/>
      <c r="Q166" s="197"/>
      <c r="R166" s="197"/>
      <c r="S166" s="197"/>
      <c r="T166" s="198"/>
      <c r="AT166" s="193" t="s">
        <v>184</v>
      </c>
      <c r="AU166" s="193" t="s">
        <v>87</v>
      </c>
      <c r="AV166" s="13" t="s">
        <v>81</v>
      </c>
      <c r="AW166" s="13" t="s">
        <v>29</v>
      </c>
      <c r="AX166" s="13" t="s">
        <v>74</v>
      </c>
      <c r="AY166" s="193" t="s">
        <v>176</v>
      </c>
    </row>
    <row r="167" spans="1:65" s="14" customFormat="1">
      <c r="B167" s="199"/>
      <c r="D167" s="192" t="s">
        <v>184</v>
      </c>
      <c r="E167" s="200" t="s">
        <v>1</v>
      </c>
      <c r="F167" s="201" t="s">
        <v>206</v>
      </c>
      <c r="H167" s="202">
        <v>41.2</v>
      </c>
      <c r="I167" s="203"/>
      <c r="L167" s="199"/>
      <c r="M167" s="204"/>
      <c r="N167" s="205"/>
      <c r="O167" s="205"/>
      <c r="P167" s="205"/>
      <c r="Q167" s="205"/>
      <c r="R167" s="205"/>
      <c r="S167" s="205"/>
      <c r="T167" s="206"/>
      <c r="AT167" s="200" t="s">
        <v>184</v>
      </c>
      <c r="AU167" s="200" t="s">
        <v>87</v>
      </c>
      <c r="AV167" s="14" t="s">
        <v>87</v>
      </c>
      <c r="AW167" s="14" t="s">
        <v>29</v>
      </c>
      <c r="AX167" s="14" t="s">
        <v>74</v>
      </c>
      <c r="AY167" s="200" t="s">
        <v>176</v>
      </c>
    </row>
    <row r="168" spans="1:65" s="15" customFormat="1">
      <c r="B168" s="207"/>
      <c r="D168" s="192" t="s">
        <v>184</v>
      </c>
      <c r="E168" s="208" t="s">
        <v>1</v>
      </c>
      <c r="F168" s="209" t="s">
        <v>207</v>
      </c>
      <c r="H168" s="210">
        <v>244.14</v>
      </c>
      <c r="I168" s="211"/>
      <c r="L168" s="207"/>
      <c r="M168" s="212"/>
      <c r="N168" s="213"/>
      <c r="O168" s="213"/>
      <c r="P168" s="213"/>
      <c r="Q168" s="213"/>
      <c r="R168" s="213"/>
      <c r="S168" s="213"/>
      <c r="T168" s="214"/>
      <c r="AT168" s="208" t="s">
        <v>184</v>
      </c>
      <c r="AU168" s="208" t="s">
        <v>87</v>
      </c>
      <c r="AV168" s="15" t="s">
        <v>183</v>
      </c>
      <c r="AW168" s="15" t="s">
        <v>29</v>
      </c>
      <c r="AX168" s="15" t="s">
        <v>81</v>
      </c>
      <c r="AY168" s="208" t="s">
        <v>176</v>
      </c>
    </row>
    <row r="169" spans="1:65" s="2" customFormat="1" ht="37.9" customHeight="1">
      <c r="A169" s="35"/>
      <c r="B169" s="146"/>
      <c r="C169" s="178" t="s">
        <v>87</v>
      </c>
      <c r="D169" s="178" t="s">
        <v>179</v>
      </c>
      <c r="E169" s="179" t="s">
        <v>208</v>
      </c>
      <c r="F169" s="180" t="s">
        <v>209</v>
      </c>
      <c r="G169" s="181" t="s">
        <v>182</v>
      </c>
      <c r="H169" s="182">
        <v>109.795</v>
      </c>
      <c r="I169" s="183"/>
      <c r="J169" s="184">
        <f>ROUND(I169*H169,2)</f>
        <v>0</v>
      </c>
      <c r="K169" s="185"/>
      <c r="L169" s="36"/>
      <c r="M169" s="186" t="s">
        <v>1</v>
      </c>
      <c r="N169" s="187" t="s">
        <v>40</v>
      </c>
      <c r="O169" s="64"/>
      <c r="P169" s="188">
        <f>O169*H169</f>
        <v>0</v>
      </c>
      <c r="Q169" s="188">
        <v>0</v>
      </c>
      <c r="R169" s="188">
        <f>Q169*H169</f>
        <v>0</v>
      </c>
      <c r="S169" s="188">
        <v>0</v>
      </c>
      <c r="T169" s="189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190" t="s">
        <v>183</v>
      </c>
      <c r="AT169" s="190" t="s">
        <v>179</v>
      </c>
      <c r="AU169" s="190" t="s">
        <v>87</v>
      </c>
      <c r="AY169" s="18" t="s">
        <v>176</v>
      </c>
      <c r="BE169" s="108">
        <f>IF(N169="základná",J169,0)</f>
        <v>0</v>
      </c>
      <c r="BF169" s="108">
        <f>IF(N169="znížená",J169,0)</f>
        <v>0</v>
      </c>
      <c r="BG169" s="108">
        <f>IF(N169="zákl. prenesená",J169,0)</f>
        <v>0</v>
      </c>
      <c r="BH169" s="108">
        <f>IF(N169="zníž. prenesená",J169,0)</f>
        <v>0</v>
      </c>
      <c r="BI169" s="108">
        <f>IF(N169="nulová",J169,0)</f>
        <v>0</v>
      </c>
      <c r="BJ169" s="18" t="s">
        <v>87</v>
      </c>
      <c r="BK169" s="108">
        <f>ROUND(I169*H169,2)</f>
        <v>0</v>
      </c>
      <c r="BL169" s="18" t="s">
        <v>183</v>
      </c>
      <c r="BM169" s="190" t="s">
        <v>183</v>
      </c>
    </row>
    <row r="170" spans="1:65" s="13" customFormat="1" ht="22.5">
      <c r="B170" s="191"/>
      <c r="D170" s="192" t="s">
        <v>184</v>
      </c>
      <c r="E170" s="193" t="s">
        <v>1</v>
      </c>
      <c r="F170" s="194" t="s">
        <v>210</v>
      </c>
      <c r="H170" s="193" t="s">
        <v>1</v>
      </c>
      <c r="I170" s="195"/>
      <c r="L170" s="191"/>
      <c r="M170" s="196"/>
      <c r="N170" s="197"/>
      <c r="O170" s="197"/>
      <c r="P170" s="197"/>
      <c r="Q170" s="197"/>
      <c r="R170" s="197"/>
      <c r="S170" s="197"/>
      <c r="T170" s="198"/>
      <c r="AT170" s="193" t="s">
        <v>184</v>
      </c>
      <c r="AU170" s="193" t="s">
        <v>87</v>
      </c>
      <c r="AV170" s="13" t="s">
        <v>81</v>
      </c>
      <c r="AW170" s="13" t="s">
        <v>29</v>
      </c>
      <c r="AX170" s="13" t="s">
        <v>74</v>
      </c>
      <c r="AY170" s="193" t="s">
        <v>176</v>
      </c>
    </row>
    <row r="171" spans="1:65" s="14" customFormat="1">
      <c r="B171" s="199"/>
      <c r="D171" s="192" t="s">
        <v>184</v>
      </c>
      <c r="E171" s="200" t="s">
        <v>1</v>
      </c>
      <c r="F171" s="201" t="s">
        <v>211</v>
      </c>
      <c r="H171" s="202">
        <v>3.0179999999999998</v>
      </c>
      <c r="I171" s="203"/>
      <c r="L171" s="199"/>
      <c r="M171" s="204"/>
      <c r="N171" s="205"/>
      <c r="O171" s="205"/>
      <c r="P171" s="205"/>
      <c r="Q171" s="205"/>
      <c r="R171" s="205"/>
      <c r="S171" s="205"/>
      <c r="T171" s="206"/>
      <c r="AT171" s="200" t="s">
        <v>184</v>
      </c>
      <c r="AU171" s="200" t="s">
        <v>87</v>
      </c>
      <c r="AV171" s="14" t="s">
        <v>87</v>
      </c>
      <c r="AW171" s="14" t="s">
        <v>29</v>
      </c>
      <c r="AX171" s="14" t="s">
        <v>74</v>
      </c>
      <c r="AY171" s="200" t="s">
        <v>176</v>
      </c>
    </row>
    <row r="172" spans="1:65" s="13" customFormat="1">
      <c r="B172" s="191"/>
      <c r="D172" s="192" t="s">
        <v>184</v>
      </c>
      <c r="E172" s="193" t="s">
        <v>1</v>
      </c>
      <c r="F172" s="194" t="s">
        <v>212</v>
      </c>
      <c r="H172" s="193" t="s">
        <v>1</v>
      </c>
      <c r="I172" s="195"/>
      <c r="L172" s="191"/>
      <c r="M172" s="196"/>
      <c r="N172" s="197"/>
      <c r="O172" s="197"/>
      <c r="P172" s="197"/>
      <c r="Q172" s="197"/>
      <c r="R172" s="197"/>
      <c r="S172" s="197"/>
      <c r="T172" s="198"/>
      <c r="AT172" s="193" t="s">
        <v>184</v>
      </c>
      <c r="AU172" s="193" t="s">
        <v>87</v>
      </c>
      <c r="AV172" s="13" t="s">
        <v>81</v>
      </c>
      <c r="AW172" s="13" t="s">
        <v>29</v>
      </c>
      <c r="AX172" s="13" t="s">
        <v>74</v>
      </c>
      <c r="AY172" s="193" t="s">
        <v>176</v>
      </c>
    </row>
    <row r="173" spans="1:65" s="14" customFormat="1" ht="22.5">
      <c r="B173" s="199"/>
      <c r="D173" s="192" t="s">
        <v>184</v>
      </c>
      <c r="E173" s="200" t="s">
        <v>1</v>
      </c>
      <c r="F173" s="201" t="s">
        <v>213</v>
      </c>
      <c r="H173" s="202">
        <v>115.577</v>
      </c>
      <c r="I173" s="203"/>
      <c r="L173" s="199"/>
      <c r="M173" s="204"/>
      <c r="N173" s="205"/>
      <c r="O173" s="205"/>
      <c r="P173" s="205"/>
      <c r="Q173" s="205"/>
      <c r="R173" s="205"/>
      <c r="S173" s="205"/>
      <c r="T173" s="206"/>
      <c r="AT173" s="200" t="s">
        <v>184</v>
      </c>
      <c r="AU173" s="200" t="s">
        <v>87</v>
      </c>
      <c r="AV173" s="14" t="s">
        <v>87</v>
      </c>
      <c r="AW173" s="14" t="s">
        <v>29</v>
      </c>
      <c r="AX173" s="14" t="s">
        <v>74</v>
      </c>
      <c r="AY173" s="200" t="s">
        <v>176</v>
      </c>
    </row>
    <row r="174" spans="1:65" s="14" customFormat="1">
      <c r="B174" s="199"/>
      <c r="D174" s="192" t="s">
        <v>184</v>
      </c>
      <c r="E174" s="200" t="s">
        <v>1</v>
      </c>
      <c r="F174" s="201" t="s">
        <v>214</v>
      </c>
      <c r="H174" s="202">
        <v>-8.8000000000000007</v>
      </c>
      <c r="I174" s="203"/>
      <c r="L174" s="199"/>
      <c r="M174" s="204"/>
      <c r="N174" s="205"/>
      <c r="O174" s="205"/>
      <c r="P174" s="205"/>
      <c r="Q174" s="205"/>
      <c r="R174" s="205"/>
      <c r="S174" s="205"/>
      <c r="T174" s="206"/>
      <c r="AT174" s="200" t="s">
        <v>184</v>
      </c>
      <c r="AU174" s="200" t="s">
        <v>87</v>
      </c>
      <c r="AV174" s="14" t="s">
        <v>87</v>
      </c>
      <c r="AW174" s="14" t="s">
        <v>29</v>
      </c>
      <c r="AX174" s="14" t="s">
        <v>74</v>
      </c>
      <c r="AY174" s="200" t="s">
        <v>176</v>
      </c>
    </row>
    <row r="175" spans="1:65" s="15" customFormat="1">
      <c r="B175" s="207"/>
      <c r="D175" s="192" t="s">
        <v>184</v>
      </c>
      <c r="E175" s="208" t="s">
        <v>1</v>
      </c>
      <c r="F175" s="209" t="s">
        <v>207</v>
      </c>
      <c r="H175" s="210">
        <v>109.795</v>
      </c>
      <c r="I175" s="211"/>
      <c r="L175" s="207"/>
      <c r="M175" s="212"/>
      <c r="N175" s="213"/>
      <c r="O175" s="213"/>
      <c r="P175" s="213"/>
      <c r="Q175" s="213"/>
      <c r="R175" s="213"/>
      <c r="S175" s="213"/>
      <c r="T175" s="214"/>
      <c r="AT175" s="208" t="s">
        <v>184</v>
      </c>
      <c r="AU175" s="208" t="s">
        <v>87</v>
      </c>
      <c r="AV175" s="15" t="s">
        <v>183</v>
      </c>
      <c r="AW175" s="15" t="s">
        <v>29</v>
      </c>
      <c r="AX175" s="15" t="s">
        <v>81</v>
      </c>
      <c r="AY175" s="208" t="s">
        <v>176</v>
      </c>
    </row>
    <row r="176" spans="1:65" s="2" customFormat="1" ht="24.2" customHeight="1">
      <c r="A176" s="35"/>
      <c r="B176" s="146"/>
      <c r="C176" s="178" t="s">
        <v>215</v>
      </c>
      <c r="D176" s="178" t="s">
        <v>179</v>
      </c>
      <c r="E176" s="179" t="s">
        <v>216</v>
      </c>
      <c r="F176" s="180" t="s">
        <v>217</v>
      </c>
      <c r="G176" s="181" t="s">
        <v>182</v>
      </c>
      <c r="H176" s="182">
        <v>21.489000000000001</v>
      </c>
      <c r="I176" s="183"/>
      <c r="J176" s="184">
        <f>ROUND(I176*H176,2)</f>
        <v>0</v>
      </c>
      <c r="K176" s="185"/>
      <c r="L176" s="36"/>
      <c r="M176" s="186" t="s">
        <v>1</v>
      </c>
      <c r="N176" s="187" t="s">
        <v>40</v>
      </c>
      <c r="O176" s="64"/>
      <c r="P176" s="188">
        <f>O176*H176</f>
        <v>0</v>
      </c>
      <c r="Q176" s="188">
        <v>0</v>
      </c>
      <c r="R176" s="188">
        <f>Q176*H176</f>
        <v>0</v>
      </c>
      <c r="S176" s="188">
        <v>0</v>
      </c>
      <c r="T176" s="189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190" t="s">
        <v>183</v>
      </c>
      <c r="AT176" s="190" t="s">
        <v>179</v>
      </c>
      <c r="AU176" s="190" t="s">
        <v>87</v>
      </c>
      <c r="AY176" s="18" t="s">
        <v>176</v>
      </c>
      <c r="BE176" s="108">
        <f>IF(N176="základná",J176,0)</f>
        <v>0</v>
      </c>
      <c r="BF176" s="108">
        <f>IF(N176="znížená",J176,0)</f>
        <v>0</v>
      </c>
      <c r="BG176" s="108">
        <f>IF(N176="zákl. prenesená",J176,0)</f>
        <v>0</v>
      </c>
      <c r="BH176" s="108">
        <f>IF(N176="zníž. prenesená",J176,0)</f>
        <v>0</v>
      </c>
      <c r="BI176" s="108">
        <f>IF(N176="nulová",J176,0)</f>
        <v>0</v>
      </c>
      <c r="BJ176" s="18" t="s">
        <v>87</v>
      </c>
      <c r="BK176" s="108">
        <f>ROUND(I176*H176,2)</f>
        <v>0</v>
      </c>
      <c r="BL176" s="18" t="s">
        <v>183</v>
      </c>
      <c r="BM176" s="190" t="s">
        <v>218</v>
      </c>
    </row>
    <row r="177" spans="1:65" s="13" customFormat="1">
      <c r="B177" s="191"/>
      <c r="D177" s="192" t="s">
        <v>184</v>
      </c>
      <c r="E177" s="193" t="s">
        <v>1</v>
      </c>
      <c r="F177" s="194" t="s">
        <v>219</v>
      </c>
      <c r="H177" s="193" t="s">
        <v>1</v>
      </c>
      <c r="I177" s="195"/>
      <c r="L177" s="191"/>
      <c r="M177" s="196"/>
      <c r="N177" s="197"/>
      <c r="O177" s="197"/>
      <c r="P177" s="197"/>
      <c r="Q177" s="197"/>
      <c r="R177" s="197"/>
      <c r="S177" s="197"/>
      <c r="T177" s="198"/>
      <c r="AT177" s="193" t="s">
        <v>184</v>
      </c>
      <c r="AU177" s="193" t="s">
        <v>87</v>
      </c>
      <c r="AV177" s="13" t="s">
        <v>81</v>
      </c>
      <c r="AW177" s="13" t="s">
        <v>29</v>
      </c>
      <c r="AX177" s="13" t="s">
        <v>74</v>
      </c>
      <c r="AY177" s="193" t="s">
        <v>176</v>
      </c>
    </row>
    <row r="178" spans="1:65" s="13" customFormat="1">
      <c r="B178" s="191"/>
      <c r="D178" s="192" t="s">
        <v>184</v>
      </c>
      <c r="E178" s="193" t="s">
        <v>1</v>
      </c>
      <c r="F178" s="194" t="s">
        <v>185</v>
      </c>
      <c r="H178" s="193" t="s">
        <v>1</v>
      </c>
      <c r="I178" s="195"/>
      <c r="L178" s="191"/>
      <c r="M178" s="196"/>
      <c r="N178" s="197"/>
      <c r="O178" s="197"/>
      <c r="P178" s="197"/>
      <c r="Q178" s="197"/>
      <c r="R178" s="197"/>
      <c r="S178" s="197"/>
      <c r="T178" s="198"/>
      <c r="AT178" s="193" t="s">
        <v>184</v>
      </c>
      <c r="AU178" s="193" t="s">
        <v>87</v>
      </c>
      <c r="AV178" s="13" t="s">
        <v>81</v>
      </c>
      <c r="AW178" s="13" t="s">
        <v>29</v>
      </c>
      <c r="AX178" s="13" t="s">
        <v>74</v>
      </c>
      <c r="AY178" s="193" t="s">
        <v>176</v>
      </c>
    </row>
    <row r="179" spans="1:65" s="14" customFormat="1">
      <c r="B179" s="199"/>
      <c r="D179" s="192" t="s">
        <v>184</v>
      </c>
      <c r="E179" s="200" t="s">
        <v>1</v>
      </c>
      <c r="F179" s="201" t="s">
        <v>220</v>
      </c>
      <c r="H179" s="202">
        <v>1.925</v>
      </c>
      <c r="I179" s="203"/>
      <c r="L179" s="199"/>
      <c r="M179" s="204"/>
      <c r="N179" s="205"/>
      <c r="O179" s="205"/>
      <c r="P179" s="205"/>
      <c r="Q179" s="205"/>
      <c r="R179" s="205"/>
      <c r="S179" s="205"/>
      <c r="T179" s="206"/>
      <c r="AT179" s="200" t="s">
        <v>184</v>
      </c>
      <c r="AU179" s="200" t="s">
        <v>87</v>
      </c>
      <c r="AV179" s="14" t="s">
        <v>87</v>
      </c>
      <c r="AW179" s="14" t="s">
        <v>29</v>
      </c>
      <c r="AX179" s="14" t="s">
        <v>74</v>
      </c>
      <c r="AY179" s="200" t="s">
        <v>176</v>
      </c>
    </row>
    <row r="180" spans="1:65" s="13" customFormat="1">
      <c r="B180" s="191"/>
      <c r="D180" s="192" t="s">
        <v>184</v>
      </c>
      <c r="E180" s="193" t="s">
        <v>1</v>
      </c>
      <c r="F180" s="194" t="s">
        <v>187</v>
      </c>
      <c r="H180" s="193" t="s">
        <v>1</v>
      </c>
      <c r="I180" s="195"/>
      <c r="L180" s="191"/>
      <c r="M180" s="196"/>
      <c r="N180" s="197"/>
      <c r="O180" s="197"/>
      <c r="P180" s="197"/>
      <c r="Q180" s="197"/>
      <c r="R180" s="197"/>
      <c r="S180" s="197"/>
      <c r="T180" s="198"/>
      <c r="AT180" s="193" t="s">
        <v>184</v>
      </c>
      <c r="AU180" s="193" t="s">
        <v>87</v>
      </c>
      <c r="AV180" s="13" t="s">
        <v>81</v>
      </c>
      <c r="AW180" s="13" t="s">
        <v>29</v>
      </c>
      <c r="AX180" s="13" t="s">
        <v>74</v>
      </c>
      <c r="AY180" s="193" t="s">
        <v>176</v>
      </c>
    </row>
    <row r="181" spans="1:65" s="14" customFormat="1">
      <c r="B181" s="199"/>
      <c r="D181" s="192" t="s">
        <v>184</v>
      </c>
      <c r="E181" s="200" t="s">
        <v>1</v>
      </c>
      <c r="F181" s="201" t="s">
        <v>221</v>
      </c>
      <c r="H181" s="202">
        <v>0.55400000000000005</v>
      </c>
      <c r="I181" s="203"/>
      <c r="L181" s="199"/>
      <c r="M181" s="204"/>
      <c r="N181" s="205"/>
      <c r="O181" s="205"/>
      <c r="P181" s="205"/>
      <c r="Q181" s="205"/>
      <c r="R181" s="205"/>
      <c r="S181" s="205"/>
      <c r="T181" s="206"/>
      <c r="AT181" s="200" t="s">
        <v>184</v>
      </c>
      <c r="AU181" s="200" t="s">
        <v>87</v>
      </c>
      <c r="AV181" s="14" t="s">
        <v>87</v>
      </c>
      <c r="AW181" s="14" t="s">
        <v>29</v>
      </c>
      <c r="AX181" s="14" t="s">
        <v>74</v>
      </c>
      <c r="AY181" s="200" t="s">
        <v>176</v>
      </c>
    </row>
    <row r="182" spans="1:65" s="13" customFormat="1">
      <c r="B182" s="191"/>
      <c r="D182" s="192" t="s">
        <v>184</v>
      </c>
      <c r="E182" s="193" t="s">
        <v>1</v>
      </c>
      <c r="F182" s="194" t="s">
        <v>191</v>
      </c>
      <c r="H182" s="193" t="s">
        <v>1</v>
      </c>
      <c r="I182" s="195"/>
      <c r="L182" s="191"/>
      <c r="M182" s="196"/>
      <c r="N182" s="197"/>
      <c r="O182" s="197"/>
      <c r="P182" s="197"/>
      <c r="Q182" s="197"/>
      <c r="R182" s="197"/>
      <c r="S182" s="197"/>
      <c r="T182" s="198"/>
      <c r="AT182" s="193" t="s">
        <v>184</v>
      </c>
      <c r="AU182" s="193" t="s">
        <v>87</v>
      </c>
      <c r="AV182" s="13" t="s">
        <v>81</v>
      </c>
      <c r="AW182" s="13" t="s">
        <v>29</v>
      </c>
      <c r="AX182" s="13" t="s">
        <v>74</v>
      </c>
      <c r="AY182" s="193" t="s">
        <v>176</v>
      </c>
    </row>
    <row r="183" spans="1:65" s="14" customFormat="1">
      <c r="B183" s="199"/>
      <c r="D183" s="192" t="s">
        <v>184</v>
      </c>
      <c r="E183" s="200" t="s">
        <v>1</v>
      </c>
      <c r="F183" s="201" t="s">
        <v>192</v>
      </c>
      <c r="H183" s="202">
        <v>14.06</v>
      </c>
      <c r="I183" s="203"/>
      <c r="L183" s="199"/>
      <c r="M183" s="204"/>
      <c r="N183" s="205"/>
      <c r="O183" s="205"/>
      <c r="P183" s="205"/>
      <c r="Q183" s="205"/>
      <c r="R183" s="205"/>
      <c r="S183" s="205"/>
      <c r="T183" s="206"/>
      <c r="AT183" s="200" t="s">
        <v>184</v>
      </c>
      <c r="AU183" s="200" t="s">
        <v>87</v>
      </c>
      <c r="AV183" s="14" t="s">
        <v>87</v>
      </c>
      <c r="AW183" s="14" t="s">
        <v>29</v>
      </c>
      <c r="AX183" s="14" t="s">
        <v>74</v>
      </c>
      <c r="AY183" s="200" t="s">
        <v>176</v>
      </c>
    </row>
    <row r="184" spans="1:65" s="13" customFormat="1">
      <c r="B184" s="191"/>
      <c r="D184" s="192" t="s">
        <v>184</v>
      </c>
      <c r="E184" s="193" t="s">
        <v>1</v>
      </c>
      <c r="F184" s="194" t="s">
        <v>197</v>
      </c>
      <c r="H184" s="193" t="s">
        <v>1</v>
      </c>
      <c r="I184" s="195"/>
      <c r="L184" s="191"/>
      <c r="M184" s="196"/>
      <c r="N184" s="197"/>
      <c r="O184" s="197"/>
      <c r="P184" s="197"/>
      <c r="Q184" s="197"/>
      <c r="R184" s="197"/>
      <c r="S184" s="197"/>
      <c r="T184" s="198"/>
      <c r="AT184" s="193" t="s">
        <v>184</v>
      </c>
      <c r="AU184" s="193" t="s">
        <v>87</v>
      </c>
      <c r="AV184" s="13" t="s">
        <v>81</v>
      </c>
      <c r="AW184" s="13" t="s">
        <v>29</v>
      </c>
      <c r="AX184" s="13" t="s">
        <v>74</v>
      </c>
      <c r="AY184" s="193" t="s">
        <v>176</v>
      </c>
    </row>
    <row r="185" spans="1:65" s="14" customFormat="1">
      <c r="B185" s="199"/>
      <c r="D185" s="192" t="s">
        <v>184</v>
      </c>
      <c r="E185" s="200" t="s">
        <v>1</v>
      </c>
      <c r="F185" s="201" t="s">
        <v>198</v>
      </c>
      <c r="H185" s="202">
        <v>4.95</v>
      </c>
      <c r="I185" s="203"/>
      <c r="L185" s="199"/>
      <c r="M185" s="204"/>
      <c r="N185" s="205"/>
      <c r="O185" s="205"/>
      <c r="P185" s="205"/>
      <c r="Q185" s="205"/>
      <c r="R185" s="205"/>
      <c r="S185" s="205"/>
      <c r="T185" s="206"/>
      <c r="AT185" s="200" t="s">
        <v>184</v>
      </c>
      <c r="AU185" s="200" t="s">
        <v>87</v>
      </c>
      <c r="AV185" s="14" t="s">
        <v>87</v>
      </c>
      <c r="AW185" s="14" t="s">
        <v>29</v>
      </c>
      <c r="AX185" s="14" t="s">
        <v>74</v>
      </c>
      <c r="AY185" s="200" t="s">
        <v>176</v>
      </c>
    </row>
    <row r="186" spans="1:65" s="15" customFormat="1">
      <c r="B186" s="207"/>
      <c r="D186" s="192" t="s">
        <v>184</v>
      </c>
      <c r="E186" s="208" t="s">
        <v>1</v>
      </c>
      <c r="F186" s="209" t="s">
        <v>207</v>
      </c>
      <c r="H186" s="210">
        <v>21.489000000000001</v>
      </c>
      <c r="I186" s="211"/>
      <c r="L186" s="207"/>
      <c r="M186" s="212"/>
      <c r="N186" s="213"/>
      <c r="O186" s="213"/>
      <c r="P186" s="213"/>
      <c r="Q186" s="213"/>
      <c r="R186" s="213"/>
      <c r="S186" s="213"/>
      <c r="T186" s="214"/>
      <c r="AT186" s="208" t="s">
        <v>184</v>
      </c>
      <c r="AU186" s="208" t="s">
        <v>87</v>
      </c>
      <c r="AV186" s="15" t="s">
        <v>183</v>
      </c>
      <c r="AW186" s="15" t="s">
        <v>29</v>
      </c>
      <c r="AX186" s="15" t="s">
        <v>81</v>
      </c>
      <c r="AY186" s="208" t="s">
        <v>176</v>
      </c>
    </row>
    <row r="187" spans="1:65" s="2" customFormat="1" ht="37.9" customHeight="1">
      <c r="A187" s="35"/>
      <c r="B187" s="146"/>
      <c r="C187" s="178" t="s">
        <v>183</v>
      </c>
      <c r="D187" s="178" t="s">
        <v>179</v>
      </c>
      <c r="E187" s="179" t="s">
        <v>222</v>
      </c>
      <c r="F187" s="180" t="s">
        <v>223</v>
      </c>
      <c r="G187" s="181" t="s">
        <v>224</v>
      </c>
      <c r="H187" s="182">
        <v>3.798</v>
      </c>
      <c r="I187" s="183"/>
      <c r="J187" s="184">
        <f>ROUND(I187*H187,2)</f>
        <v>0</v>
      </c>
      <c r="K187" s="185"/>
      <c r="L187" s="36"/>
      <c r="M187" s="186" t="s">
        <v>1</v>
      </c>
      <c r="N187" s="187" t="s">
        <v>40</v>
      </c>
      <c r="O187" s="64"/>
      <c r="P187" s="188">
        <f>O187*H187</f>
        <v>0</v>
      </c>
      <c r="Q187" s="188">
        <v>0</v>
      </c>
      <c r="R187" s="188">
        <f>Q187*H187</f>
        <v>0</v>
      </c>
      <c r="S187" s="188">
        <v>0</v>
      </c>
      <c r="T187" s="189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190" t="s">
        <v>183</v>
      </c>
      <c r="AT187" s="190" t="s">
        <v>179</v>
      </c>
      <c r="AU187" s="190" t="s">
        <v>87</v>
      </c>
      <c r="AY187" s="18" t="s">
        <v>176</v>
      </c>
      <c r="BE187" s="108">
        <f>IF(N187="základná",J187,0)</f>
        <v>0</v>
      </c>
      <c r="BF187" s="108">
        <f>IF(N187="znížená",J187,0)</f>
        <v>0</v>
      </c>
      <c r="BG187" s="108">
        <f>IF(N187="zákl. prenesená",J187,0)</f>
        <v>0</v>
      </c>
      <c r="BH187" s="108">
        <f>IF(N187="zníž. prenesená",J187,0)</f>
        <v>0</v>
      </c>
      <c r="BI187" s="108">
        <f>IF(N187="nulová",J187,0)</f>
        <v>0</v>
      </c>
      <c r="BJ187" s="18" t="s">
        <v>87</v>
      </c>
      <c r="BK187" s="108">
        <f>ROUND(I187*H187,2)</f>
        <v>0</v>
      </c>
      <c r="BL187" s="18" t="s">
        <v>183</v>
      </c>
      <c r="BM187" s="190" t="s">
        <v>225</v>
      </c>
    </row>
    <row r="188" spans="1:65" s="13" customFormat="1">
      <c r="B188" s="191"/>
      <c r="D188" s="192" t="s">
        <v>184</v>
      </c>
      <c r="E188" s="193" t="s">
        <v>1</v>
      </c>
      <c r="F188" s="194" t="s">
        <v>219</v>
      </c>
      <c r="H188" s="193" t="s">
        <v>1</v>
      </c>
      <c r="I188" s="195"/>
      <c r="L188" s="191"/>
      <c r="M188" s="196"/>
      <c r="N188" s="197"/>
      <c r="O188" s="197"/>
      <c r="P188" s="197"/>
      <c r="Q188" s="197"/>
      <c r="R188" s="197"/>
      <c r="S188" s="197"/>
      <c r="T188" s="198"/>
      <c r="AT188" s="193" t="s">
        <v>184</v>
      </c>
      <c r="AU188" s="193" t="s">
        <v>87</v>
      </c>
      <c r="AV188" s="13" t="s">
        <v>81</v>
      </c>
      <c r="AW188" s="13" t="s">
        <v>29</v>
      </c>
      <c r="AX188" s="13" t="s">
        <v>74</v>
      </c>
      <c r="AY188" s="193" t="s">
        <v>176</v>
      </c>
    </row>
    <row r="189" spans="1:65" s="13" customFormat="1">
      <c r="B189" s="191"/>
      <c r="D189" s="192" t="s">
        <v>184</v>
      </c>
      <c r="E189" s="193" t="s">
        <v>1</v>
      </c>
      <c r="F189" s="194" t="s">
        <v>185</v>
      </c>
      <c r="H189" s="193" t="s">
        <v>1</v>
      </c>
      <c r="I189" s="195"/>
      <c r="L189" s="191"/>
      <c r="M189" s="196"/>
      <c r="N189" s="197"/>
      <c r="O189" s="197"/>
      <c r="P189" s="197"/>
      <c r="Q189" s="197"/>
      <c r="R189" s="197"/>
      <c r="S189" s="197"/>
      <c r="T189" s="198"/>
      <c r="AT189" s="193" t="s">
        <v>184</v>
      </c>
      <c r="AU189" s="193" t="s">
        <v>87</v>
      </c>
      <c r="AV189" s="13" t="s">
        <v>81</v>
      </c>
      <c r="AW189" s="13" t="s">
        <v>29</v>
      </c>
      <c r="AX189" s="13" t="s">
        <v>74</v>
      </c>
      <c r="AY189" s="193" t="s">
        <v>176</v>
      </c>
    </row>
    <row r="190" spans="1:65" s="14" customFormat="1">
      <c r="B190" s="199"/>
      <c r="D190" s="192" t="s">
        <v>184</v>
      </c>
      <c r="E190" s="200" t="s">
        <v>1</v>
      </c>
      <c r="F190" s="201" t="s">
        <v>226</v>
      </c>
      <c r="H190" s="202">
        <v>8.5000000000000006E-2</v>
      </c>
      <c r="I190" s="203"/>
      <c r="L190" s="199"/>
      <c r="M190" s="204"/>
      <c r="N190" s="205"/>
      <c r="O190" s="205"/>
      <c r="P190" s="205"/>
      <c r="Q190" s="205"/>
      <c r="R190" s="205"/>
      <c r="S190" s="205"/>
      <c r="T190" s="206"/>
      <c r="AT190" s="200" t="s">
        <v>184</v>
      </c>
      <c r="AU190" s="200" t="s">
        <v>87</v>
      </c>
      <c r="AV190" s="14" t="s">
        <v>87</v>
      </c>
      <c r="AW190" s="14" t="s">
        <v>29</v>
      </c>
      <c r="AX190" s="14" t="s">
        <v>74</v>
      </c>
      <c r="AY190" s="200" t="s">
        <v>176</v>
      </c>
    </row>
    <row r="191" spans="1:65" s="13" customFormat="1">
      <c r="B191" s="191"/>
      <c r="D191" s="192" t="s">
        <v>184</v>
      </c>
      <c r="E191" s="193" t="s">
        <v>1</v>
      </c>
      <c r="F191" s="194" t="s">
        <v>187</v>
      </c>
      <c r="H191" s="193" t="s">
        <v>1</v>
      </c>
      <c r="I191" s="195"/>
      <c r="L191" s="191"/>
      <c r="M191" s="196"/>
      <c r="N191" s="197"/>
      <c r="O191" s="197"/>
      <c r="P191" s="197"/>
      <c r="Q191" s="197"/>
      <c r="R191" s="197"/>
      <c r="S191" s="197"/>
      <c r="T191" s="198"/>
      <c r="AT191" s="193" t="s">
        <v>184</v>
      </c>
      <c r="AU191" s="193" t="s">
        <v>87</v>
      </c>
      <c r="AV191" s="13" t="s">
        <v>81</v>
      </c>
      <c r="AW191" s="13" t="s">
        <v>29</v>
      </c>
      <c r="AX191" s="13" t="s">
        <v>74</v>
      </c>
      <c r="AY191" s="193" t="s">
        <v>176</v>
      </c>
    </row>
    <row r="192" spans="1:65" s="14" customFormat="1">
      <c r="B192" s="199"/>
      <c r="D192" s="192" t="s">
        <v>184</v>
      </c>
      <c r="E192" s="200" t="s">
        <v>1</v>
      </c>
      <c r="F192" s="201" t="s">
        <v>227</v>
      </c>
      <c r="H192" s="202">
        <v>2.4E-2</v>
      </c>
      <c r="I192" s="203"/>
      <c r="L192" s="199"/>
      <c r="M192" s="204"/>
      <c r="N192" s="205"/>
      <c r="O192" s="205"/>
      <c r="P192" s="205"/>
      <c r="Q192" s="205"/>
      <c r="R192" s="205"/>
      <c r="S192" s="205"/>
      <c r="T192" s="206"/>
      <c r="AT192" s="200" t="s">
        <v>184</v>
      </c>
      <c r="AU192" s="200" t="s">
        <v>87</v>
      </c>
      <c r="AV192" s="14" t="s">
        <v>87</v>
      </c>
      <c r="AW192" s="14" t="s">
        <v>29</v>
      </c>
      <c r="AX192" s="14" t="s">
        <v>74</v>
      </c>
      <c r="AY192" s="200" t="s">
        <v>176</v>
      </c>
    </row>
    <row r="193" spans="2:51" s="13" customFormat="1">
      <c r="B193" s="191"/>
      <c r="D193" s="192" t="s">
        <v>184</v>
      </c>
      <c r="E193" s="193" t="s">
        <v>1</v>
      </c>
      <c r="F193" s="194" t="s">
        <v>191</v>
      </c>
      <c r="H193" s="193" t="s">
        <v>1</v>
      </c>
      <c r="I193" s="195"/>
      <c r="L193" s="191"/>
      <c r="M193" s="196"/>
      <c r="N193" s="197"/>
      <c r="O193" s="197"/>
      <c r="P193" s="197"/>
      <c r="Q193" s="197"/>
      <c r="R193" s="197"/>
      <c r="S193" s="197"/>
      <c r="T193" s="198"/>
      <c r="AT193" s="193" t="s">
        <v>184</v>
      </c>
      <c r="AU193" s="193" t="s">
        <v>87</v>
      </c>
      <c r="AV193" s="13" t="s">
        <v>81</v>
      </c>
      <c r="AW193" s="13" t="s">
        <v>29</v>
      </c>
      <c r="AX193" s="13" t="s">
        <v>74</v>
      </c>
      <c r="AY193" s="193" t="s">
        <v>176</v>
      </c>
    </row>
    <row r="194" spans="2:51" s="14" customFormat="1">
      <c r="B194" s="199"/>
      <c r="D194" s="192" t="s">
        <v>184</v>
      </c>
      <c r="E194" s="200" t="s">
        <v>1</v>
      </c>
      <c r="F194" s="201" t="s">
        <v>228</v>
      </c>
      <c r="H194" s="202">
        <v>0.61899999999999999</v>
      </c>
      <c r="I194" s="203"/>
      <c r="L194" s="199"/>
      <c r="M194" s="204"/>
      <c r="N194" s="205"/>
      <c r="O194" s="205"/>
      <c r="P194" s="205"/>
      <c r="Q194" s="205"/>
      <c r="R194" s="205"/>
      <c r="S194" s="205"/>
      <c r="T194" s="206"/>
      <c r="AT194" s="200" t="s">
        <v>184</v>
      </c>
      <c r="AU194" s="200" t="s">
        <v>87</v>
      </c>
      <c r="AV194" s="14" t="s">
        <v>87</v>
      </c>
      <c r="AW194" s="14" t="s">
        <v>29</v>
      </c>
      <c r="AX194" s="14" t="s">
        <v>74</v>
      </c>
      <c r="AY194" s="200" t="s">
        <v>176</v>
      </c>
    </row>
    <row r="195" spans="2:51" s="13" customFormat="1">
      <c r="B195" s="191"/>
      <c r="D195" s="192" t="s">
        <v>184</v>
      </c>
      <c r="E195" s="193" t="s">
        <v>1</v>
      </c>
      <c r="F195" s="194" t="s">
        <v>197</v>
      </c>
      <c r="H195" s="193" t="s">
        <v>1</v>
      </c>
      <c r="I195" s="195"/>
      <c r="L195" s="191"/>
      <c r="M195" s="196"/>
      <c r="N195" s="197"/>
      <c r="O195" s="197"/>
      <c r="P195" s="197"/>
      <c r="Q195" s="197"/>
      <c r="R195" s="197"/>
      <c r="S195" s="197"/>
      <c r="T195" s="198"/>
      <c r="AT195" s="193" t="s">
        <v>184</v>
      </c>
      <c r="AU195" s="193" t="s">
        <v>87</v>
      </c>
      <c r="AV195" s="13" t="s">
        <v>81</v>
      </c>
      <c r="AW195" s="13" t="s">
        <v>29</v>
      </c>
      <c r="AX195" s="13" t="s">
        <v>74</v>
      </c>
      <c r="AY195" s="193" t="s">
        <v>176</v>
      </c>
    </row>
    <row r="196" spans="2:51" s="14" customFormat="1">
      <c r="B196" s="199"/>
      <c r="D196" s="192" t="s">
        <v>184</v>
      </c>
      <c r="E196" s="200" t="s">
        <v>1</v>
      </c>
      <c r="F196" s="201" t="s">
        <v>229</v>
      </c>
      <c r="H196" s="202">
        <v>0.218</v>
      </c>
      <c r="I196" s="203"/>
      <c r="L196" s="199"/>
      <c r="M196" s="204"/>
      <c r="N196" s="205"/>
      <c r="O196" s="205"/>
      <c r="P196" s="205"/>
      <c r="Q196" s="205"/>
      <c r="R196" s="205"/>
      <c r="S196" s="205"/>
      <c r="T196" s="206"/>
      <c r="AT196" s="200" t="s">
        <v>184</v>
      </c>
      <c r="AU196" s="200" t="s">
        <v>87</v>
      </c>
      <c r="AV196" s="14" t="s">
        <v>87</v>
      </c>
      <c r="AW196" s="14" t="s">
        <v>29</v>
      </c>
      <c r="AX196" s="14" t="s">
        <v>74</v>
      </c>
      <c r="AY196" s="200" t="s">
        <v>176</v>
      </c>
    </row>
    <row r="197" spans="2:51" s="16" customFormat="1">
      <c r="B197" s="215"/>
      <c r="D197" s="192" t="s">
        <v>184</v>
      </c>
      <c r="E197" s="216" t="s">
        <v>1</v>
      </c>
      <c r="F197" s="217" t="s">
        <v>230</v>
      </c>
      <c r="H197" s="218">
        <v>0.94599999999999995</v>
      </c>
      <c r="I197" s="219"/>
      <c r="L197" s="215"/>
      <c r="M197" s="220"/>
      <c r="N197" s="221"/>
      <c r="O197" s="221"/>
      <c r="P197" s="221"/>
      <c r="Q197" s="221"/>
      <c r="R197" s="221"/>
      <c r="S197" s="221"/>
      <c r="T197" s="222"/>
      <c r="AT197" s="216" t="s">
        <v>184</v>
      </c>
      <c r="AU197" s="216" t="s">
        <v>87</v>
      </c>
      <c r="AV197" s="16" t="s">
        <v>215</v>
      </c>
      <c r="AW197" s="16" t="s">
        <v>29</v>
      </c>
      <c r="AX197" s="16" t="s">
        <v>74</v>
      </c>
      <c r="AY197" s="216" t="s">
        <v>176</v>
      </c>
    </row>
    <row r="198" spans="2:51" s="13" customFormat="1">
      <c r="B198" s="191"/>
      <c r="D198" s="192" t="s">
        <v>184</v>
      </c>
      <c r="E198" s="193" t="s">
        <v>1</v>
      </c>
      <c r="F198" s="194" t="s">
        <v>231</v>
      </c>
      <c r="H198" s="193" t="s">
        <v>1</v>
      </c>
      <c r="I198" s="195"/>
      <c r="L198" s="191"/>
      <c r="M198" s="196"/>
      <c r="N198" s="197"/>
      <c r="O198" s="197"/>
      <c r="P198" s="197"/>
      <c r="Q198" s="197"/>
      <c r="R198" s="197"/>
      <c r="S198" s="197"/>
      <c r="T198" s="198"/>
      <c r="AT198" s="193" t="s">
        <v>184</v>
      </c>
      <c r="AU198" s="193" t="s">
        <v>87</v>
      </c>
      <c r="AV198" s="13" t="s">
        <v>81</v>
      </c>
      <c r="AW198" s="13" t="s">
        <v>29</v>
      </c>
      <c r="AX198" s="13" t="s">
        <v>74</v>
      </c>
      <c r="AY198" s="193" t="s">
        <v>176</v>
      </c>
    </row>
    <row r="199" spans="2:51" s="13" customFormat="1">
      <c r="B199" s="191"/>
      <c r="D199" s="192" t="s">
        <v>184</v>
      </c>
      <c r="E199" s="193" t="s">
        <v>1</v>
      </c>
      <c r="F199" s="194" t="s">
        <v>199</v>
      </c>
      <c r="H199" s="193" t="s">
        <v>1</v>
      </c>
      <c r="I199" s="195"/>
      <c r="L199" s="191"/>
      <c r="M199" s="196"/>
      <c r="N199" s="197"/>
      <c r="O199" s="197"/>
      <c r="P199" s="197"/>
      <c r="Q199" s="197"/>
      <c r="R199" s="197"/>
      <c r="S199" s="197"/>
      <c r="T199" s="198"/>
      <c r="AT199" s="193" t="s">
        <v>184</v>
      </c>
      <c r="AU199" s="193" t="s">
        <v>87</v>
      </c>
      <c r="AV199" s="13" t="s">
        <v>81</v>
      </c>
      <c r="AW199" s="13" t="s">
        <v>29</v>
      </c>
      <c r="AX199" s="13" t="s">
        <v>74</v>
      </c>
      <c r="AY199" s="193" t="s">
        <v>176</v>
      </c>
    </row>
    <row r="200" spans="2:51" s="14" customFormat="1">
      <c r="B200" s="199"/>
      <c r="D200" s="192" t="s">
        <v>184</v>
      </c>
      <c r="E200" s="200" t="s">
        <v>1</v>
      </c>
      <c r="F200" s="201" t="s">
        <v>232</v>
      </c>
      <c r="H200" s="202">
        <v>0.122</v>
      </c>
      <c r="I200" s="203"/>
      <c r="L200" s="199"/>
      <c r="M200" s="204"/>
      <c r="N200" s="205"/>
      <c r="O200" s="205"/>
      <c r="P200" s="205"/>
      <c r="Q200" s="205"/>
      <c r="R200" s="205"/>
      <c r="S200" s="205"/>
      <c r="T200" s="206"/>
      <c r="AT200" s="200" t="s">
        <v>184</v>
      </c>
      <c r="AU200" s="200" t="s">
        <v>87</v>
      </c>
      <c r="AV200" s="14" t="s">
        <v>87</v>
      </c>
      <c r="AW200" s="14" t="s">
        <v>29</v>
      </c>
      <c r="AX200" s="14" t="s">
        <v>74</v>
      </c>
      <c r="AY200" s="200" t="s">
        <v>176</v>
      </c>
    </row>
    <row r="201" spans="2:51" s="13" customFormat="1">
      <c r="B201" s="191"/>
      <c r="D201" s="192" t="s">
        <v>184</v>
      </c>
      <c r="E201" s="193" t="s">
        <v>1</v>
      </c>
      <c r="F201" s="194" t="s">
        <v>201</v>
      </c>
      <c r="H201" s="193" t="s">
        <v>1</v>
      </c>
      <c r="I201" s="195"/>
      <c r="L201" s="191"/>
      <c r="M201" s="196"/>
      <c r="N201" s="197"/>
      <c r="O201" s="197"/>
      <c r="P201" s="197"/>
      <c r="Q201" s="197"/>
      <c r="R201" s="197"/>
      <c r="S201" s="197"/>
      <c r="T201" s="198"/>
      <c r="AT201" s="193" t="s">
        <v>184</v>
      </c>
      <c r="AU201" s="193" t="s">
        <v>87</v>
      </c>
      <c r="AV201" s="13" t="s">
        <v>81</v>
      </c>
      <c r="AW201" s="13" t="s">
        <v>29</v>
      </c>
      <c r="AX201" s="13" t="s">
        <v>74</v>
      </c>
      <c r="AY201" s="193" t="s">
        <v>176</v>
      </c>
    </row>
    <row r="202" spans="2:51" s="14" customFormat="1">
      <c r="B202" s="199"/>
      <c r="D202" s="192" t="s">
        <v>184</v>
      </c>
      <c r="E202" s="200" t="s">
        <v>1</v>
      </c>
      <c r="F202" s="201" t="s">
        <v>233</v>
      </c>
      <c r="H202" s="202">
        <v>0.13</v>
      </c>
      <c r="I202" s="203"/>
      <c r="L202" s="199"/>
      <c r="M202" s="204"/>
      <c r="N202" s="205"/>
      <c r="O202" s="205"/>
      <c r="P202" s="205"/>
      <c r="Q202" s="205"/>
      <c r="R202" s="205"/>
      <c r="S202" s="205"/>
      <c r="T202" s="206"/>
      <c r="AT202" s="200" t="s">
        <v>184</v>
      </c>
      <c r="AU202" s="200" t="s">
        <v>87</v>
      </c>
      <c r="AV202" s="14" t="s">
        <v>87</v>
      </c>
      <c r="AW202" s="14" t="s">
        <v>29</v>
      </c>
      <c r="AX202" s="14" t="s">
        <v>74</v>
      </c>
      <c r="AY202" s="200" t="s">
        <v>176</v>
      </c>
    </row>
    <row r="203" spans="2:51" s="16" customFormat="1">
      <c r="B203" s="215"/>
      <c r="D203" s="192" t="s">
        <v>184</v>
      </c>
      <c r="E203" s="216" t="s">
        <v>1</v>
      </c>
      <c r="F203" s="217" t="s">
        <v>230</v>
      </c>
      <c r="H203" s="218">
        <v>0.252</v>
      </c>
      <c r="I203" s="219"/>
      <c r="L203" s="215"/>
      <c r="M203" s="220"/>
      <c r="N203" s="221"/>
      <c r="O203" s="221"/>
      <c r="P203" s="221"/>
      <c r="Q203" s="221"/>
      <c r="R203" s="221"/>
      <c r="S203" s="221"/>
      <c r="T203" s="222"/>
      <c r="AT203" s="216" t="s">
        <v>184</v>
      </c>
      <c r="AU203" s="216" t="s">
        <v>87</v>
      </c>
      <c r="AV203" s="16" t="s">
        <v>215</v>
      </c>
      <c r="AW203" s="16" t="s">
        <v>29</v>
      </c>
      <c r="AX203" s="16" t="s">
        <v>74</v>
      </c>
      <c r="AY203" s="216" t="s">
        <v>176</v>
      </c>
    </row>
    <row r="204" spans="2:51" s="13" customFormat="1">
      <c r="B204" s="191"/>
      <c r="D204" s="192" t="s">
        <v>184</v>
      </c>
      <c r="E204" s="193" t="s">
        <v>1</v>
      </c>
      <c r="F204" s="194" t="s">
        <v>234</v>
      </c>
      <c r="H204" s="193" t="s">
        <v>1</v>
      </c>
      <c r="I204" s="195"/>
      <c r="L204" s="191"/>
      <c r="M204" s="196"/>
      <c r="N204" s="197"/>
      <c r="O204" s="197"/>
      <c r="P204" s="197"/>
      <c r="Q204" s="197"/>
      <c r="R204" s="197"/>
      <c r="S204" s="197"/>
      <c r="T204" s="198"/>
      <c r="AT204" s="193" t="s">
        <v>184</v>
      </c>
      <c r="AU204" s="193" t="s">
        <v>87</v>
      </c>
      <c r="AV204" s="13" t="s">
        <v>81</v>
      </c>
      <c r="AW204" s="13" t="s">
        <v>29</v>
      </c>
      <c r="AX204" s="13" t="s">
        <v>74</v>
      </c>
      <c r="AY204" s="193" t="s">
        <v>176</v>
      </c>
    </row>
    <row r="205" spans="2:51" s="13" customFormat="1">
      <c r="B205" s="191"/>
      <c r="D205" s="192" t="s">
        <v>184</v>
      </c>
      <c r="E205" s="193" t="s">
        <v>1</v>
      </c>
      <c r="F205" s="194" t="s">
        <v>189</v>
      </c>
      <c r="H205" s="193" t="s">
        <v>1</v>
      </c>
      <c r="I205" s="195"/>
      <c r="L205" s="191"/>
      <c r="M205" s="196"/>
      <c r="N205" s="197"/>
      <c r="O205" s="197"/>
      <c r="P205" s="197"/>
      <c r="Q205" s="197"/>
      <c r="R205" s="197"/>
      <c r="S205" s="197"/>
      <c r="T205" s="198"/>
      <c r="AT205" s="193" t="s">
        <v>184</v>
      </c>
      <c r="AU205" s="193" t="s">
        <v>87</v>
      </c>
      <c r="AV205" s="13" t="s">
        <v>81</v>
      </c>
      <c r="AW205" s="13" t="s">
        <v>29</v>
      </c>
      <c r="AX205" s="13" t="s">
        <v>74</v>
      </c>
      <c r="AY205" s="193" t="s">
        <v>176</v>
      </c>
    </row>
    <row r="206" spans="2:51" s="14" customFormat="1">
      <c r="B206" s="199"/>
      <c r="D206" s="192" t="s">
        <v>184</v>
      </c>
      <c r="E206" s="200" t="s">
        <v>1</v>
      </c>
      <c r="F206" s="201" t="s">
        <v>235</v>
      </c>
      <c r="H206" s="202">
        <v>1.089</v>
      </c>
      <c r="I206" s="203"/>
      <c r="L206" s="199"/>
      <c r="M206" s="204"/>
      <c r="N206" s="205"/>
      <c r="O206" s="205"/>
      <c r="P206" s="205"/>
      <c r="Q206" s="205"/>
      <c r="R206" s="205"/>
      <c r="S206" s="205"/>
      <c r="T206" s="206"/>
      <c r="AT206" s="200" t="s">
        <v>184</v>
      </c>
      <c r="AU206" s="200" t="s">
        <v>87</v>
      </c>
      <c r="AV206" s="14" t="s">
        <v>87</v>
      </c>
      <c r="AW206" s="14" t="s">
        <v>29</v>
      </c>
      <c r="AX206" s="14" t="s">
        <v>74</v>
      </c>
      <c r="AY206" s="200" t="s">
        <v>176</v>
      </c>
    </row>
    <row r="207" spans="2:51" s="13" customFormat="1">
      <c r="B207" s="191"/>
      <c r="D207" s="192" t="s">
        <v>184</v>
      </c>
      <c r="E207" s="193" t="s">
        <v>1</v>
      </c>
      <c r="F207" s="194" t="s">
        <v>193</v>
      </c>
      <c r="H207" s="193" t="s">
        <v>1</v>
      </c>
      <c r="I207" s="195"/>
      <c r="L207" s="191"/>
      <c r="M207" s="196"/>
      <c r="N207" s="197"/>
      <c r="O207" s="197"/>
      <c r="P207" s="197"/>
      <c r="Q207" s="197"/>
      <c r="R207" s="197"/>
      <c r="S207" s="197"/>
      <c r="T207" s="198"/>
      <c r="AT207" s="193" t="s">
        <v>184</v>
      </c>
      <c r="AU207" s="193" t="s">
        <v>87</v>
      </c>
      <c r="AV207" s="13" t="s">
        <v>81</v>
      </c>
      <c r="AW207" s="13" t="s">
        <v>29</v>
      </c>
      <c r="AX207" s="13" t="s">
        <v>74</v>
      </c>
      <c r="AY207" s="193" t="s">
        <v>176</v>
      </c>
    </row>
    <row r="208" spans="2:51" s="14" customFormat="1">
      <c r="B208" s="199"/>
      <c r="D208" s="192" t="s">
        <v>184</v>
      </c>
      <c r="E208" s="200" t="s">
        <v>1</v>
      </c>
      <c r="F208" s="201" t="s">
        <v>236</v>
      </c>
      <c r="H208" s="202">
        <v>1.5109999999999999</v>
      </c>
      <c r="I208" s="203"/>
      <c r="L208" s="199"/>
      <c r="M208" s="204"/>
      <c r="N208" s="205"/>
      <c r="O208" s="205"/>
      <c r="P208" s="205"/>
      <c r="Q208" s="205"/>
      <c r="R208" s="205"/>
      <c r="S208" s="205"/>
      <c r="T208" s="206"/>
      <c r="AT208" s="200" t="s">
        <v>184</v>
      </c>
      <c r="AU208" s="200" t="s">
        <v>87</v>
      </c>
      <c r="AV208" s="14" t="s">
        <v>87</v>
      </c>
      <c r="AW208" s="14" t="s">
        <v>29</v>
      </c>
      <c r="AX208" s="14" t="s">
        <v>74</v>
      </c>
      <c r="AY208" s="200" t="s">
        <v>176</v>
      </c>
    </row>
    <row r="209" spans="1:65" s="16" customFormat="1">
      <c r="B209" s="215"/>
      <c r="D209" s="192" t="s">
        <v>184</v>
      </c>
      <c r="E209" s="216" t="s">
        <v>1</v>
      </c>
      <c r="F209" s="217" t="s">
        <v>230</v>
      </c>
      <c r="H209" s="218">
        <v>2.6</v>
      </c>
      <c r="I209" s="219"/>
      <c r="L209" s="215"/>
      <c r="M209" s="220"/>
      <c r="N209" s="221"/>
      <c r="O209" s="221"/>
      <c r="P209" s="221"/>
      <c r="Q209" s="221"/>
      <c r="R209" s="221"/>
      <c r="S209" s="221"/>
      <c r="T209" s="222"/>
      <c r="AT209" s="216" t="s">
        <v>184</v>
      </c>
      <c r="AU209" s="216" t="s">
        <v>87</v>
      </c>
      <c r="AV209" s="16" t="s">
        <v>215</v>
      </c>
      <c r="AW209" s="16" t="s">
        <v>29</v>
      </c>
      <c r="AX209" s="16" t="s">
        <v>74</v>
      </c>
      <c r="AY209" s="216" t="s">
        <v>176</v>
      </c>
    </row>
    <row r="210" spans="1:65" s="15" customFormat="1">
      <c r="B210" s="207"/>
      <c r="D210" s="192" t="s">
        <v>184</v>
      </c>
      <c r="E210" s="208" t="s">
        <v>1</v>
      </c>
      <c r="F210" s="209" t="s">
        <v>207</v>
      </c>
      <c r="H210" s="210">
        <v>3.798</v>
      </c>
      <c r="I210" s="211"/>
      <c r="L210" s="207"/>
      <c r="M210" s="212"/>
      <c r="N210" s="213"/>
      <c r="O210" s="213"/>
      <c r="P210" s="213"/>
      <c r="Q210" s="213"/>
      <c r="R210" s="213"/>
      <c r="S210" s="213"/>
      <c r="T210" s="214"/>
      <c r="AT210" s="208" t="s">
        <v>184</v>
      </c>
      <c r="AU210" s="208" t="s">
        <v>87</v>
      </c>
      <c r="AV210" s="15" t="s">
        <v>183</v>
      </c>
      <c r="AW210" s="15" t="s">
        <v>29</v>
      </c>
      <c r="AX210" s="15" t="s">
        <v>81</v>
      </c>
      <c r="AY210" s="208" t="s">
        <v>176</v>
      </c>
    </row>
    <row r="211" spans="1:65" s="2" customFormat="1" ht="24.2" customHeight="1">
      <c r="A211" s="35"/>
      <c r="B211" s="146"/>
      <c r="C211" s="178" t="s">
        <v>237</v>
      </c>
      <c r="D211" s="178" t="s">
        <v>179</v>
      </c>
      <c r="E211" s="179" t="s">
        <v>238</v>
      </c>
      <c r="F211" s="180" t="s">
        <v>239</v>
      </c>
      <c r="G211" s="181" t="s">
        <v>182</v>
      </c>
      <c r="H211" s="182">
        <v>127.31</v>
      </c>
      <c r="I211" s="183"/>
      <c r="J211" s="184">
        <f>ROUND(I211*H211,2)</f>
        <v>0</v>
      </c>
      <c r="K211" s="185"/>
      <c r="L211" s="36"/>
      <c r="M211" s="186" t="s">
        <v>1</v>
      </c>
      <c r="N211" s="187" t="s">
        <v>40</v>
      </c>
      <c r="O211" s="64"/>
      <c r="P211" s="188">
        <f>O211*H211</f>
        <v>0</v>
      </c>
      <c r="Q211" s="188">
        <v>0</v>
      </c>
      <c r="R211" s="188">
        <f>Q211*H211</f>
        <v>0</v>
      </c>
      <c r="S211" s="188">
        <v>0</v>
      </c>
      <c r="T211" s="189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190" t="s">
        <v>183</v>
      </c>
      <c r="AT211" s="190" t="s">
        <v>179</v>
      </c>
      <c r="AU211" s="190" t="s">
        <v>87</v>
      </c>
      <c r="AY211" s="18" t="s">
        <v>176</v>
      </c>
      <c r="BE211" s="108">
        <f>IF(N211="základná",J211,0)</f>
        <v>0</v>
      </c>
      <c r="BF211" s="108">
        <f>IF(N211="znížená",J211,0)</f>
        <v>0</v>
      </c>
      <c r="BG211" s="108">
        <f>IF(N211="zákl. prenesená",J211,0)</f>
        <v>0</v>
      </c>
      <c r="BH211" s="108">
        <f>IF(N211="zníž. prenesená",J211,0)</f>
        <v>0</v>
      </c>
      <c r="BI211" s="108">
        <f>IF(N211="nulová",J211,0)</f>
        <v>0</v>
      </c>
      <c r="BJ211" s="18" t="s">
        <v>87</v>
      </c>
      <c r="BK211" s="108">
        <f>ROUND(I211*H211,2)</f>
        <v>0</v>
      </c>
      <c r="BL211" s="18" t="s">
        <v>183</v>
      </c>
      <c r="BM211" s="190" t="s">
        <v>240</v>
      </c>
    </row>
    <row r="212" spans="1:65" s="13" customFormat="1">
      <c r="B212" s="191"/>
      <c r="D212" s="192" t="s">
        <v>184</v>
      </c>
      <c r="E212" s="193" t="s">
        <v>1</v>
      </c>
      <c r="F212" s="194" t="s">
        <v>241</v>
      </c>
      <c r="H212" s="193" t="s">
        <v>1</v>
      </c>
      <c r="I212" s="195"/>
      <c r="L212" s="191"/>
      <c r="M212" s="196"/>
      <c r="N212" s="197"/>
      <c r="O212" s="197"/>
      <c r="P212" s="197"/>
      <c r="Q212" s="197"/>
      <c r="R212" s="197"/>
      <c r="S212" s="197"/>
      <c r="T212" s="198"/>
      <c r="AT212" s="193" t="s">
        <v>184</v>
      </c>
      <c r="AU212" s="193" t="s">
        <v>87</v>
      </c>
      <c r="AV212" s="13" t="s">
        <v>81</v>
      </c>
      <c r="AW212" s="13" t="s">
        <v>29</v>
      </c>
      <c r="AX212" s="13" t="s">
        <v>74</v>
      </c>
      <c r="AY212" s="193" t="s">
        <v>176</v>
      </c>
    </row>
    <row r="213" spans="1:65" s="13" customFormat="1">
      <c r="B213" s="191"/>
      <c r="D213" s="192" t="s">
        <v>184</v>
      </c>
      <c r="E213" s="193" t="s">
        <v>1</v>
      </c>
      <c r="F213" s="194" t="s">
        <v>185</v>
      </c>
      <c r="H213" s="193" t="s">
        <v>1</v>
      </c>
      <c r="I213" s="195"/>
      <c r="L213" s="191"/>
      <c r="M213" s="196"/>
      <c r="N213" s="197"/>
      <c r="O213" s="197"/>
      <c r="P213" s="197"/>
      <c r="Q213" s="197"/>
      <c r="R213" s="197"/>
      <c r="S213" s="197"/>
      <c r="T213" s="198"/>
      <c r="AT213" s="193" t="s">
        <v>184</v>
      </c>
      <c r="AU213" s="193" t="s">
        <v>87</v>
      </c>
      <c r="AV213" s="13" t="s">
        <v>81</v>
      </c>
      <c r="AW213" s="13" t="s">
        <v>29</v>
      </c>
      <c r="AX213" s="13" t="s">
        <v>74</v>
      </c>
      <c r="AY213" s="193" t="s">
        <v>176</v>
      </c>
    </row>
    <row r="214" spans="1:65" s="14" customFormat="1">
      <c r="B214" s="199"/>
      <c r="D214" s="192" t="s">
        <v>184</v>
      </c>
      <c r="E214" s="200" t="s">
        <v>1</v>
      </c>
      <c r="F214" s="201" t="s">
        <v>186</v>
      </c>
      <c r="H214" s="202">
        <v>57.13</v>
      </c>
      <c r="I214" s="203"/>
      <c r="L214" s="199"/>
      <c r="M214" s="204"/>
      <c r="N214" s="205"/>
      <c r="O214" s="205"/>
      <c r="P214" s="205"/>
      <c r="Q214" s="205"/>
      <c r="R214" s="205"/>
      <c r="S214" s="205"/>
      <c r="T214" s="206"/>
      <c r="AT214" s="200" t="s">
        <v>184</v>
      </c>
      <c r="AU214" s="200" t="s">
        <v>87</v>
      </c>
      <c r="AV214" s="14" t="s">
        <v>87</v>
      </c>
      <c r="AW214" s="14" t="s">
        <v>29</v>
      </c>
      <c r="AX214" s="14" t="s">
        <v>74</v>
      </c>
      <c r="AY214" s="200" t="s">
        <v>176</v>
      </c>
    </row>
    <row r="215" spans="1:65" s="13" customFormat="1">
      <c r="B215" s="191"/>
      <c r="D215" s="192" t="s">
        <v>184</v>
      </c>
      <c r="E215" s="193" t="s">
        <v>1</v>
      </c>
      <c r="F215" s="194" t="s">
        <v>187</v>
      </c>
      <c r="H215" s="193" t="s">
        <v>1</v>
      </c>
      <c r="I215" s="195"/>
      <c r="L215" s="191"/>
      <c r="M215" s="196"/>
      <c r="N215" s="197"/>
      <c r="O215" s="197"/>
      <c r="P215" s="197"/>
      <c r="Q215" s="197"/>
      <c r="R215" s="197"/>
      <c r="S215" s="197"/>
      <c r="T215" s="198"/>
      <c r="AT215" s="193" t="s">
        <v>184</v>
      </c>
      <c r="AU215" s="193" t="s">
        <v>87</v>
      </c>
      <c r="AV215" s="13" t="s">
        <v>81</v>
      </c>
      <c r="AW215" s="13" t="s">
        <v>29</v>
      </c>
      <c r="AX215" s="13" t="s">
        <v>74</v>
      </c>
      <c r="AY215" s="193" t="s">
        <v>176</v>
      </c>
    </row>
    <row r="216" spans="1:65" s="14" customFormat="1">
      <c r="B216" s="199"/>
      <c r="D216" s="192" t="s">
        <v>184</v>
      </c>
      <c r="E216" s="200" t="s">
        <v>1</v>
      </c>
      <c r="F216" s="201" t="s">
        <v>188</v>
      </c>
      <c r="H216" s="202">
        <v>13.92</v>
      </c>
      <c r="I216" s="203"/>
      <c r="L216" s="199"/>
      <c r="M216" s="204"/>
      <c r="N216" s="205"/>
      <c r="O216" s="205"/>
      <c r="P216" s="205"/>
      <c r="Q216" s="205"/>
      <c r="R216" s="205"/>
      <c r="S216" s="205"/>
      <c r="T216" s="206"/>
      <c r="AT216" s="200" t="s">
        <v>184</v>
      </c>
      <c r="AU216" s="200" t="s">
        <v>87</v>
      </c>
      <c r="AV216" s="14" t="s">
        <v>87</v>
      </c>
      <c r="AW216" s="14" t="s">
        <v>29</v>
      </c>
      <c r="AX216" s="14" t="s">
        <v>74</v>
      </c>
      <c r="AY216" s="200" t="s">
        <v>176</v>
      </c>
    </row>
    <row r="217" spans="1:65" s="13" customFormat="1">
      <c r="B217" s="191"/>
      <c r="D217" s="192" t="s">
        <v>184</v>
      </c>
      <c r="E217" s="193" t="s">
        <v>1</v>
      </c>
      <c r="F217" s="194" t="s">
        <v>195</v>
      </c>
      <c r="H217" s="193" t="s">
        <v>1</v>
      </c>
      <c r="I217" s="195"/>
      <c r="L217" s="191"/>
      <c r="M217" s="196"/>
      <c r="N217" s="197"/>
      <c r="O217" s="197"/>
      <c r="P217" s="197"/>
      <c r="Q217" s="197"/>
      <c r="R217" s="197"/>
      <c r="S217" s="197"/>
      <c r="T217" s="198"/>
      <c r="AT217" s="193" t="s">
        <v>184</v>
      </c>
      <c r="AU217" s="193" t="s">
        <v>87</v>
      </c>
      <c r="AV217" s="13" t="s">
        <v>81</v>
      </c>
      <c r="AW217" s="13" t="s">
        <v>29</v>
      </c>
      <c r="AX217" s="13" t="s">
        <v>74</v>
      </c>
      <c r="AY217" s="193" t="s">
        <v>176</v>
      </c>
    </row>
    <row r="218" spans="1:65" s="14" customFormat="1">
      <c r="B218" s="199"/>
      <c r="D218" s="192" t="s">
        <v>184</v>
      </c>
      <c r="E218" s="200" t="s">
        <v>1</v>
      </c>
      <c r="F218" s="201" t="s">
        <v>196</v>
      </c>
      <c r="H218" s="202">
        <v>15.06</v>
      </c>
      <c r="I218" s="203"/>
      <c r="L218" s="199"/>
      <c r="M218" s="204"/>
      <c r="N218" s="205"/>
      <c r="O218" s="205"/>
      <c r="P218" s="205"/>
      <c r="Q218" s="205"/>
      <c r="R218" s="205"/>
      <c r="S218" s="205"/>
      <c r="T218" s="206"/>
      <c r="AT218" s="200" t="s">
        <v>184</v>
      </c>
      <c r="AU218" s="200" t="s">
        <v>87</v>
      </c>
      <c r="AV218" s="14" t="s">
        <v>87</v>
      </c>
      <c r="AW218" s="14" t="s">
        <v>29</v>
      </c>
      <c r="AX218" s="14" t="s">
        <v>74</v>
      </c>
      <c r="AY218" s="200" t="s">
        <v>176</v>
      </c>
    </row>
    <row r="219" spans="1:65" s="13" customFormat="1">
      <c r="B219" s="191"/>
      <c r="D219" s="192" t="s">
        <v>184</v>
      </c>
      <c r="E219" s="193" t="s">
        <v>1</v>
      </c>
      <c r="F219" s="194" t="s">
        <v>205</v>
      </c>
      <c r="H219" s="193" t="s">
        <v>1</v>
      </c>
      <c r="I219" s="195"/>
      <c r="L219" s="191"/>
      <c r="M219" s="196"/>
      <c r="N219" s="197"/>
      <c r="O219" s="197"/>
      <c r="P219" s="197"/>
      <c r="Q219" s="197"/>
      <c r="R219" s="197"/>
      <c r="S219" s="197"/>
      <c r="T219" s="198"/>
      <c r="AT219" s="193" t="s">
        <v>184</v>
      </c>
      <c r="AU219" s="193" t="s">
        <v>87</v>
      </c>
      <c r="AV219" s="13" t="s">
        <v>81</v>
      </c>
      <c r="AW219" s="13" t="s">
        <v>29</v>
      </c>
      <c r="AX219" s="13" t="s">
        <v>74</v>
      </c>
      <c r="AY219" s="193" t="s">
        <v>176</v>
      </c>
    </row>
    <row r="220" spans="1:65" s="14" customFormat="1">
      <c r="B220" s="199"/>
      <c r="D220" s="192" t="s">
        <v>184</v>
      </c>
      <c r="E220" s="200" t="s">
        <v>1</v>
      </c>
      <c r="F220" s="201" t="s">
        <v>206</v>
      </c>
      <c r="H220" s="202">
        <v>41.2</v>
      </c>
      <c r="I220" s="203"/>
      <c r="L220" s="199"/>
      <c r="M220" s="204"/>
      <c r="N220" s="205"/>
      <c r="O220" s="205"/>
      <c r="P220" s="205"/>
      <c r="Q220" s="205"/>
      <c r="R220" s="205"/>
      <c r="S220" s="205"/>
      <c r="T220" s="206"/>
      <c r="AT220" s="200" t="s">
        <v>184</v>
      </c>
      <c r="AU220" s="200" t="s">
        <v>87</v>
      </c>
      <c r="AV220" s="14" t="s">
        <v>87</v>
      </c>
      <c r="AW220" s="14" t="s">
        <v>29</v>
      </c>
      <c r="AX220" s="14" t="s">
        <v>74</v>
      </c>
      <c r="AY220" s="200" t="s">
        <v>176</v>
      </c>
    </row>
    <row r="221" spans="1:65" s="15" customFormat="1">
      <c r="B221" s="207"/>
      <c r="D221" s="192" t="s">
        <v>184</v>
      </c>
      <c r="E221" s="208" t="s">
        <v>1</v>
      </c>
      <c r="F221" s="209" t="s">
        <v>207</v>
      </c>
      <c r="H221" s="210">
        <v>127.31</v>
      </c>
      <c r="I221" s="211"/>
      <c r="L221" s="207"/>
      <c r="M221" s="212"/>
      <c r="N221" s="213"/>
      <c r="O221" s="213"/>
      <c r="P221" s="213"/>
      <c r="Q221" s="213"/>
      <c r="R221" s="213"/>
      <c r="S221" s="213"/>
      <c r="T221" s="214"/>
      <c r="AT221" s="208" t="s">
        <v>184</v>
      </c>
      <c r="AU221" s="208" t="s">
        <v>87</v>
      </c>
      <c r="AV221" s="15" t="s">
        <v>183</v>
      </c>
      <c r="AW221" s="15" t="s">
        <v>29</v>
      </c>
      <c r="AX221" s="15" t="s">
        <v>81</v>
      </c>
      <c r="AY221" s="208" t="s">
        <v>176</v>
      </c>
    </row>
    <row r="222" spans="1:65" s="2" customFormat="1" ht="33" customHeight="1">
      <c r="A222" s="35"/>
      <c r="B222" s="146"/>
      <c r="C222" s="178" t="s">
        <v>218</v>
      </c>
      <c r="D222" s="178" t="s">
        <v>179</v>
      </c>
      <c r="E222" s="179" t="s">
        <v>242</v>
      </c>
      <c r="F222" s="180" t="s">
        <v>243</v>
      </c>
      <c r="G222" s="181" t="s">
        <v>224</v>
      </c>
      <c r="H222" s="182">
        <v>3.798</v>
      </c>
      <c r="I222" s="183"/>
      <c r="J222" s="184">
        <f>ROUND(I222*H222,2)</f>
        <v>0</v>
      </c>
      <c r="K222" s="185"/>
      <c r="L222" s="36"/>
      <c r="M222" s="186" t="s">
        <v>1</v>
      </c>
      <c r="N222" s="187" t="s">
        <v>40</v>
      </c>
      <c r="O222" s="64"/>
      <c r="P222" s="188">
        <f>O222*H222</f>
        <v>0</v>
      </c>
      <c r="Q222" s="188">
        <v>0</v>
      </c>
      <c r="R222" s="188">
        <f>Q222*H222</f>
        <v>0</v>
      </c>
      <c r="S222" s="188">
        <v>0</v>
      </c>
      <c r="T222" s="189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190" t="s">
        <v>183</v>
      </c>
      <c r="AT222" s="190" t="s">
        <v>179</v>
      </c>
      <c r="AU222" s="190" t="s">
        <v>87</v>
      </c>
      <c r="AY222" s="18" t="s">
        <v>176</v>
      </c>
      <c r="BE222" s="108">
        <f>IF(N222="základná",J222,0)</f>
        <v>0</v>
      </c>
      <c r="BF222" s="108">
        <f>IF(N222="znížená",J222,0)</f>
        <v>0</v>
      </c>
      <c r="BG222" s="108">
        <f>IF(N222="zákl. prenesená",J222,0)</f>
        <v>0</v>
      </c>
      <c r="BH222" s="108">
        <f>IF(N222="zníž. prenesená",J222,0)</f>
        <v>0</v>
      </c>
      <c r="BI222" s="108">
        <f>IF(N222="nulová",J222,0)</f>
        <v>0</v>
      </c>
      <c r="BJ222" s="18" t="s">
        <v>87</v>
      </c>
      <c r="BK222" s="108">
        <f>ROUND(I222*H222,2)</f>
        <v>0</v>
      </c>
      <c r="BL222" s="18" t="s">
        <v>183</v>
      </c>
      <c r="BM222" s="190" t="s">
        <v>244</v>
      </c>
    </row>
    <row r="223" spans="1:65" s="2" customFormat="1" ht="33" customHeight="1">
      <c r="A223" s="35"/>
      <c r="B223" s="146"/>
      <c r="C223" s="178" t="s">
        <v>245</v>
      </c>
      <c r="D223" s="178" t="s">
        <v>179</v>
      </c>
      <c r="E223" s="179" t="s">
        <v>246</v>
      </c>
      <c r="F223" s="180" t="s">
        <v>247</v>
      </c>
      <c r="G223" s="181" t="s">
        <v>182</v>
      </c>
      <c r="H223" s="182">
        <v>43.12</v>
      </c>
      <c r="I223" s="183"/>
      <c r="J223" s="184">
        <f>ROUND(I223*H223,2)</f>
        <v>0</v>
      </c>
      <c r="K223" s="185"/>
      <c r="L223" s="36"/>
      <c r="M223" s="186" t="s">
        <v>1</v>
      </c>
      <c r="N223" s="187" t="s">
        <v>40</v>
      </c>
      <c r="O223" s="64"/>
      <c r="P223" s="188">
        <f>O223*H223</f>
        <v>0</v>
      </c>
      <c r="Q223" s="188">
        <v>0</v>
      </c>
      <c r="R223" s="188">
        <f>Q223*H223</f>
        <v>0</v>
      </c>
      <c r="S223" s="188">
        <v>0</v>
      </c>
      <c r="T223" s="189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190" t="s">
        <v>183</v>
      </c>
      <c r="AT223" s="190" t="s">
        <v>179</v>
      </c>
      <c r="AU223" s="190" t="s">
        <v>87</v>
      </c>
      <c r="AY223" s="18" t="s">
        <v>176</v>
      </c>
      <c r="BE223" s="108">
        <f>IF(N223="základná",J223,0)</f>
        <v>0</v>
      </c>
      <c r="BF223" s="108">
        <f>IF(N223="znížená",J223,0)</f>
        <v>0</v>
      </c>
      <c r="BG223" s="108">
        <f>IF(N223="zákl. prenesená",J223,0)</f>
        <v>0</v>
      </c>
      <c r="BH223" s="108">
        <f>IF(N223="zníž. prenesená",J223,0)</f>
        <v>0</v>
      </c>
      <c r="BI223" s="108">
        <f>IF(N223="nulová",J223,0)</f>
        <v>0</v>
      </c>
      <c r="BJ223" s="18" t="s">
        <v>87</v>
      </c>
      <c r="BK223" s="108">
        <f>ROUND(I223*H223,2)</f>
        <v>0</v>
      </c>
      <c r="BL223" s="18" t="s">
        <v>183</v>
      </c>
      <c r="BM223" s="190" t="s">
        <v>248</v>
      </c>
    </row>
    <row r="224" spans="1:65" s="13" customFormat="1">
      <c r="B224" s="191"/>
      <c r="D224" s="192" t="s">
        <v>184</v>
      </c>
      <c r="E224" s="193" t="s">
        <v>1</v>
      </c>
      <c r="F224" s="194" t="s">
        <v>231</v>
      </c>
      <c r="H224" s="193" t="s">
        <v>1</v>
      </c>
      <c r="I224" s="195"/>
      <c r="L224" s="191"/>
      <c r="M224" s="196"/>
      <c r="N224" s="197"/>
      <c r="O224" s="197"/>
      <c r="P224" s="197"/>
      <c r="Q224" s="197"/>
      <c r="R224" s="197"/>
      <c r="S224" s="197"/>
      <c r="T224" s="198"/>
      <c r="AT224" s="193" t="s">
        <v>184</v>
      </c>
      <c r="AU224" s="193" t="s">
        <v>87</v>
      </c>
      <c r="AV224" s="13" t="s">
        <v>81</v>
      </c>
      <c r="AW224" s="13" t="s">
        <v>29</v>
      </c>
      <c r="AX224" s="13" t="s">
        <v>74</v>
      </c>
      <c r="AY224" s="193" t="s">
        <v>176</v>
      </c>
    </row>
    <row r="225" spans="1:65" s="13" customFormat="1">
      <c r="B225" s="191"/>
      <c r="D225" s="192" t="s">
        <v>184</v>
      </c>
      <c r="E225" s="193" t="s">
        <v>1</v>
      </c>
      <c r="F225" s="194" t="s">
        <v>199</v>
      </c>
      <c r="H225" s="193" t="s">
        <v>1</v>
      </c>
      <c r="I225" s="195"/>
      <c r="L225" s="191"/>
      <c r="M225" s="196"/>
      <c r="N225" s="197"/>
      <c r="O225" s="197"/>
      <c r="P225" s="197"/>
      <c r="Q225" s="197"/>
      <c r="R225" s="197"/>
      <c r="S225" s="197"/>
      <c r="T225" s="198"/>
      <c r="AT225" s="193" t="s">
        <v>184</v>
      </c>
      <c r="AU225" s="193" t="s">
        <v>87</v>
      </c>
      <c r="AV225" s="13" t="s">
        <v>81</v>
      </c>
      <c r="AW225" s="13" t="s">
        <v>29</v>
      </c>
      <c r="AX225" s="13" t="s">
        <v>74</v>
      </c>
      <c r="AY225" s="193" t="s">
        <v>176</v>
      </c>
    </row>
    <row r="226" spans="1:65" s="14" customFormat="1">
      <c r="B226" s="199"/>
      <c r="D226" s="192" t="s">
        <v>184</v>
      </c>
      <c r="E226" s="200" t="s">
        <v>1</v>
      </c>
      <c r="F226" s="201" t="s">
        <v>200</v>
      </c>
      <c r="H226" s="202">
        <v>2.9</v>
      </c>
      <c r="I226" s="203"/>
      <c r="L226" s="199"/>
      <c r="M226" s="204"/>
      <c r="N226" s="205"/>
      <c r="O226" s="205"/>
      <c r="P226" s="205"/>
      <c r="Q226" s="205"/>
      <c r="R226" s="205"/>
      <c r="S226" s="205"/>
      <c r="T226" s="206"/>
      <c r="AT226" s="200" t="s">
        <v>184</v>
      </c>
      <c r="AU226" s="200" t="s">
        <v>87</v>
      </c>
      <c r="AV226" s="14" t="s">
        <v>87</v>
      </c>
      <c r="AW226" s="14" t="s">
        <v>29</v>
      </c>
      <c r="AX226" s="14" t="s">
        <v>74</v>
      </c>
      <c r="AY226" s="200" t="s">
        <v>176</v>
      </c>
    </row>
    <row r="227" spans="1:65" s="13" customFormat="1">
      <c r="B227" s="191"/>
      <c r="D227" s="192" t="s">
        <v>184</v>
      </c>
      <c r="E227" s="193" t="s">
        <v>1</v>
      </c>
      <c r="F227" s="194" t="s">
        <v>249</v>
      </c>
      <c r="H227" s="193" t="s">
        <v>1</v>
      </c>
      <c r="I227" s="195"/>
      <c r="L227" s="191"/>
      <c r="M227" s="196"/>
      <c r="N227" s="197"/>
      <c r="O227" s="197"/>
      <c r="P227" s="197"/>
      <c r="Q227" s="197"/>
      <c r="R227" s="197"/>
      <c r="S227" s="197"/>
      <c r="T227" s="198"/>
      <c r="AT227" s="193" t="s">
        <v>184</v>
      </c>
      <c r="AU227" s="193" t="s">
        <v>87</v>
      </c>
      <c r="AV227" s="13" t="s">
        <v>81</v>
      </c>
      <c r="AW227" s="13" t="s">
        <v>29</v>
      </c>
      <c r="AX227" s="13" t="s">
        <v>74</v>
      </c>
      <c r="AY227" s="193" t="s">
        <v>176</v>
      </c>
    </row>
    <row r="228" spans="1:65" s="14" customFormat="1">
      <c r="B228" s="199"/>
      <c r="D228" s="192" t="s">
        <v>184</v>
      </c>
      <c r="E228" s="200" t="s">
        <v>1</v>
      </c>
      <c r="F228" s="201" t="s">
        <v>202</v>
      </c>
      <c r="H228" s="202">
        <v>3.09</v>
      </c>
      <c r="I228" s="203"/>
      <c r="L228" s="199"/>
      <c r="M228" s="204"/>
      <c r="N228" s="205"/>
      <c r="O228" s="205"/>
      <c r="P228" s="205"/>
      <c r="Q228" s="205"/>
      <c r="R228" s="205"/>
      <c r="S228" s="205"/>
      <c r="T228" s="206"/>
      <c r="AT228" s="200" t="s">
        <v>184</v>
      </c>
      <c r="AU228" s="200" t="s">
        <v>87</v>
      </c>
      <c r="AV228" s="14" t="s">
        <v>87</v>
      </c>
      <c r="AW228" s="14" t="s">
        <v>29</v>
      </c>
      <c r="AX228" s="14" t="s">
        <v>74</v>
      </c>
      <c r="AY228" s="200" t="s">
        <v>176</v>
      </c>
    </row>
    <row r="229" spans="1:65" s="13" customFormat="1">
      <c r="B229" s="191"/>
      <c r="D229" s="192" t="s">
        <v>184</v>
      </c>
      <c r="E229" s="193" t="s">
        <v>1</v>
      </c>
      <c r="F229" s="194" t="s">
        <v>234</v>
      </c>
      <c r="H229" s="193" t="s">
        <v>1</v>
      </c>
      <c r="I229" s="195"/>
      <c r="L229" s="191"/>
      <c r="M229" s="196"/>
      <c r="N229" s="197"/>
      <c r="O229" s="197"/>
      <c r="P229" s="197"/>
      <c r="Q229" s="197"/>
      <c r="R229" s="197"/>
      <c r="S229" s="197"/>
      <c r="T229" s="198"/>
      <c r="AT229" s="193" t="s">
        <v>184</v>
      </c>
      <c r="AU229" s="193" t="s">
        <v>87</v>
      </c>
      <c r="AV229" s="13" t="s">
        <v>81</v>
      </c>
      <c r="AW229" s="13" t="s">
        <v>29</v>
      </c>
      <c r="AX229" s="13" t="s">
        <v>74</v>
      </c>
      <c r="AY229" s="193" t="s">
        <v>176</v>
      </c>
    </row>
    <row r="230" spans="1:65" s="13" customFormat="1">
      <c r="B230" s="191"/>
      <c r="D230" s="192" t="s">
        <v>184</v>
      </c>
      <c r="E230" s="193" t="s">
        <v>1</v>
      </c>
      <c r="F230" s="194" t="s">
        <v>189</v>
      </c>
      <c r="H230" s="193" t="s">
        <v>1</v>
      </c>
      <c r="I230" s="195"/>
      <c r="L230" s="191"/>
      <c r="M230" s="196"/>
      <c r="N230" s="197"/>
      <c r="O230" s="197"/>
      <c r="P230" s="197"/>
      <c r="Q230" s="197"/>
      <c r="R230" s="197"/>
      <c r="S230" s="197"/>
      <c r="T230" s="198"/>
      <c r="AT230" s="193" t="s">
        <v>184</v>
      </c>
      <c r="AU230" s="193" t="s">
        <v>87</v>
      </c>
      <c r="AV230" s="13" t="s">
        <v>81</v>
      </c>
      <c r="AW230" s="13" t="s">
        <v>29</v>
      </c>
      <c r="AX230" s="13" t="s">
        <v>74</v>
      </c>
      <c r="AY230" s="193" t="s">
        <v>176</v>
      </c>
    </row>
    <row r="231" spans="1:65" s="14" customFormat="1">
      <c r="B231" s="199"/>
      <c r="D231" s="192" t="s">
        <v>184</v>
      </c>
      <c r="E231" s="200" t="s">
        <v>1</v>
      </c>
      <c r="F231" s="201" t="s">
        <v>190</v>
      </c>
      <c r="H231" s="202">
        <v>15.55</v>
      </c>
      <c r="I231" s="203"/>
      <c r="L231" s="199"/>
      <c r="M231" s="204"/>
      <c r="N231" s="205"/>
      <c r="O231" s="205"/>
      <c r="P231" s="205"/>
      <c r="Q231" s="205"/>
      <c r="R231" s="205"/>
      <c r="S231" s="205"/>
      <c r="T231" s="206"/>
      <c r="AT231" s="200" t="s">
        <v>184</v>
      </c>
      <c r="AU231" s="200" t="s">
        <v>87</v>
      </c>
      <c r="AV231" s="14" t="s">
        <v>87</v>
      </c>
      <c r="AW231" s="14" t="s">
        <v>29</v>
      </c>
      <c r="AX231" s="14" t="s">
        <v>74</v>
      </c>
      <c r="AY231" s="200" t="s">
        <v>176</v>
      </c>
    </row>
    <row r="232" spans="1:65" s="13" customFormat="1">
      <c r="B232" s="191"/>
      <c r="D232" s="192" t="s">
        <v>184</v>
      </c>
      <c r="E232" s="193" t="s">
        <v>1</v>
      </c>
      <c r="F232" s="194" t="s">
        <v>193</v>
      </c>
      <c r="H232" s="193" t="s">
        <v>1</v>
      </c>
      <c r="I232" s="195"/>
      <c r="L232" s="191"/>
      <c r="M232" s="196"/>
      <c r="N232" s="197"/>
      <c r="O232" s="197"/>
      <c r="P232" s="197"/>
      <c r="Q232" s="197"/>
      <c r="R232" s="197"/>
      <c r="S232" s="197"/>
      <c r="T232" s="198"/>
      <c r="AT232" s="193" t="s">
        <v>184</v>
      </c>
      <c r="AU232" s="193" t="s">
        <v>87</v>
      </c>
      <c r="AV232" s="13" t="s">
        <v>81</v>
      </c>
      <c r="AW232" s="13" t="s">
        <v>29</v>
      </c>
      <c r="AX232" s="13" t="s">
        <v>74</v>
      </c>
      <c r="AY232" s="193" t="s">
        <v>176</v>
      </c>
    </row>
    <row r="233" spans="1:65" s="14" customFormat="1">
      <c r="B233" s="199"/>
      <c r="D233" s="192" t="s">
        <v>184</v>
      </c>
      <c r="E233" s="200" t="s">
        <v>1</v>
      </c>
      <c r="F233" s="201" t="s">
        <v>194</v>
      </c>
      <c r="H233" s="202">
        <v>21.58</v>
      </c>
      <c r="I233" s="203"/>
      <c r="L233" s="199"/>
      <c r="M233" s="204"/>
      <c r="N233" s="205"/>
      <c r="O233" s="205"/>
      <c r="P233" s="205"/>
      <c r="Q233" s="205"/>
      <c r="R233" s="205"/>
      <c r="S233" s="205"/>
      <c r="T233" s="206"/>
      <c r="AT233" s="200" t="s">
        <v>184</v>
      </c>
      <c r="AU233" s="200" t="s">
        <v>87</v>
      </c>
      <c r="AV233" s="14" t="s">
        <v>87</v>
      </c>
      <c r="AW233" s="14" t="s">
        <v>29</v>
      </c>
      <c r="AX233" s="14" t="s">
        <v>74</v>
      </c>
      <c r="AY233" s="200" t="s">
        <v>176</v>
      </c>
    </row>
    <row r="234" spans="1:65" s="15" customFormat="1">
      <c r="B234" s="207"/>
      <c r="D234" s="192" t="s">
        <v>184</v>
      </c>
      <c r="E234" s="208" t="s">
        <v>1</v>
      </c>
      <c r="F234" s="209" t="s">
        <v>207</v>
      </c>
      <c r="H234" s="210">
        <v>43.12</v>
      </c>
      <c r="I234" s="211"/>
      <c r="L234" s="207"/>
      <c r="M234" s="212"/>
      <c r="N234" s="213"/>
      <c r="O234" s="213"/>
      <c r="P234" s="213"/>
      <c r="Q234" s="213"/>
      <c r="R234" s="213"/>
      <c r="S234" s="213"/>
      <c r="T234" s="214"/>
      <c r="AT234" s="208" t="s">
        <v>184</v>
      </c>
      <c r="AU234" s="208" t="s">
        <v>87</v>
      </c>
      <c r="AV234" s="15" t="s">
        <v>183</v>
      </c>
      <c r="AW234" s="15" t="s">
        <v>29</v>
      </c>
      <c r="AX234" s="15" t="s">
        <v>81</v>
      </c>
      <c r="AY234" s="208" t="s">
        <v>176</v>
      </c>
    </row>
    <row r="235" spans="1:65" s="2" customFormat="1" ht="24.2" customHeight="1">
      <c r="A235" s="35"/>
      <c r="B235" s="146"/>
      <c r="C235" s="178" t="s">
        <v>225</v>
      </c>
      <c r="D235" s="178" t="s">
        <v>179</v>
      </c>
      <c r="E235" s="179" t="s">
        <v>250</v>
      </c>
      <c r="F235" s="180" t="s">
        <v>251</v>
      </c>
      <c r="G235" s="181" t="s">
        <v>224</v>
      </c>
      <c r="H235" s="182">
        <v>0.316</v>
      </c>
      <c r="I235" s="183"/>
      <c r="J235" s="184">
        <f>ROUND(I235*H235,2)</f>
        <v>0</v>
      </c>
      <c r="K235" s="185"/>
      <c r="L235" s="36"/>
      <c r="M235" s="186" t="s">
        <v>1</v>
      </c>
      <c r="N235" s="187" t="s">
        <v>40</v>
      </c>
      <c r="O235" s="64"/>
      <c r="P235" s="188">
        <f>O235*H235</f>
        <v>0</v>
      </c>
      <c r="Q235" s="188">
        <v>0</v>
      </c>
      <c r="R235" s="188">
        <f>Q235*H235</f>
        <v>0</v>
      </c>
      <c r="S235" s="188">
        <v>0</v>
      </c>
      <c r="T235" s="189">
        <f>S235*H235</f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190" t="s">
        <v>183</v>
      </c>
      <c r="AT235" s="190" t="s">
        <v>179</v>
      </c>
      <c r="AU235" s="190" t="s">
        <v>87</v>
      </c>
      <c r="AY235" s="18" t="s">
        <v>176</v>
      </c>
      <c r="BE235" s="108">
        <f>IF(N235="základná",J235,0)</f>
        <v>0</v>
      </c>
      <c r="BF235" s="108">
        <f>IF(N235="znížená",J235,0)</f>
        <v>0</v>
      </c>
      <c r="BG235" s="108">
        <f>IF(N235="zákl. prenesená",J235,0)</f>
        <v>0</v>
      </c>
      <c r="BH235" s="108">
        <f>IF(N235="zníž. prenesená",J235,0)</f>
        <v>0</v>
      </c>
      <c r="BI235" s="108">
        <f>IF(N235="nulová",J235,0)</f>
        <v>0</v>
      </c>
      <c r="BJ235" s="18" t="s">
        <v>87</v>
      </c>
      <c r="BK235" s="108">
        <f>ROUND(I235*H235,2)</f>
        <v>0</v>
      </c>
      <c r="BL235" s="18" t="s">
        <v>183</v>
      </c>
      <c r="BM235" s="190" t="s">
        <v>252</v>
      </c>
    </row>
    <row r="236" spans="1:65" s="13" customFormat="1">
      <c r="B236" s="191"/>
      <c r="D236" s="192" t="s">
        <v>184</v>
      </c>
      <c r="E236" s="193" t="s">
        <v>1</v>
      </c>
      <c r="F236" s="194" t="s">
        <v>219</v>
      </c>
      <c r="H236" s="193" t="s">
        <v>1</v>
      </c>
      <c r="I236" s="195"/>
      <c r="L236" s="191"/>
      <c r="M236" s="196"/>
      <c r="N236" s="197"/>
      <c r="O236" s="197"/>
      <c r="P236" s="197"/>
      <c r="Q236" s="197"/>
      <c r="R236" s="197"/>
      <c r="S236" s="197"/>
      <c r="T236" s="198"/>
      <c r="AT236" s="193" t="s">
        <v>184</v>
      </c>
      <c r="AU236" s="193" t="s">
        <v>87</v>
      </c>
      <c r="AV236" s="13" t="s">
        <v>81</v>
      </c>
      <c r="AW236" s="13" t="s">
        <v>29</v>
      </c>
      <c r="AX236" s="13" t="s">
        <v>74</v>
      </c>
      <c r="AY236" s="193" t="s">
        <v>176</v>
      </c>
    </row>
    <row r="237" spans="1:65" s="13" customFormat="1">
      <c r="B237" s="191"/>
      <c r="D237" s="192" t="s">
        <v>184</v>
      </c>
      <c r="E237" s="193" t="s">
        <v>1</v>
      </c>
      <c r="F237" s="194" t="s">
        <v>185</v>
      </c>
      <c r="H237" s="193" t="s">
        <v>1</v>
      </c>
      <c r="I237" s="195"/>
      <c r="L237" s="191"/>
      <c r="M237" s="196"/>
      <c r="N237" s="197"/>
      <c r="O237" s="197"/>
      <c r="P237" s="197"/>
      <c r="Q237" s="197"/>
      <c r="R237" s="197"/>
      <c r="S237" s="197"/>
      <c r="T237" s="198"/>
      <c r="AT237" s="193" t="s">
        <v>184</v>
      </c>
      <c r="AU237" s="193" t="s">
        <v>87</v>
      </c>
      <c r="AV237" s="13" t="s">
        <v>81</v>
      </c>
      <c r="AW237" s="13" t="s">
        <v>29</v>
      </c>
      <c r="AX237" s="13" t="s">
        <v>74</v>
      </c>
      <c r="AY237" s="193" t="s">
        <v>176</v>
      </c>
    </row>
    <row r="238" spans="1:65" s="14" customFormat="1">
      <c r="B238" s="199"/>
      <c r="D238" s="192" t="s">
        <v>184</v>
      </c>
      <c r="E238" s="200" t="s">
        <v>1</v>
      </c>
      <c r="F238" s="201" t="s">
        <v>253</v>
      </c>
      <c r="H238" s="202">
        <v>0.01</v>
      </c>
      <c r="I238" s="203"/>
      <c r="L238" s="199"/>
      <c r="M238" s="204"/>
      <c r="N238" s="205"/>
      <c r="O238" s="205"/>
      <c r="P238" s="205"/>
      <c r="Q238" s="205"/>
      <c r="R238" s="205"/>
      <c r="S238" s="205"/>
      <c r="T238" s="206"/>
      <c r="AT238" s="200" t="s">
        <v>184</v>
      </c>
      <c r="AU238" s="200" t="s">
        <v>87</v>
      </c>
      <c r="AV238" s="14" t="s">
        <v>87</v>
      </c>
      <c r="AW238" s="14" t="s">
        <v>29</v>
      </c>
      <c r="AX238" s="14" t="s">
        <v>74</v>
      </c>
      <c r="AY238" s="200" t="s">
        <v>176</v>
      </c>
    </row>
    <row r="239" spans="1:65" s="13" customFormat="1">
      <c r="B239" s="191"/>
      <c r="D239" s="192" t="s">
        <v>184</v>
      </c>
      <c r="E239" s="193" t="s">
        <v>1</v>
      </c>
      <c r="F239" s="194" t="s">
        <v>187</v>
      </c>
      <c r="H239" s="193" t="s">
        <v>1</v>
      </c>
      <c r="I239" s="195"/>
      <c r="L239" s="191"/>
      <c r="M239" s="196"/>
      <c r="N239" s="197"/>
      <c r="O239" s="197"/>
      <c r="P239" s="197"/>
      <c r="Q239" s="197"/>
      <c r="R239" s="197"/>
      <c r="S239" s="197"/>
      <c r="T239" s="198"/>
      <c r="AT239" s="193" t="s">
        <v>184</v>
      </c>
      <c r="AU239" s="193" t="s">
        <v>87</v>
      </c>
      <c r="AV239" s="13" t="s">
        <v>81</v>
      </c>
      <c r="AW239" s="13" t="s">
        <v>29</v>
      </c>
      <c r="AX239" s="13" t="s">
        <v>74</v>
      </c>
      <c r="AY239" s="193" t="s">
        <v>176</v>
      </c>
    </row>
    <row r="240" spans="1:65" s="14" customFormat="1">
      <c r="B240" s="199"/>
      <c r="D240" s="192" t="s">
        <v>184</v>
      </c>
      <c r="E240" s="200" t="s">
        <v>1</v>
      </c>
      <c r="F240" s="201" t="s">
        <v>254</v>
      </c>
      <c r="H240" s="202">
        <v>3.0000000000000001E-3</v>
      </c>
      <c r="I240" s="203"/>
      <c r="L240" s="199"/>
      <c r="M240" s="204"/>
      <c r="N240" s="205"/>
      <c r="O240" s="205"/>
      <c r="P240" s="205"/>
      <c r="Q240" s="205"/>
      <c r="R240" s="205"/>
      <c r="S240" s="205"/>
      <c r="T240" s="206"/>
      <c r="AT240" s="200" t="s">
        <v>184</v>
      </c>
      <c r="AU240" s="200" t="s">
        <v>87</v>
      </c>
      <c r="AV240" s="14" t="s">
        <v>87</v>
      </c>
      <c r="AW240" s="14" t="s">
        <v>29</v>
      </c>
      <c r="AX240" s="14" t="s">
        <v>74</v>
      </c>
      <c r="AY240" s="200" t="s">
        <v>176</v>
      </c>
    </row>
    <row r="241" spans="2:51" s="13" customFormat="1">
      <c r="B241" s="191"/>
      <c r="D241" s="192" t="s">
        <v>184</v>
      </c>
      <c r="E241" s="193" t="s">
        <v>1</v>
      </c>
      <c r="F241" s="194" t="s">
        <v>191</v>
      </c>
      <c r="H241" s="193" t="s">
        <v>1</v>
      </c>
      <c r="I241" s="195"/>
      <c r="L241" s="191"/>
      <c r="M241" s="196"/>
      <c r="N241" s="197"/>
      <c r="O241" s="197"/>
      <c r="P241" s="197"/>
      <c r="Q241" s="197"/>
      <c r="R241" s="197"/>
      <c r="S241" s="197"/>
      <c r="T241" s="198"/>
      <c r="AT241" s="193" t="s">
        <v>184</v>
      </c>
      <c r="AU241" s="193" t="s">
        <v>87</v>
      </c>
      <c r="AV241" s="13" t="s">
        <v>81</v>
      </c>
      <c r="AW241" s="13" t="s">
        <v>29</v>
      </c>
      <c r="AX241" s="13" t="s">
        <v>74</v>
      </c>
      <c r="AY241" s="193" t="s">
        <v>176</v>
      </c>
    </row>
    <row r="242" spans="2:51" s="14" customFormat="1">
      <c r="B242" s="199"/>
      <c r="D242" s="192" t="s">
        <v>184</v>
      </c>
      <c r="E242" s="200" t="s">
        <v>1</v>
      </c>
      <c r="F242" s="201" t="s">
        <v>255</v>
      </c>
      <c r="H242" s="202">
        <v>7.0000000000000007E-2</v>
      </c>
      <c r="I242" s="203"/>
      <c r="L242" s="199"/>
      <c r="M242" s="204"/>
      <c r="N242" s="205"/>
      <c r="O242" s="205"/>
      <c r="P242" s="205"/>
      <c r="Q242" s="205"/>
      <c r="R242" s="205"/>
      <c r="S242" s="205"/>
      <c r="T242" s="206"/>
      <c r="AT242" s="200" t="s">
        <v>184</v>
      </c>
      <c r="AU242" s="200" t="s">
        <v>87</v>
      </c>
      <c r="AV242" s="14" t="s">
        <v>87</v>
      </c>
      <c r="AW242" s="14" t="s">
        <v>29</v>
      </c>
      <c r="AX242" s="14" t="s">
        <v>74</v>
      </c>
      <c r="AY242" s="200" t="s">
        <v>176</v>
      </c>
    </row>
    <row r="243" spans="2:51" s="13" customFormat="1">
      <c r="B243" s="191"/>
      <c r="D243" s="192" t="s">
        <v>184</v>
      </c>
      <c r="E243" s="193" t="s">
        <v>1</v>
      </c>
      <c r="F243" s="194" t="s">
        <v>197</v>
      </c>
      <c r="H243" s="193" t="s">
        <v>1</v>
      </c>
      <c r="I243" s="195"/>
      <c r="L243" s="191"/>
      <c r="M243" s="196"/>
      <c r="N243" s="197"/>
      <c r="O243" s="197"/>
      <c r="P243" s="197"/>
      <c r="Q243" s="197"/>
      <c r="R243" s="197"/>
      <c r="S243" s="197"/>
      <c r="T243" s="198"/>
      <c r="AT243" s="193" t="s">
        <v>184</v>
      </c>
      <c r="AU243" s="193" t="s">
        <v>87</v>
      </c>
      <c r="AV243" s="13" t="s">
        <v>81</v>
      </c>
      <c r="AW243" s="13" t="s">
        <v>29</v>
      </c>
      <c r="AX243" s="13" t="s">
        <v>74</v>
      </c>
      <c r="AY243" s="193" t="s">
        <v>176</v>
      </c>
    </row>
    <row r="244" spans="2:51" s="14" customFormat="1">
      <c r="B244" s="199"/>
      <c r="D244" s="192" t="s">
        <v>184</v>
      </c>
      <c r="E244" s="200" t="s">
        <v>1</v>
      </c>
      <c r="F244" s="201" t="s">
        <v>256</v>
      </c>
      <c r="H244" s="202">
        <v>2.5000000000000001E-2</v>
      </c>
      <c r="I244" s="203"/>
      <c r="L244" s="199"/>
      <c r="M244" s="204"/>
      <c r="N244" s="205"/>
      <c r="O244" s="205"/>
      <c r="P244" s="205"/>
      <c r="Q244" s="205"/>
      <c r="R244" s="205"/>
      <c r="S244" s="205"/>
      <c r="T244" s="206"/>
      <c r="AT244" s="200" t="s">
        <v>184</v>
      </c>
      <c r="AU244" s="200" t="s">
        <v>87</v>
      </c>
      <c r="AV244" s="14" t="s">
        <v>87</v>
      </c>
      <c r="AW244" s="14" t="s">
        <v>29</v>
      </c>
      <c r="AX244" s="14" t="s">
        <v>74</v>
      </c>
      <c r="AY244" s="200" t="s">
        <v>176</v>
      </c>
    </row>
    <row r="245" spans="2:51" s="16" customFormat="1">
      <c r="B245" s="215"/>
      <c r="D245" s="192" t="s">
        <v>184</v>
      </c>
      <c r="E245" s="216" t="s">
        <v>1</v>
      </c>
      <c r="F245" s="217" t="s">
        <v>230</v>
      </c>
      <c r="H245" s="218">
        <v>0.108</v>
      </c>
      <c r="I245" s="219"/>
      <c r="L245" s="215"/>
      <c r="M245" s="220"/>
      <c r="N245" s="221"/>
      <c r="O245" s="221"/>
      <c r="P245" s="221"/>
      <c r="Q245" s="221"/>
      <c r="R245" s="221"/>
      <c r="S245" s="221"/>
      <c r="T245" s="222"/>
      <c r="AT245" s="216" t="s">
        <v>184</v>
      </c>
      <c r="AU245" s="216" t="s">
        <v>87</v>
      </c>
      <c r="AV245" s="16" t="s">
        <v>215</v>
      </c>
      <c r="AW245" s="16" t="s">
        <v>29</v>
      </c>
      <c r="AX245" s="16" t="s">
        <v>74</v>
      </c>
      <c r="AY245" s="216" t="s">
        <v>176</v>
      </c>
    </row>
    <row r="246" spans="2:51" s="13" customFormat="1">
      <c r="B246" s="191"/>
      <c r="D246" s="192" t="s">
        <v>184</v>
      </c>
      <c r="E246" s="193" t="s">
        <v>1</v>
      </c>
      <c r="F246" s="194" t="s">
        <v>231</v>
      </c>
      <c r="H246" s="193" t="s">
        <v>1</v>
      </c>
      <c r="I246" s="195"/>
      <c r="L246" s="191"/>
      <c r="M246" s="196"/>
      <c r="N246" s="197"/>
      <c r="O246" s="197"/>
      <c r="P246" s="197"/>
      <c r="Q246" s="197"/>
      <c r="R246" s="197"/>
      <c r="S246" s="197"/>
      <c r="T246" s="198"/>
      <c r="AT246" s="193" t="s">
        <v>184</v>
      </c>
      <c r="AU246" s="193" t="s">
        <v>87</v>
      </c>
      <c r="AV246" s="13" t="s">
        <v>81</v>
      </c>
      <c r="AW246" s="13" t="s">
        <v>29</v>
      </c>
      <c r="AX246" s="13" t="s">
        <v>74</v>
      </c>
      <c r="AY246" s="193" t="s">
        <v>176</v>
      </c>
    </row>
    <row r="247" spans="2:51" s="13" customFormat="1">
      <c r="B247" s="191"/>
      <c r="D247" s="192" t="s">
        <v>184</v>
      </c>
      <c r="E247" s="193" t="s">
        <v>1</v>
      </c>
      <c r="F247" s="194" t="s">
        <v>199</v>
      </c>
      <c r="H247" s="193" t="s">
        <v>1</v>
      </c>
      <c r="I247" s="195"/>
      <c r="L247" s="191"/>
      <c r="M247" s="196"/>
      <c r="N247" s="197"/>
      <c r="O247" s="197"/>
      <c r="P247" s="197"/>
      <c r="Q247" s="197"/>
      <c r="R247" s="197"/>
      <c r="S247" s="197"/>
      <c r="T247" s="198"/>
      <c r="AT247" s="193" t="s">
        <v>184</v>
      </c>
      <c r="AU247" s="193" t="s">
        <v>87</v>
      </c>
      <c r="AV247" s="13" t="s">
        <v>81</v>
      </c>
      <c r="AW247" s="13" t="s">
        <v>29</v>
      </c>
      <c r="AX247" s="13" t="s">
        <v>74</v>
      </c>
      <c r="AY247" s="193" t="s">
        <v>176</v>
      </c>
    </row>
    <row r="248" spans="2:51" s="14" customFormat="1">
      <c r="B248" s="199"/>
      <c r="D248" s="192" t="s">
        <v>184</v>
      </c>
      <c r="E248" s="200" t="s">
        <v>1</v>
      </c>
      <c r="F248" s="201" t="s">
        <v>257</v>
      </c>
      <c r="H248" s="202">
        <v>2.9000000000000001E-2</v>
      </c>
      <c r="I248" s="203"/>
      <c r="L248" s="199"/>
      <c r="M248" s="204"/>
      <c r="N248" s="205"/>
      <c r="O248" s="205"/>
      <c r="P248" s="205"/>
      <c r="Q248" s="205"/>
      <c r="R248" s="205"/>
      <c r="S248" s="205"/>
      <c r="T248" s="206"/>
      <c r="AT248" s="200" t="s">
        <v>184</v>
      </c>
      <c r="AU248" s="200" t="s">
        <v>87</v>
      </c>
      <c r="AV248" s="14" t="s">
        <v>87</v>
      </c>
      <c r="AW248" s="14" t="s">
        <v>29</v>
      </c>
      <c r="AX248" s="14" t="s">
        <v>74</v>
      </c>
      <c r="AY248" s="200" t="s">
        <v>176</v>
      </c>
    </row>
    <row r="249" spans="2:51" s="13" customFormat="1">
      <c r="B249" s="191"/>
      <c r="D249" s="192" t="s">
        <v>184</v>
      </c>
      <c r="E249" s="193" t="s">
        <v>1</v>
      </c>
      <c r="F249" s="194" t="s">
        <v>201</v>
      </c>
      <c r="H249" s="193" t="s">
        <v>1</v>
      </c>
      <c r="I249" s="195"/>
      <c r="L249" s="191"/>
      <c r="M249" s="196"/>
      <c r="N249" s="197"/>
      <c r="O249" s="197"/>
      <c r="P249" s="197"/>
      <c r="Q249" s="197"/>
      <c r="R249" s="197"/>
      <c r="S249" s="197"/>
      <c r="T249" s="198"/>
      <c r="AT249" s="193" t="s">
        <v>184</v>
      </c>
      <c r="AU249" s="193" t="s">
        <v>87</v>
      </c>
      <c r="AV249" s="13" t="s">
        <v>81</v>
      </c>
      <c r="AW249" s="13" t="s">
        <v>29</v>
      </c>
      <c r="AX249" s="13" t="s">
        <v>74</v>
      </c>
      <c r="AY249" s="193" t="s">
        <v>176</v>
      </c>
    </row>
    <row r="250" spans="2:51" s="14" customFormat="1">
      <c r="B250" s="199"/>
      <c r="D250" s="192" t="s">
        <v>184</v>
      </c>
      <c r="E250" s="200" t="s">
        <v>1</v>
      </c>
      <c r="F250" s="201" t="s">
        <v>258</v>
      </c>
      <c r="H250" s="202">
        <v>3.1E-2</v>
      </c>
      <c r="I250" s="203"/>
      <c r="L250" s="199"/>
      <c r="M250" s="204"/>
      <c r="N250" s="205"/>
      <c r="O250" s="205"/>
      <c r="P250" s="205"/>
      <c r="Q250" s="205"/>
      <c r="R250" s="205"/>
      <c r="S250" s="205"/>
      <c r="T250" s="206"/>
      <c r="AT250" s="200" t="s">
        <v>184</v>
      </c>
      <c r="AU250" s="200" t="s">
        <v>87</v>
      </c>
      <c r="AV250" s="14" t="s">
        <v>87</v>
      </c>
      <c r="AW250" s="14" t="s">
        <v>29</v>
      </c>
      <c r="AX250" s="14" t="s">
        <v>74</v>
      </c>
      <c r="AY250" s="200" t="s">
        <v>176</v>
      </c>
    </row>
    <row r="251" spans="2:51" s="16" customFormat="1">
      <c r="B251" s="215"/>
      <c r="D251" s="192" t="s">
        <v>184</v>
      </c>
      <c r="E251" s="216" t="s">
        <v>1</v>
      </c>
      <c r="F251" s="217" t="s">
        <v>230</v>
      </c>
      <c r="H251" s="218">
        <v>0.06</v>
      </c>
      <c r="I251" s="219"/>
      <c r="L251" s="215"/>
      <c r="M251" s="220"/>
      <c r="N251" s="221"/>
      <c r="O251" s="221"/>
      <c r="P251" s="221"/>
      <c r="Q251" s="221"/>
      <c r="R251" s="221"/>
      <c r="S251" s="221"/>
      <c r="T251" s="222"/>
      <c r="AT251" s="216" t="s">
        <v>184</v>
      </c>
      <c r="AU251" s="216" t="s">
        <v>87</v>
      </c>
      <c r="AV251" s="16" t="s">
        <v>215</v>
      </c>
      <c r="AW251" s="16" t="s">
        <v>29</v>
      </c>
      <c r="AX251" s="16" t="s">
        <v>74</v>
      </c>
      <c r="AY251" s="216" t="s">
        <v>176</v>
      </c>
    </row>
    <row r="252" spans="2:51" s="13" customFormat="1">
      <c r="B252" s="191"/>
      <c r="D252" s="192" t="s">
        <v>184</v>
      </c>
      <c r="E252" s="193" t="s">
        <v>1</v>
      </c>
      <c r="F252" s="194" t="s">
        <v>234</v>
      </c>
      <c r="H252" s="193" t="s">
        <v>1</v>
      </c>
      <c r="I252" s="195"/>
      <c r="L252" s="191"/>
      <c r="M252" s="196"/>
      <c r="N252" s="197"/>
      <c r="O252" s="197"/>
      <c r="P252" s="197"/>
      <c r="Q252" s="197"/>
      <c r="R252" s="197"/>
      <c r="S252" s="197"/>
      <c r="T252" s="198"/>
      <c r="AT252" s="193" t="s">
        <v>184</v>
      </c>
      <c r="AU252" s="193" t="s">
        <v>87</v>
      </c>
      <c r="AV252" s="13" t="s">
        <v>81</v>
      </c>
      <c r="AW252" s="13" t="s">
        <v>29</v>
      </c>
      <c r="AX252" s="13" t="s">
        <v>74</v>
      </c>
      <c r="AY252" s="193" t="s">
        <v>176</v>
      </c>
    </row>
    <row r="253" spans="2:51" s="13" customFormat="1">
      <c r="B253" s="191"/>
      <c r="D253" s="192" t="s">
        <v>184</v>
      </c>
      <c r="E253" s="193" t="s">
        <v>1</v>
      </c>
      <c r="F253" s="194" t="s">
        <v>189</v>
      </c>
      <c r="H253" s="193" t="s">
        <v>1</v>
      </c>
      <c r="I253" s="195"/>
      <c r="L253" s="191"/>
      <c r="M253" s="196"/>
      <c r="N253" s="197"/>
      <c r="O253" s="197"/>
      <c r="P253" s="197"/>
      <c r="Q253" s="197"/>
      <c r="R253" s="197"/>
      <c r="S253" s="197"/>
      <c r="T253" s="198"/>
      <c r="AT253" s="193" t="s">
        <v>184</v>
      </c>
      <c r="AU253" s="193" t="s">
        <v>87</v>
      </c>
      <c r="AV253" s="13" t="s">
        <v>81</v>
      </c>
      <c r="AW253" s="13" t="s">
        <v>29</v>
      </c>
      <c r="AX253" s="13" t="s">
        <v>74</v>
      </c>
      <c r="AY253" s="193" t="s">
        <v>176</v>
      </c>
    </row>
    <row r="254" spans="2:51" s="14" customFormat="1">
      <c r="B254" s="199"/>
      <c r="D254" s="192" t="s">
        <v>184</v>
      </c>
      <c r="E254" s="200" t="s">
        <v>1</v>
      </c>
      <c r="F254" s="201" t="s">
        <v>259</v>
      </c>
      <c r="H254" s="202">
        <v>6.2E-2</v>
      </c>
      <c r="I254" s="203"/>
      <c r="L254" s="199"/>
      <c r="M254" s="204"/>
      <c r="N254" s="205"/>
      <c r="O254" s="205"/>
      <c r="P254" s="205"/>
      <c r="Q254" s="205"/>
      <c r="R254" s="205"/>
      <c r="S254" s="205"/>
      <c r="T254" s="206"/>
      <c r="AT254" s="200" t="s">
        <v>184</v>
      </c>
      <c r="AU254" s="200" t="s">
        <v>87</v>
      </c>
      <c r="AV254" s="14" t="s">
        <v>87</v>
      </c>
      <c r="AW254" s="14" t="s">
        <v>29</v>
      </c>
      <c r="AX254" s="14" t="s">
        <v>74</v>
      </c>
      <c r="AY254" s="200" t="s">
        <v>176</v>
      </c>
    </row>
    <row r="255" spans="2:51" s="13" customFormat="1">
      <c r="B255" s="191"/>
      <c r="D255" s="192" t="s">
        <v>184</v>
      </c>
      <c r="E255" s="193" t="s">
        <v>1</v>
      </c>
      <c r="F255" s="194" t="s">
        <v>193</v>
      </c>
      <c r="H255" s="193" t="s">
        <v>1</v>
      </c>
      <c r="I255" s="195"/>
      <c r="L255" s="191"/>
      <c r="M255" s="196"/>
      <c r="N255" s="197"/>
      <c r="O255" s="197"/>
      <c r="P255" s="197"/>
      <c r="Q255" s="197"/>
      <c r="R255" s="197"/>
      <c r="S255" s="197"/>
      <c r="T255" s="198"/>
      <c r="AT255" s="193" t="s">
        <v>184</v>
      </c>
      <c r="AU255" s="193" t="s">
        <v>87</v>
      </c>
      <c r="AV255" s="13" t="s">
        <v>81</v>
      </c>
      <c r="AW255" s="13" t="s">
        <v>29</v>
      </c>
      <c r="AX255" s="13" t="s">
        <v>74</v>
      </c>
      <c r="AY255" s="193" t="s">
        <v>176</v>
      </c>
    </row>
    <row r="256" spans="2:51" s="14" customFormat="1">
      <c r="B256" s="199"/>
      <c r="D256" s="192" t="s">
        <v>184</v>
      </c>
      <c r="E256" s="200" t="s">
        <v>1</v>
      </c>
      <c r="F256" s="201" t="s">
        <v>260</v>
      </c>
      <c r="H256" s="202">
        <v>8.5999999999999993E-2</v>
      </c>
      <c r="I256" s="203"/>
      <c r="L256" s="199"/>
      <c r="M256" s="204"/>
      <c r="N256" s="205"/>
      <c r="O256" s="205"/>
      <c r="P256" s="205"/>
      <c r="Q256" s="205"/>
      <c r="R256" s="205"/>
      <c r="S256" s="205"/>
      <c r="T256" s="206"/>
      <c r="AT256" s="200" t="s">
        <v>184</v>
      </c>
      <c r="AU256" s="200" t="s">
        <v>87</v>
      </c>
      <c r="AV256" s="14" t="s">
        <v>87</v>
      </c>
      <c r="AW256" s="14" t="s">
        <v>29</v>
      </c>
      <c r="AX256" s="14" t="s">
        <v>74</v>
      </c>
      <c r="AY256" s="200" t="s">
        <v>176</v>
      </c>
    </row>
    <row r="257" spans="1:65" s="16" customFormat="1">
      <c r="B257" s="215"/>
      <c r="D257" s="192" t="s">
        <v>184</v>
      </c>
      <c r="E257" s="216" t="s">
        <v>1</v>
      </c>
      <c r="F257" s="217" t="s">
        <v>230</v>
      </c>
      <c r="H257" s="218">
        <v>0.14799999999999999</v>
      </c>
      <c r="I257" s="219"/>
      <c r="L257" s="215"/>
      <c r="M257" s="220"/>
      <c r="N257" s="221"/>
      <c r="O257" s="221"/>
      <c r="P257" s="221"/>
      <c r="Q257" s="221"/>
      <c r="R257" s="221"/>
      <c r="S257" s="221"/>
      <c r="T257" s="222"/>
      <c r="AT257" s="216" t="s">
        <v>184</v>
      </c>
      <c r="AU257" s="216" t="s">
        <v>87</v>
      </c>
      <c r="AV257" s="16" t="s">
        <v>215</v>
      </c>
      <c r="AW257" s="16" t="s">
        <v>29</v>
      </c>
      <c r="AX257" s="16" t="s">
        <v>74</v>
      </c>
      <c r="AY257" s="216" t="s">
        <v>176</v>
      </c>
    </row>
    <row r="258" spans="1:65" s="15" customFormat="1">
      <c r="B258" s="207"/>
      <c r="D258" s="192" t="s">
        <v>184</v>
      </c>
      <c r="E258" s="208" t="s">
        <v>1</v>
      </c>
      <c r="F258" s="209" t="s">
        <v>207</v>
      </c>
      <c r="H258" s="210">
        <v>0.316</v>
      </c>
      <c r="I258" s="211"/>
      <c r="L258" s="207"/>
      <c r="M258" s="212"/>
      <c r="N258" s="213"/>
      <c r="O258" s="213"/>
      <c r="P258" s="213"/>
      <c r="Q258" s="213"/>
      <c r="R258" s="213"/>
      <c r="S258" s="213"/>
      <c r="T258" s="214"/>
      <c r="AT258" s="208" t="s">
        <v>184</v>
      </c>
      <c r="AU258" s="208" t="s">
        <v>87</v>
      </c>
      <c r="AV258" s="15" t="s">
        <v>183</v>
      </c>
      <c r="AW258" s="15" t="s">
        <v>29</v>
      </c>
      <c r="AX258" s="15" t="s">
        <v>81</v>
      </c>
      <c r="AY258" s="208" t="s">
        <v>176</v>
      </c>
    </row>
    <row r="259" spans="1:65" s="2" customFormat="1" ht="24.2" customHeight="1">
      <c r="A259" s="35"/>
      <c r="B259" s="146"/>
      <c r="C259" s="178" t="s">
        <v>177</v>
      </c>
      <c r="D259" s="178" t="s">
        <v>179</v>
      </c>
      <c r="E259" s="179" t="s">
        <v>261</v>
      </c>
      <c r="F259" s="180" t="s">
        <v>262</v>
      </c>
      <c r="G259" s="181" t="s">
        <v>263</v>
      </c>
      <c r="H259" s="182">
        <v>15.095000000000001</v>
      </c>
      <c r="I259" s="183"/>
      <c r="J259" s="184">
        <f>ROUND(I259*H259,2)</f>
        <v>0</v>
      </c>
      <c r="K259" s="185"/>
      <c r="L259" s="36"/>
      <c r="M259" s="186" t="s">
        <v>1</v>
      </c>
      <c r="N259" s="187" t="s">
        <v>40</v>
      </c>
      <c r="O259" s="64"/>
      <c r="P259" s="188">
        <f>O259*H259</f>
        <v>0</v>
      </c>
      <c r="Q259" s="188">
        <v>0</v>
      </c>
      <c r="R259" s="188">
        <f>Q259*H259</f>
        <v>0</v>
      </c>
      <c r="S259" s="188">
        <v>0</v>
      </c>
      <c r="T259" s="189">
        <f>S259*H259</f>
        <v>0</v>
      </c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R259" s="190" t="s">
        <v>183</v>
      </c>
      <c r="AT259" s="190" t="s">
        <v>179</v>
      </c>
      <c r="AU259" s="190" t="s">
        <v>87</v>
      </c>
      <c r="AY259" s="18" t="s">
        <v>176</v>
      </c>
      <c r="BE259" s="108">
        <f>IF(N259="základná",J259,0)</f>
        <v>0</v>
      </c>
      <c r="BF259" s="108">
        <f>IF(N259="znížená",J259,0)</f>
        <v>0</v>
      </c>
      <c r="BG259" s="108">
        <f>IF(N259="zákl. prenesená",J259,0)</f>
        <v>0</v>
      </c>
      <c r="BH259" s="108">
        <f>IF(N259="zníž. prenesená",J259,0)</f>
        <v>0</v>
      </c>
      <c r="BI259" s="108">
        <f>IF(N259="nulová",J259,0)</f>
        <v>0</v>
      </c>
      <c r="BJ259" s="18" t="s">
        <v>87</v>
      </c>
      <c r="BK259" s="108">
        <f>ROUND(I259*H259,2)</f>
        <v>0</v>
      </c>
      <c r="BL259" s="18" t="s">
        <v>183</v>
      </c>
      <c r="BM259" s="190" t="s">
        <v>264</v>
      </c>
    </row>
    <row r="260" spans="1:65" s="13" customFormat="1">
      <c r="B260" s="191"/>
      <c r="D260" s="192" t="s">
        <v>184</v>
      </c>
      <c r="E260" s="193" t="s">
        <v>1</v>
      </c>
      <c r="F260" s="194" t="s">
        <v>265</v>
      </c>
      <c r="H260" s="193" t="s">
        <v>1</v>
      </c>
      <c r="I260" s="195"/>
      <c r="L260" s="191"/>
      <c r="M260" s="196"/>
      <c r="N260" s="197"/>
      <c r="O260" s="197"/>
      <c r="P260" s="197"/>
      <c r="Q260" s="197"/>
      <c r="R260" s="197"/>
      <c r="S260" s="197"/>
      <c r="T260" s="198"/>
      <c r="AT260" s="193" t="s">
        <v>184</v>
      </c>
      <c r="AU260" s="193" t="s">
        <v>87</v>
      </c>
      <c r="AV260" s="13" t="s">
        <v>81</v>
      </c>
      <c r="AW260" s="13" t="s">
        <v>29</v>
      </c>
      <c r="AX260" s="13" t="s">
        <v>74</v>
      </c>
      <c r="AY260" s="193" t="s">
        <v>176</v>
      </c>
    </row>
    <row r="261" spans="1:65" s="13" customFormat="1">
      <c r="B261" s="191"/>
      <c r="D261" s="192" t="s">
        <v>184</v>
      </c>
      <c r="E261" s="193" t="s">
        <v>1</v>
      </c>
      <c r="F261" s="194" t="s">
        <v>185</v>
      </c>
      <c r="H261" s="193" t="s">
        <v>1</v>
      </c>
      <c r="I261" s="195"/>
      <c r="L261" s="191"/>
      <c r="M261" s="196"/>
      <c r="N261" s="197"/>
      <c r="O261" s="197"/>
      <c r="P261" s="197"/>
      <c r="Q261" s="197"/>
      <c r="R261" s="197"/>
      <c r="S261" s="197"/>
      <c r="T261" s="198"/>
      <c r="AT261" s="193" t="s">
        <v>184</v>
      </c>
      <c r="AU261" s="193" t="s">
        <v>87</v>
      </c>
      <c r="AV261" s="13" t="s">
        <v>81</v>
      </c>
      <c r="AW261" s="13" t="s">
        <v>29</v>
      </c>
      <c r="AX261" s="13" t="s">
        <v>74</v>
      </c>
      <c r="AY261" s="193" t="s">
        <v>176</v>
      </c>
    </row>
    <row r="262" spans="1:65" s="14" customFormat="1">
      <c r="B262" s="199"/>
      <c r="D262" s="192" t="s">
        <v>184</v>
      </c>
      <c r="E262" s="200" t="s">
        <v>1</v>
      </c>
      <c r="F262" s="201" t="s">
        <v>266</v>
      </c>
      <c r="H262" s="202">
        <v>4.2699999999999996</v>
      </c>
      <c r="I262" s="203"/>
      <c r="L262" s="199"/>
      <c r="M262" s="204"/>
      <c r="N262" s="205"/>
      <c r="O262" s="205"/>
      <c r="P262" s="205"/>
      <c r="Q262" s="205"/>
      <c r="R262" s="205"/>
      <c r="S262" s="205"/>
      <c r="T262" s="206"/>
      <c r="AT262" s="200" t="s">
        <v>184</v>
      </c>
      <c r="AU262" s="200" t="s">
        <v>87</v>
      </c>
      <c r="AV262" s="14" t="s">
        <v>87</v>
      </c>
      <c r="AW262" s="14" t="s">
        <v>29</v>
      </c>
      <c r="AX262" s="14" t="s">
        <v>74</v>
      </c>
      <c r="AY262" s="200" t="s">
        <v>176</v>
      </c>
    </row>
    <row r="263" spans="1:65" s="13" customFormat="1">
      <c r="B263" s="191"/>
      <c r="D263" s="192" t="s">
        <v>184</v>
      </c>
      <c r="E263" s="193" t="s">
        <v>1</v>
      </c>
      <c r="F263" s="194" t="s">
        <v>187</v>
      </c>
      <c r="H263" s="193" t="s">
        <v>1</v>
      </c>
      <c r="I263" s="195"/>
      <c r="L263" s="191"/>
      <c r="M263" s="196"/>
      <c r="N263" s="197"/>
      <c r="O263" s="197"/>
      <c r="P263" s="197"/>
      <c r="Q263" s="197"/>
      <c r="R263" s="197"/>
      <c r="S263" s="197"/>
      <c r="T263" s="198"/>
      <c r="AT263" s="193" t="s">
        <v>184</v>
      </c>
      <c r="AU263" s="193" t="s">
        <v>87</v>
      </c>
      <c r="AV263" s="13" t="s">
        <v>81</v>
      </c>
      <c r="AW263" s="13" t="s">
        <v>29</v>
      </c>
      <c r="AX263" s="13" t="s">
        <v>74</v>
      </c>
      <c r="AY263" s="193" t="s">
        <v>176</v>
      </c>
    </row>
    <row r="264" spans="1:65" s="14" customFormat="1">
      <c r="B264" s="199"/>
      <c r="D264" s="192" t="s">
        <v>184</v>
      </c>
      <c r="E264" s="200" t="s">
        <v>1</v>
      </c>
      <c r="F264" s="201" t="s">
        <v>267</v>
      </c>
      <c r="H264" s="202">
        <v>2.125</v>
      </c>
      <c r="I264" s="203"/>
      <c r="L264" s="199"/>
      <c r="M264" s="204"/>
      <c r="N264" s="205"/>
      <c r="O264" s="205"/>
      <c r="P264" s="205"/>
      <c r="Q264" s="205"/>
      <c r="R264" s="205"/>
      <c r="S264" s="205"/>
      <c r="T264" s="206"/>
      <c r="AT264" s="200" t="s">
        <v>184</v>
      </c>
      <c r="AU264" s="200" t="s">
        <v>87</v>
      </c>
      <c r="AV264" s="14" t="s">
        <v>87</v>
      </c>
      <c r="AW264" s="14" t="s">
        <v>29</v>
      </c>
      <c r="AX264" s="14" t="s">
        <v>74</v>
      </c>
      <c r="AY264" s="200" t="s">
        <v>176</v>
      </c>
    </row>
    <row r="265" spans="1:65" s="13" customFormat="1">
      <c r="B265" s="191"/>
      <c r="D265" s="192" t="s">
        <v>184</v>
      </c>
      <c r="E265" s="193" t="s">
        <v>1</v>
      </c>
      <c r="F265" s="194" t="s">
        <v>189</v>
      </c>
      <c r="H265" s="193" t="s">
        <v>1</v>
      </c>
      <c r="I265" s="195"/>
      <c r="L265" s="191"/>
      <c r="M265" s="196"/>
      <c r="N265" s="197"/>
      <c r="O265" s="197"/>
      <c r="P265" s="197"/>
      <c r="Q265" s="197"/>
      <c r="R265" s="197"/>
      <c r="S265" s="197"/>
      <c r="T265" s="198"/>
      <c r="AT265" s="193" t="s">
        <v>184</v>
      </c>
      <c r="AU265" s="193" t="s">
        <v>87</v>
      </c>
      <c r="AV265" s="13" t="s">
        <v>81</v>
      </c>
      <c r="AW265" s="13" t="s">
        <v>29</v>
      </c>
      <c r="AX265" s="13" t="s">
        <v>74</v>
      </c>
      <c r="AY265" s="193" t="s">
        <v>176</v>
      </c>
    </row>
    <row r="266" spans="1:65" s="14" customFormat="1">
      <c r="B266" s="199"/>
      <c r="D266" s="192" t="s">
        <v>184</v>
      </c>
      <c r="E266" s="200" t="s">
        <v>1</v>
      </c>
      <c r="F266" s="201" t="s">
        <v>268</v>
      </c>
      <c r="H266" s="202">
        <v>2.15</v>
      </c>
      <c r="I266" s="203"/>
      <c r="L266" s="199"/>
      <c r="M266" s="204"/>
      <c r="N266" s="205"/>
      <c r="O266" s="205"/>
      <c r="P266" s="205"/>
      <c r="Q266" s="205"/>
      <c r="R266" s="205"/>
      <c r="S266" s="205"/>
      <c r="T266" s="206"/>
      <c r="AT266" s="200" t="s">
        <v>184</v>
      </c>
      <c r="AU266" s="200" t="s">
        <v>87</v>
      </c>
      <c r="AV266" s="14" t="s">
        <v>87</v>
      </c>
      <c r="AW266" s="14" t="s">
        <v>29</v>
      </c>
      <c r="AX266" s="14" t="s">
        <v>74</v>
      </c>
      <c r="AY266" s="200" t="s">
        <v>176</v>
      </c>
    </row>
    <row r="267" spans="1:65" s="13" customFormat="1">
      <c r="B267" s="191"/>
      <c r="D267" s="192" t="s">
        <v>184</v>
      </c>
      <c r="E267" s="193" t="s">
        <v>1</v>
      </c>
      <c r="F267" s="194" t="s">
        <v>191</v>
      </c>
      <c r="H267" s="193" t="s">
        <v>1</v>
      </c>
      <c r="I267" s="195"/>
      <c r="L267" s="191"/>
      <c r="M267" s="196"/>
      <c r="N267" s="197"/>
      <c r="O267" s="197"/>
      <c r="P267" s="197"/>
      <c r="Q267" s="197"/>
      <c r="R267" s="197"/>
      <c r="S267" s="197"/>
      <c r="T267" s="198"/>
      <c r="AT267" s="193" t="s">
        <v>184</v>
      </c>
      <c r="AU267" s="193" t="s">
        <v>87</v>
      </c>
      <c r="AV267" s="13" t="s">
        <v>81</v>
      </c>
      <c r="AW267" s="13" t="s">
        <v>29</v>
      </c>
      <c r="AX267" s="13" t="s">
        <v>74</v>
      </c>
      <c r="AY267" s="193" t="s">
        <v>176</v>
      </c>
    </row>
    <row r="268" spans="1:65" s="14" customFormat="1">
      <c r="B268" s="199"/>
      <c r="D268" s="192" t="s">
        <v>184</v>
      </c>
      <c r="E268" s="200" t="s">
        <v>1</v>
      </c>
      <c r="F268" s="201" t="s">
        <v>269</v>
      </c>
      <c r="H268" s="202">
        <v>3.2749999999999999</v>
      </c>
      <c r="I268" s="203"/>
      <c r="L268" s="199"/>
      <c r="M268" s="204"/>
      <c r="N268" s="205"/>
      <c r="O268" s="205"/>
      <c r="P268" s="205"/>
      <c r="Q268" s="205"/>
      <c r="R268" s="205"/>
      <c r="S268" s="205"/>
      <c r="T268" s="206"/>
      <c r="AT268" s="200" t="s">
        <v>184</v>
      </c>
      <c r="AU268" s="200" t="s">
        <v>87</v>
      </c>
      <c r="AV268" s="14" t="s">
        <v>87</v>
      </c>
      <c r="AW268" s="14" t="s">
        <v>29</v>
      </c>
      <c r="AX268" s="14" t="s">
        <v>74</v>
      </c>
      <c r="AY268" s="200" t="s">
        <v>176</v>
      </c>
    </row>
    <row r="269" spans="1:65" s="13" customFormat="1">
      <c r="B269" s="191"/>
      <c r="D269" s="192" t="s">
        <v>184</v>
      </c>
      <c r="E269" s="193" t="s">
        <v>1</v>
      </c>
      <c r="F269" s="194" t="s">
        <v>193</v>
      </c>
      <c r="H269" s="193" t="s">
        <v>1</v>
      </c>
      <c r="I269" s="195"/>
      <c r="L269" s="191"/>
      <c r="M269" s="196"/>
      <c r="N269" s="197"/>
      <c r="O269" s="197"/>
      <c r="P269" s="197"/>
      <c r="Q269" s="197"/>
      <c r="R269" s="197"/>
      <c r="S269" s="197"/>
      <c r="T269" s="198"/>
      <c r="AT269" s="193" t="s">
        <v>184</v>
      </c>
      <c r="AU269" s="193" t="s">
        <v>87</v>
      </c>
      <c r="AV269" s="13" t="s">
        <v>81</v>
      </c>
      <c r="AW269" s="13" t="s">
        <v>29</v>
      </c>
      <c r="AX269" s="13" t="s">
        <v>74</v>
      </c>
      <c r="AY269" s="193" t="s">
        <v>176</v>
      </c>
    </row>
    <row r="270" spans="1:65" s="14" customFormat="1">
      <c r="B270" s="199"/>
      <c r="D270" s="192" t="s">
        <v>184</v>
      </c>
      <c r="E270" s="200" t="s">
        <v>1</v>
      </c>
      <c r="F270" s="201" t="s">
        <v>269</v>
      </c>
      <c r="H270" s="202">
        <v>3.2749999999999999</v>
      </c>
      <c r="I270" s="203"/>
      <c r="L270" s="199"/>
      <c r="M270" s="204"/>
      <c r="N270" s="205"/>
      <c r="O270" s="205"/>
      <c r="P270" s="205"/>
      <c r="Q270" s="205"/>
      <c r="R270" s="205"/>
      <c r="S270" s="205"/>
      <c r="T270" s="206"/>
      <c r="AT270" s="200" t="s">
        <v>184</v>
      </c>
      <c r="AU270" s="200" t="s">
        <v>87</v>
      </c>
      <c r="AV270" s="14" t="s">
        <v>87</v>
      </c>
      <c r="AW270" s="14" t="s">
        <v>29</v>
      </c>
      <c r="AX270" s="14" t="s">
        <v>74</v>
      </c>
      <c r="AY270" s="200" t="s">
        <v>176</v>
      </c>
    </row>
    <row r="271" spans="1:65" s="15" customFormat="1">
      <c r="B271" s="207"/>
      <c r="D271" s="192" t="s">
        <v>184</v>
      </c>
      <c r="E271" s="208" t="s">
        <v>1</v>
      </c>
      <c r="F271" s="209" t="s">
        <v>207</v>
      </c>
      <c r="H271" s="210">
        <v>15.095000000000001</v>
      </c>
      <c r="I271" s="211"/>
      <c r="L271" s="207"/>
      <c r="M271" s="212"/>
      <c r="N271" s="213"/>
      <c r="O271" s="213"/>
      <c r="P271" s="213"/>
      <c r="Q271" s="213"/>
      <c r="R271" s="213"/>
      <c r="S271" s="213"/>
      <c r="T271" s="214"/>
      <c r="AT271" s="208" t="s">
        <v>184</v>
      </c>
      <c r="AU271" s="208" t="s">
        <v>87</v>
      </c>
      <c r="AV271" s="15" t="s">
        <v>183</v>
      </c>
      <c r="AW271" s="15" t="s">
        <v>29</v>
      </c>
      <c r="AX271" s="15" t="s">
        <v>81</v>
      </c>
      <c r="AY271" s="208" t="s">
        <v>176</v>
      </c>
    </row>
    <row r="272" spans="1:65" s="2" customFormat="1" ht="24.2" customHeight="1">
      <c r="A272" s="35"/>
      <c r="B272" s="146"/>
      <c r="C272" s="178" t="s">
        <v>240</v>
      </c>
      <c r="D272" s="178" t="s">
        <v>179</v>
      </c>
      <c r="E272" s="179" t="s">
        <v>270</v>
      </c>
      <c r="F272" s="180" t="s">
        <v>271</v>
      </c>
      <c r="G272" s="181" t="s">
        <v>272</v>
      </c>
      <c r="H272" s="182">
        <v>9</v>
      </c>
      <c r="I272" s="183"/>
      <c r="J272" s="184">
        <f>ROUND(I272*H272,2)</f>
        <v>0</v>
      </c>
      <c r="K272" s="185"/>
      <c r="L272" s="36"/>
      <c r="M272" s="186" t="s">
        <v>1</v>
      </c>
      <c r="N272" s="187" t="s">
        <v>40</v>
      </c>
      <c r="O272" s="64"/>
      <c r="P272" s="188">
        <f>O272*H272</f>
        <v>0</v>
      </c>
      <c r="Q272" s="188">
        <v>0</v>
      </c>
      <c r="R272" s="188">
        <f>Q272*H272</f>
        <v>0</v>
      </c>
      <c r="S272" s="188">
        <v>0</v>
      </c>
      <c r="T272" s="189">
        <f>S272*H272</f>
        <v>0</v>
      </c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R272" s="190" t="s">
        <v>183</v>
      </c>
      <c r="AT272" s="190" t="s">
        <v>179</v>
      </c>
      <c r="AU272" s="190" t="s">
        <v>87</v>
      </c>
      <c r="AY272" s="18" t="s">
        <v>176</v>
      </c>
      <c r="BE272" s="108">
        <f>IF(N272="základná",J272,0)</f>
        <v>0</v>
      </c>
      <c r="BF272" s="108">
        <f>IF(N272="znížená",J272,0)</f>
        <v>0</v>
      </c>
      <c r="BG272" s="108">
        <f>IF(N272="zákl. prenesená",J272,0)</f>
        <v>0</v>
      </c>
      <c r="BH272" s="108">
        <f>IF(N272="zníž. prenesená",J272,0)</f>
        <v>0</v>
      </c>
      <c r="BI272" s="108">
        <f>IF(N272="nulová",J272,0)</f>
        <v>0</v>
      </c>
      <c r="BJ272" s="18" t="s">
        <v>87</v>
      </c>
      <c r="BK272" s="108">
        <f>ROUND(I272*H272,2)</f>
        <v>0</v>
      </c>
      <c r="BL272" s="18" t="s">
        <v>183</v>
      </c>
      <c r="BM272" s="190" t="s">
        <v>7</v>
      </c>
    </row>
    <row r="273" spans="1:65" s="13" customFormat="1">
      <c r="B273" s="191"/>
      <c r="D273" s="192" t="s">
        <v>184</v>
      </c>
      <c r="E273" s="193" t="s">
        <v>1</v>
      </c>
      <c r="F273" s="194" t="s">
        <v>273</v>
      </c>
      <c r="H273" s="193" t="s">
        <v>1</v>
      </c>
      <c r="I273" s="195"/>
      <c r="L273" s="191"/>
      <c r="M273" s="196"/>
      <c r="N273" s="197"/>
      <c r="O273" s="197"/>
      <c r="P273" s="197"/>
      <c r="Q273" s="197"/>
      <c r="R273" s="197"/>
      <c r="S273" s="197"/>
      <c r="T273" s="198"/>
      <c r="AT273" s="193" t="s">
        <v>184</v>
      </c>
      <c r="AU273" s="193" t="s">
        <v>87</v>
      </c>
      <c r="AV273" s="13" t="s">
        <v>81</v>
      </c>
      <c r="AW273" s="13" t="s">
        <v>29</v>
      </c>
      <c r="AX273" s="13" t="s">
        <v>74</v>
      </c>
      <c r="AY273" s="193" t="s">
        <v>176</v>
      </c>
    </row>
    <row r="274" spans="1:65" s="14" customFormat="1">
      <c r="B274" s="199"/>
      <c r="D274" s="192" t="s">
        <v>184</v>
      </c>
      <c r="E274" s="200" t="s">
        <v>1</v>
      </c>
      <c r="F274" s="201" t="s">
        <v>183</v>
      </c>
      <c r="H274" s="202">
        <v>4</v>
      </c>
      <c r="I274" s="203"/>
      <c r="L274" s="199"/>
      <c r="M274" s="204"/>
      <c r="N274" s="205"/>
      <c r="O274" s="205"/>
      <c r="P274" s="205"/>
      <c r="Q274" s="205"/>
      <c r="R274" s="205"/>
      <c r="S274" s="205"/>
      <c r="T274" s="206"/>
      <c r="AT274" s="200" t="s">
        <v>184</v>
      </c>
      <c r="AU274" s="200" t="s">
        <v>87</v>
      </c>
      <c r="AV274" s="14" t="s">
        <v>87</v>
      </c>
      <c r="AW274" s="14" t="s">
        <v>29</v>
      </c>
      <c r="AX274" s="14" t="s">
        <v>74</v>
      </c>
      <c r="AY274" s="200" t="s">
        <v>176</v>
      </c>
    </row>
    <row r="275" spans="1:65" s="13" customFormat="1">
      <c r="B275" s="191"/>
      <c r="D275" s="192" t="s">
        <v>184</v>
      </c>
      <c r="E275" s="193" t="s">
        <v>1</v>
      </c>
      <c r="F275" s="194" t="s">
        <v>274</v>
      </c>
      <c r="H275" s="193" t="s">
        <v>1</v>
      </c>
      <c r="I275" s="195"/>
      <c r="L275" s="191"/>
      <c r="M275" s="196"/>
      <c r="N275" s="197"/>
      <c r="O275" s="197"/>
      <c r="P275" s="197"/>
      <c r="Q275" s="197"/>
      <c r="R275" s="197"/>
      <c r="S275" s="197"/>
      <c r="T275" s="198"/>
      <c r="AT275" s="193" t="s">
        <v>184</v>
      </c>
      <c r="AU275" s="193" t="s">
        <v>87</v>
      </c>
      <c r="AV275" s="13" t="s">
        <v>81</v>
      </c>
      <c r="AW275" s="13" t="s">
        <v>29</v>
      </c>
      <c r="AX275" s="13" t="s">
        <v>74</v>
      </c>
      <c r="AY275" s="193" t="s">
        <v>176</v>
      </c>
    </row>
    <row r="276" spans="1:65" s="14" customFormat="1">
      <c r="B276" s="199"/>
      <c r="D276" s="192" t="s">
        <v>184</v>
      </c>
      <c r="E276" s="200" t="s">
        <v>1</v>
      </c>
      <c r="F276" s="201" t="s">
        <v>87</v>
      </c>
      <c r="H276" s="202">
        <v>2</v>
      </c>
      <c r="I276" s="203"/>
      <c r="L276" s="199"/>
      <c r="M276" s="204"/>
      <c r="N276" s="205"/>
      <c r="O276" s="205"/>
      <c r="P276" s="205"/>
      <c r="Q276" s="205"/>
      <c r="R276" s="205"/>
      <c r="S276" s="205"/>
      <c r="T276" s="206"/>
      <c r="AT276" s="200" t="s">
        <v>184</v>
      </c>
      <c r="AU276" s="200" t="s">
        <v>87</v>
      </c>
      <c r="AV276" s="14" t="s">
        <v>87</v>
      </c>
      <c r="AW276" s="14" t="s">
        <v>29</v>
      </c>
      <c r="AX276" s="14" t="s">
        <v>74</v>
      </c>
      <c r="AY276" s="200" t="s">
        <v>176</v>
      </c>
    </row>
    <row r="277" spans="1:65" s="13" customFormat="1">
      <c r="B277" s="191"/>
      <c r="D277" s="192" t="s">
        <v>184</v>
      </c>
      <c r="E277" s="193" t="s">
        <v>1</v>
      </c>
      <c r="F277" s="194" t="s">
        <v>275</v>
      </c>
      <c r="H277" s="193" t="s">
        <v>1</v>
      </c>
      <c r="I277" s="195"/>
      <c r="L277" s="191"/>
      <c r="M277" s="196"/>
      <c r="N277" s="197"/>
      <c r="O277" s="197"/>
      <c r="P277" s="197"/>
      <c r="Q277" s="197"/>
      <c r="R277" s="197"/>
      <c r="S277" s="197"/>
      <c r="T277" s="198"/>
      <c r="AT277" s="193" t="s">
        <v>184</v>
      </c>
      <c r="AU277" s="193" t="s">
        <v>87</v>
      </c>
      <c r="AV277" s="13" t="s">
        <v>81</v>
      </c>
      <c r="AW277" s="13" t="s">
        <v>29</v>
      </c>
      <c r="AX277" s="13" t="s">
        <v>74</v>
      </c>
      <c r="AY277" s="193" t="s">
        <v>176</v>
      </c>
    </row>
    <row r="278" spans="1:65" s="14" customFormat="1">
      <c r="B278" s="199"/>
      <c r="D278" s="192" t="s">
        <v>184</v>
      </c>
      <c r="E278" s="200" t="s">
        <v>1</v>
      </c>
      <c r="F278" s="201" t="s">
        <v>87</v>
      </c>
      <c r="H278" s="202">
        <v>2</v>
      </c>
      <c r="I278" s="203"/>
      <c r="L278" s="199"/>
      <c r="M278" s="204"/>
      <c r="N278" s="205"/>
      <c r="O278" s="205"/>
      <c r="P278" s="205"/>
      <c r="Q278" s="205"/>
      <c r="R278" s="205"/>
      <c r="S278" s="205"/>
      <c r="T278" s="206"/>
      <c r="AT278" s="200" t="s">
        <v>184</v>
      </c>
      <c r="AU278" s="200" t="s">
        <v>87</v>
      </c>
      <c r="AV278" s="14" t="s">
        <v>87</v>
      </c>
      <c r="AW278" s="14" t="s">
        <v>29</v>
      </c>
      <c r="AX278" s="14" t="s">
        <v>74</v>
      </c>
      <c r="AY278" s="200" t="s">
        <v>176</v>
      </c>
    </row>
    <row r="279" spans="1:65" s="13" customFormat="1">
      <c r="B279" s="191"/>
      <c r="D279" s="192" t="s">
        <v>184</v>
      </c>
      <c r="E279" s="193" t="s">
        <v>1</v>
      </c>
      <c r="F279" s="194" t="s">
        <v>276</v>
      </c>
      <c r="H279" s="193" t="s">
        <v>1</v>
      </c>
      <c r="I279" s="195"/>
      <c r="L279" s="191"/>
      <c r="M279" s="196"/>
      <c r="N279" s="197"/>
      <c r="O279" s="197"/>
      <c r="P279" s="197"/>
      <c r="Q279" s="197"/>
      <c r="R279" s="197"/>
      <c r="S279" s="197"/>
      <c r="T279" s="198"/>
      <c r="AT279" s="193" t="s">
        <v>184</v>
      </c>
      <c r="AU279" s="193" t="s">
        <v>87</v>
      </c>
      <c r="AV279" s="13" t="s">
        <v>81</v>
      </c>
      <c r="AW279" s="13" t="s">
        <v>29</v>
      </c>
      <c r="AX279" s="13" t="s">
        <v>74</v>
      </c>
      <c r="AY279" s="193" t="s">
        <v>176</v>
      </c>
    </row>
    <row r="280" spans="1:65" s="14" customFormat="1">
      <c r="B280" s="199"/>
      <c r="D280" s="192" t="s">
        <v>184</v>
      </c>
      <c r="E280" s="200" t="s">
        <v>1</v>
      </c>
      <c r="F280" s="201" t="s">
        <v>81</v>
      </c>
      <c r="H280" s="202">
        <v>1</v>
      </c>
      <c r="I280" s="203"/>
      <c r="L280" s="199"/>
      <c r="M280" s="204"/>
      <c r="N280" s="205"/>
      <c r="O280" s="205"/>
      <c r="P280" s="205"/>
      <c r="Q280" s="205"/>
      <c r="R280" s="205"/>
      <c r="S280" s="205"/>
      <c r="T280" s="206"/>
      <c r="AT280" s="200" t="s">
        <v>184</v>
      </c>
      <c r="AU280" s="200" t="s">
        <v>87</v>
      </c>
      <c r="AV280" s="14" t="s">
        <v>87</v>
      </c>
      <c r="AW280" s="14" t="s">
        <v>29</v>
      </c>
      <c r="AX280" s="14" t="s">
        <v>74</v>
      </c>
      <c r="AY280" s="200" t="s">
        <v>176</v>
      </c>
    </row>
    <row r="281" spans="1:65" s="15" customFormat="1">
      <c r="B281" s="207"/>
      <c r="D281" s="192" t="s">
        <v>184</v>
      </c>
      <c r="E281" s="208" t="s">
        <v>1</v>
      </c>
      <c r="F281" s="209" t="s">
        <v>207</v>
      </c>
      <c r="H281" s="210">
        <v>9</v>
      </c>
      <c r="I281" s="211"/>
      <c r="L281" s="207"/>
      <c r="M281" s="212"/>
      <c r="N281" s="213"/>
      <c r="O281" s="213"/>
      <c r="P281" s="213"/>
      <c r="Q281" s="213"/>
      <c r="R281" s="213"/>
      <c r="S281" s="213"/>
      <c r="T281" s="214"/>
      <c r="AT281" s="208" t="s">
        <v>184</v>
      </c>
      <c r="AU281" s="208" t="s">
        <v>87</v>
      </c>
      <c r="AV281" s="15" t="s">
        <v>183</v>
      </c>
      <c r="AW281" s="15" t="s">
        <v>29</v>
      </c>
      <c r="AX281" s="15" t="s">
        <v>81</v>
      </c>
      <c r="AY281" s="208" t="s">
        <v>176</v>
      </c>
    </row>
    <row r="282" spans="1:65" s="2" customFormat="1" ht="21.75" customHeight="1">
      <c r="A282" s="35"/>
      <c r="B282" s="146"/>
      <c r="C282" s="178" t="s">
        <v>277</v>
      </c>
      <c r="D282" s="178" t="s">
        <v>179</v>
      </c>
      <c r="E282" s="179" t="s">
        <v>278</v>
      </c>
      <c r="F282" s="180" t="s">
        <v>279</v>
      </c>
      <c r="G282" s="181" t="s">
        <v>263</v>
      </c>
      <c r="H282" s="182">
        <v>11.3</v>
      </c>
      <c r="I282" s="183"/>
      <c r="J282" s="184">
        <f>ROUND(I282*H282,2)</f>
        <v>0</v>
      </c>
      <c r="K282" s="185"/>
      <c r="L282" s="36"/>
      <c r="M282" s="186" t="s">
        <v>1</v>
      </c>
      <c r="N282" s="187" t="s">
        <v>40</v>
      </c>
      <c r="O282" s="64"/>
      <c r="P282" s="188">
        <f>O282*H282</f>
        <v>0</v>
      </c>
      <c r="Q282" s="188">
        <v>0</v>
      </c>
      <c r="R282" s="188">
        <f>Q282*H282</f>
        <v>0</v>
      </c>
      <c r="S282" s="188">
        <v>0</v>
      </c>
      <c r="T282" s="189">
        <f>S282*H282</f>
        <v>0</v>
      </c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R282" s="190" t="s">
        <v>183</v>
      </c>
      <c r="AT282" s="190" t="s">
        <v>179</v>
      </c>
      <c r="AU282" s="190" t="s">
        <v>87</v>
      </c>
      <c r="AY282" s="18" t="s">
        <v>176</v>
      </c>
      <c r="BE282" s="108">
        <f>IF(N282="základná",J282,0)</f>
        <v>0</v>
      </c>
      <c r="BF282" s="108">
        <f>IF(N282="znížená",J282,0)</f>
        <v>0</v>
      </c>
      <c r="BG282" s="108">
        <f>IF(N282="zákl. prenesená",J282,0)</f>
        <v>0</v>
      </c>
      <c r="BH282" s="108">
        <f>IF(N282="zníž. prenesená",J282,0)</f>
        <v>0</v>
      </c>
      <c r="BI282" s="108">
        <f>IF(N282="nulová",J282,0)</f>
        <v>0</v>
      </c>
      <c r="BJ282" s="18" t="s">
        <v>87</v>
      </c>
      <c r="BK282" s="108">
        <f>ROUND(I282*H282,2)</f>
        <v>0</v>
      </c>
      <c r="BL282" s="18" t="s">
        <v>183</v>
      </c>
      <c r="BM282" s="190" t="s">
        <v>280</v>
      </c>
    </row>
    <row r="283" spans="1:65" s="13" customFormat="1" ht="22.5">
      <c r="B283" s="191"/>
      <c r="D283" s="192" t="s">
        <v>184</v>
      </c>
      <c r="E283" s="193" t="s">
        <v>1</v>
      </c>
      <c r="F283" s="194" t="s">
        <v>281</v>
      </c>
      <c r="H283" s="193" t="s">
        <v>1</v>
      </c>
      <c r="I283" s="195"/>
      <c r="L283" s="191"/>
      <c r="M283" s="196"/>
      <c r="N283" s="197"/>
      <c r="O283" s="197"/>
      <c r="P283" s="197"/>
      <c r="Q283" s="197"/>
      <c r="R283" s="197"/>
      <c r="S283" s="197"/>
      <c r="T283" s="198"/>
      <c r="AT283" s="193" t="s">
        <v>184</v>
      </c>
      <c r="AU283" s="193" t="s">
        <v>87</v>
      </c>
      <c r="AV283" s="13" t="s">
        <v>81</v>
      </c>
      <c r="AW283" s="13" t="s">
        <v>29</v>
      </c>
      <c r="AX283" s="13" t="s">
        <v>74</v>
      </c>
      <c r="AY283" s="193" t="s">
        <v>176</v>
      </c>
    </row>
    <row r="284" spans="1:65" s="14" customFormat="1">
      <c r="B284" s="199"/>
      <c r="D284" s="192" t="s">
        <v>184</v>
      </c>
      <c r="E284" s="200" t="s">
        <v>1</v>
      </c>
      <c r="F284" s="201" t="s">
        <v>282</v>
      </c>
      <c r="H284" s="202">
        <v>11.3</v>
      </c>
      <c r="I284" s="203"/>
      <c r="L284" s="199"/>
      <c r="M284" s="204"/>
      <c r="N284" s="205"/>
      <c r="O284" s="205"/>
      <c r="P284" s="205"/>
      <c r="Q284" s="205"/>
      <c r="R284" s="205"/>
      <c r="S284" s="205"/>
      <c r="T284" s="206"/>
      <c r="AT284" s="200" t="s">
        <v>184</v>
      </c>
      <c r="AU284" s="200" t="s">
        <v>87</v>
      </c>
      <c r="AV284" s="14" t="s">
        <v>87</v>
      </c>
      <c r="AW284" s="14" t="s">
        <v>29</v>
      </c>
      <c r="AX284" s="14" t="s">
        <v>74</v>
      </c>
      <c r="AY284" s="200" t="s">
        <v>176</v>
      </c>
    </row>
    <row r="285" spans="1:65" s="15" customFormat="1">
      <c r="B285" s="207"/>
      <c r="D285" s="192" t="s">
        <v>184</v>
      </c>
      <c r="E285" s="208" t="s">
        <v>1</v>
      </c>
      <c r="F285" s="209" t="s">
        <v>207</v>
      </c>
      <c r="H285" s="210">
        <v>11.3</v>
      </c>
      <c r="I285" s="211"/>
      <c r="L285" s="207"/>
      <c r="M285" s="212"/>
      <c r="N285" s="213"/>
      <c r="O285" s="213"/>
      <c r="P285" s="213"/>
      <c r="Q285" s="213"/>
      <c r="R285" s="213"/>
      <c r="S285" s="213"/>
      <c r="T285" s="214"/>
      <c r="AT285" s="208" t="s">
        <v>184</v>
      </c>
      <c r="AU285" s="208" t="s">
        <v>87</v>
      </c>
      <c r="AV285" s="15" t="s">
        <v>183</v>
      </c>
      <c r="AW285" s="15" t="s">
        <v>29</v>
      </c>
      <c r="AX285" s="15" t="s">
        <v>81</v>
      </c>
      <c r="AY285" s="208" t="s">
        <v>176</v>
      </c>
    </row>
    <row r="286" spans="1:65" s="2" customFormat="1" ht="24.2" customHeight="1">
      <c r="A286" s="35"/>
      <c r="B286" s="146"/>
      <c r="C286" s="178" t="s">
        <v>244</v>
      </c>
      <c r="D286" s="178" t="s">
        <v>179</v>
      </c>
      <c r="E286" s="179" t="s">
        <v>283</v>
      </c>
      <c r="F286" s="180" t="s">
        <v>284</v>
      </c>
      <c r="G286" s="181" t="s">
        <v>272</v>
      </c>
      <c r="H286" s="182">
        <v>1</v>
      </c>
      <c r="I286" s="183"/>
      <c r="J286" s="184">
        <f>ROUND(I286*H286,2)</f>
        <v>0</v>
      </c>
      <c r="K286" s="185"/>
      <c r="L286" s="36"/>
      <c r="M286" s="186" t="s">
        <v>1</v>
      </c>
      <c r="N286" s="187" t="s">
        <v>40</v>
      </c>
      <c r="O286" s="64"/>
      <c r="P286" s="188">
        <f>O286*H286</f>
        <v>0</v>
      </c>
      <c r="Q286" s="188">
        <v>0</v>
      </c>
      <c r="R286" s="188">
        <f>Q286*H286</f>
        <v>0</v>
      </c>
      <c r="S286" s="188">
        <v>0</v>
      </c>
      <c r="T286" s="189">
        <f>S286*H286</f>
        <v>0</v>
      </c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R286" s="190" t="s">
        <v>183</v>
      </c>
      <c r="AT286" s="190" t="s">
        <v>179</v>
      </c>
      <c r="AU286" s="190" t="s">
        <v>87</v>
      </c>
      <c r="AY286" s="18" t="s">
        <v>176</v>
      </c>
      <c r="BE286" s="108">
        <f>IF(N286="základná",J286,0)</f>
        <v>0</v>
      </c>
      <c r="BF286" s="108">
        <f>IF(N286="znížená",J286,0)</f>
        <v>0</v>
      </c>
      <c r="BG286" s="108">
        <f>IF(N286="zákl. prenesená",J286,0)</f>
        <v>0</v>
      </c>
      <c r="BH286" s="108">
        <f>IF(N286="zníž. prenesená",J286,0)</f>
        <v>0</v>
      </c>
      <c r="BI286" s="108">
        <f>IF(N286="nulová",J286,0)</f>
        <v>0</v>
      </c>
      <c r="BJ286" s="18" t="s">
        <v>87</v>
      </c>
      <c r="BK286" s="108">
        <f>ROUND(I286*H286,2)</f>
        <v>0</v>
      </c>
      <c r="BL286" s="18" t="s">
        <v>183</v>
      </c>
      <c r="BM286" s="190" t="s">
        <v>285</v>
      </c>
    </row>
    <row r="287" spans="1:65" s="13" customFormat="1" ht="33.75">
      <c r="B287" s="191"/>
      <c r="D287" s="192" t="s">
        <v>184</v>
      </c>
      <c r="E287" s="193" t="s">
        <v>1</v>
      </c>
      <c r="F287" s="194" t="s">
        <v>286</v>
      </c>
      <c r="H287" s="193" t="s">
        <v>1</v>
      </c>
      <c r="I287" s="195"/>
      <c r="L287" s="191"/>
      <c r="M287" s="196"/>
      <c r="N287" s="197"/>
      <c r="O287" s="197"/>
      <c r="P287" s="197"/>
      <c r="Q287" s="197"/>
      <c r="R287" s="197"/>
      <c r="S287" s="197"/>
      <c r="T287" s="198"/>
      <c r="AT287" s="193" t="s">
        <v>184</v>
      </c>
      <c r="AU287" s="193" t="s">
        <v>87</v>
      </c>
      <c r="AV287" s="13" t="s">
        <v>81</v>
      </c>
      <c r="AW287" s="13" t="s">
        <v>29</v>
      </c>
      <c r="AX287" s="13" t="s">
        <v>74</v>
      </c>
      <c r="AY287" s="193" t="s">
        <v>176</v>
      </c>
    </row>
    <row r="288" spans="1:65" s="14" customFormat="1">
      <c r="B288" s="199"/>
      <c r="D288" s="192" t="s">
        <v>184</v>
      </c>
      <c r="E288" s="200" t="s">
        <v>1</v>
      </c>
      <c r="F288" s="201" t="s">
        <v>81</v>
      </c>
      <c r="H288" s="202">
        <v>1</v>
      </c>
      <c r="I288" s="203"/>
      <c r="L288" s="199"/>
      <c r="M288" s="204"/>
      <c r="N288" s="205"/>
      <c r="O288" s="205"/>
      <c r="P288" s="205"/>
      <c r="Q288" s="205"/>
      <c r="R288" s="205"/>
      <c r="S288" s="205"/>
      <c r="T288" s="206"/>
      <c r="AT288" s="200" t="s">
        <v>184</v>
      </c>
      <c r="AU288" s="200" t="s">
        <v>87</v>
      </c>
      <c r="AV288" s="14" t="s">
        <v>87</v>
      </c>
      <c r="AW288" s="14" t="s">
        <v>29</v>
      </c>
      <c r="AX288" s="14" t="s">
        <v>74</v>
      </c>
      <c r="AY288" s="200" t="s">
        <v>176</v>
      </c>
    </row>
    <row r="289" spans="1:65" s="15" customFormat="1">
      <c r="B289" s="207"/>
      <c r="D289" s="192" t="s">
        <v>184</v>
      </c>
      <c r="E289" s="208" t="s">
        <v>1</v>
      </c>
      <c r="F289" s="209" t="s">
        <v>207</v>
      </c>
      <c r="H289" s="210">
        <v>1</v>
      </c>
      <c r="I289" s="211"/>
      <c r="L289" s="207"/>
      <c r="M289" s="212"/>
      <c r="N289" s="213"/>
      <c r="O289" s="213"/>
      <c r="P289" s="213"/>
      <c r="Q289" s="213"/>
      <c r="R289" s="213"/>
      <c r="S289" s="213"/>
      <c r="T289" s="214"/>
      <c r="AT289" s="208" t="s">
        <v>184</v>
      </c>
      <c r="AU289" s="208" t="s">
        <v>87</v>
      </c>
      <c r="AV289" s="15" t="s">
        <v>183</v>
      </c>
      <c r="AW289" s="15" t="s">
        <v>29</v>
      </c>
      <c r="AX289" s="15" t="s">
        <v>81</v>
      </c>
      <c r="AY289" s="208" t="s">
        <v>176</v>
      </c>
    </row>
    <row r="290" spans="1:65" s="2" customFormat="1" ht="24.2" customHeight="1">
      <c r="A290" s="35"/>
      <c r="B290" s="146"/>
      <c r="C290" s="178" t="s">
        <v>287</v>
      </c>
      <c r="D290" s="178" t="s">
        <v>179</v>
      </c>
      <c r="E290" s="179" t="s">
        <v>288</v>
      </c>
      <c r="F290" s="180" t="s">
        <v>289</v>
      </c>
      <c r="G290" s="181" t="s">
        <v>182</v>
      </c>
      <c r="H290" s="182">
        <v>17.564</v>
      </c>
      <c r="I290" s="183"/>
      <c r="J290" s="184">
        <f>ROUND(I290*H290,2)</f>
        <v>0</v>
      </c>
      <c r="K290" s="185"/>
      <c r="L290" s="36"/>
      <c r="M290" s="186" t="s">
        <v>1</v>
      </c>
      <c r="N290" s="187" t="s">
        <v>40</v>
      </c>
      <c r="O290" s="64"/>
      <c r="P290" s="188">
        <f>O290*H290</f>
        <v>0</v>
      </c>
      <c r="Q290" s="188">
        <v>0</v>
      </c>
      <c r="R290" s="188">
        <f>Q290*H290</f>
        <v>0</v>
      </c>
      <c r="S290" s="188">
        <v>0</v>
      </c>
      <c r="T290" s="189">
        <f>S290*H290</f>
        <v>0</v>
      </c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R290" s="190" t="s">
        <v>183</v>
      </c>
      <c r="AT290" s="190" t="s">
        <v>179</v>
      </c>
      <c r="AU290" s="190" t="s">
        <v>87</v>
      </c>
      <c r="AY290" s="18" t="s">
        <v>176</v>
      </c>
      <c r="BE290" s="108">
        <f>IF(N290="základná",J290,0)</f>
        <v>0</v>
      </c>
      <c r="BF290" s="108">
        <f>IF(N290="znížená",J290,0)</f>
        <v>0</v>
      </c>
      <c r="BG290" s="108">
        <f>IF(N290="zákl. prenesená",J290,0)</f>
        <v>0</v>
      </c>
      <c r="BH290" s="108">
        <f>IF(N290="zníž. prenesená",J290,0)</f>
        <v>0</v>
      </c>
      <c r="BI290" s="108">
        <f>IF(N290="nulová",J290,0)</f>
        <v>0</v>
      </c>
      <c r="BJ290" s="18" t="s">
        <v>87</v>
      </c>
      <c r="BK290" s="108">
        <f>ROUND(I290*H290,2)</f>
        <v>0</v>
      </c>
      <c r="BL290" s="18" t="s">
        <v>183</v>
      </c>
      <c r="BM290" s="190" t="s">
        <v>290</v>
      </c>
    </row>
    <row r="291" spans="1:65" s="13" customFormat="1">
      <c r="B291" s="191"/>
      <c r="D291" s="192" t="s">
        <v>184</v>
      </c>
      <c r="E291" s="193" t="s">
        <v>1</v>
      </c>
      <c r="F291" s="194" t="s">
        <v>273</v>
      </c>
      <c r="H291" s="193" t="s">
        <v>1</v>
      </c>
      <c r="I291" s="195"/>
      <c r="L291" s="191"/>
      <c r="M291" s="196"/>
      <c r="N291" s="197"/>
      <c r="O291" s="197"/>
      <c r="P291" s="197"/>
      <c r="Q291" s="197"/>
      <c r="R291" s="197"/>
      <c r="S291" s="197"/>
      <c r="T291" s="198"/>
      <c r="AT291" s="193" t="s">
        <v>184</v>
      </c>
      <c r="AU291" s="193" t="s">
        <v>87</v>
      </c>
      <c r="AV291" s="13" t="s">
        <v>81</v>
      </c>
      <c r="AW291" s="13" t="s">
        <v>29</v>
      </c>
      <c r="AX291" s="13" t="s">
        <v>74</v>
      </c>
      <c r="AY291" s="193" t="s">
        <v>176</v>
      </c>
    </row>
    <row r="292" spans="1:65" s="14" customFormat="1">
      <c r="B292" s="199"/>
      <c r="D292" s="192" t="s">
        <v>184</v>
      </c>
      <c r="E292" s="200" t="s">
        <v>1</v>
      </c>
      <c r="F292" s="201" t="s">
        <v>291</v>
      </c>
      <c r="H292" s="202">
        <v>5.6559999999999997</v>
      </c>
      <c r="I292" s="203"/>
      <c r="L292" s="199"/>
      <c r="M292" s="204"/>
      <c r="N292" s="205"/>
      <c r="O292" s="205"/>
      <c r="P292" s="205"/>
      <c r="Q292" s="205"/>
      <c r="R292" s="205"/>
      <c r="S292" s="205"/>
      <c r="T292" s="206"/>
      <c r="AT292" s="200" t="s">
        <v>184</v>
      </c>
      <c r="AU292" s="200" t="s">
        <v>87</v>
      </c>
      <c r="AV292" s="14" t="s">
        <v>87</v>
      </c>
      <c r="AW292" s="14" t="s">
        <v>29</v>
      </c>
      <c r="AX292" s="14" t="s">
        <v>74</v>
      </c>
      <c r="AY292" s="200" t="s">
        <v>176</v>
      </c>
    </row>
    <row r="293" spans="1:65" s="13" customFormat="1">
      <c r="B293" s="191"/>
      <c r="D293" s="192" t="s">
        <v>184</v>
      </c>
      <c r="E293" s="193" t="s">
        <v>1</v>
      </c>
      <c r="F293" s="194" t="s">
        <v>274</v>
      </c>
      <c r="H293" s="193" t="s">
        <v>1</v>
      </c>
      <c r="I293" s="195"/>
      <c r="L293" s="191"/>
      <c r="M293" s="196"/>
      <c r="N293" s="197"/>
      <c r="O293" s="197"/>
      <c r="P293" s="197"/>
      <c r="Q293" s="197"/>
      <c r="R293" s="197"/>
      <c r="S293" s="197"/>
      <c r="T293" s="198"/>
      <c r="AT293" s="193" t="s">
        <v>184</v>
      </c>
      <c r="AU293" s="193" t="s">
        <v>87</v>
      </c>
      <c r="AV293" s="13" t="s">
        <v>81</v>
      </c>
      <c r="AW293" s="13" t="s">
        <v>29</v>
      </c>
      <c r="AX293" s="13" t="s">
        <v>74</v>
      </c>
      <c r="AY293" s="193" t="s">
        <v>176</v>
      </c>
    </row>
    <row r="294" spans="1:65" s="14" customFormat="1">
      <c r="B294" s="199"/>
      <c r="D294" s="192" t="s">
        <v>184</v>
      </c>
      <c r="E294" s="200" t="s">
        <v>1</v>
      </c>
      <c r="F294" s="201" t="s">
        <v>292</v>
      </c>
      <c r="H294" s="202">
        <v>4.04</v>
      </c>
      <c r="I294" s="203"/>
      <c r="L294" s="199"/>
      <c r="M294" s="204"/>
      <c r="N294" s="205"/>
      <c r="O294" s="205"/>
      <c r="P294" s="205"/>
      <c r="Q294" s="205"/>
      <c r="R294" s="205"/>
      <c r="S294" s="205"/>
      <c r="T294" s="206"/>
      <c r="AT294" s="200" t="s">
        <v>184</v>
      </c>
      <c r="AU294" s="200" t="s">
        <v>87</v>
      </c>
      <c r="AV294" s="14" t="s">
        <v>87</v>
      </c>
      <c r="AW294" s="14" t="s">
        <v>29</v>
      </c>
      <c r="AX294" s="14" t="s">
        <v>74</v>
      </c>
      <c r="AY294" s="200" t="s">
        <v>176</v>
      </c>
    </row>
    <row r="295" spans="1:65" s="13" customFormat="1">
      <c r="B295" s="191"/>
      <c r="D295" s="192" t="s">
        <v>184</v>
      </c>
      <c r="E295" s="193" t="s">
        <v>1</v>
      </c>
      <c r="F295" s="194" t="s">
        <v>275</v>
      </c>
      <c r="H295" s="193" t="s">
        <v>1</v>
      </c>
      <c r="I295" s="195"/>
      <c r="L295" s="191"/>
      <c r="M295" s="196"/>
      <c r="N295" s="197"/>
      <c r="O295" s="197"/>
      <c r="P295" s="197"/>
      <c r="Q295" s="197"/>
      <c r="R295" s="197"/>
      <c r="S295" s="197"/>
      <c r="T295" s="198"/>
      <c r="AT295" s="193" t="s">
        <v>184</v>
      </c>
      <c r="AU295" s="193" t="s">
        <v>87</v>
      </c>
      <c r="AV295" s="13" t="s">
        <v>81</v>
      </c>
      <c r="AW295" s="13" t="s">
        <v>29</v>
      </c>
      <c r="AX295" s="13" t="s">
        <v>74</v>
      </c>
      <c r="AY295" s="193" t="s">
        <v>176</v>
      </c>
    </row>
    <row r="296" spans="1:65" s="14" customFormat="1">
      <c r="B296" s="199"/>
      <c r="D296" s="192" t="s">
        <v>184</v>
      </c>
      <c r="E296" s="200" t="s">
        <v>1</v>
      </c>
      <c r="F296" s="201" t="s">
        <v>293</v>
      </c>
      <c r="H296" s="202">
        <v>4.8479999999999999</v>
      </c>
      <c r="I296" s="203"/>
      <c r="L296" s="199"/>
      <c r="M296" s="204"/>
      <c r="N296" s="205"/>
      <c r="O296" s="205"/>
      <c r="P296" s="205"/>
      <c r="Q296" s="205"/>
      <c r="R296" s="205"/>
      <c r="S296" s="205"/>
      <c r="T296" s="206"/>
      <c r="AT296" s="200" t="s">
        <v>184</v>
      </c>
      <c r="AU296" s="200" t="s">
        <v>87</v>
      </c>
      <c r="AV296" s="14" t="s">
        <v>87</v>
      </c>
      <c r="AW296" s="14" t="s">
        <v>29</v>
      </c>
      <c r="AX296" s="14" t="s">
        <v>74</v>
      </c>
      <c r="AY296" s="200" t="s">
        <v>176</v>
      </c>
    </row>
    <row r="297" spans="1:65" s="13" customFormat="1">
      <c r="B297" s="191"/>
      <c r="D297" s="192" t="s">
        <v>184</v>
      </c>
      <c r="E297" s="193" t="s">
        <v>1</v>
      </c>
      <c r="F297" s="194" t="s">
        <v>294</v>
      </c>
      <c r="H297" s="193" t="s">
        <v>1</v>
      </c>
      <c r="I297" s="195"/>
      <c r="L297" s="191"/>
      <c r="M297" s="196"/>
      <c r="N297" s="197"/>
      <c r="O297" s="197"/>
      <c r="P297" s="197"/>
      <c r="Q297" s="197"/>
      <c r="R297" s="197"/>
      <c r="S297" s="197"/>
      <c r="T297" s="198"/>
      <c r="AT297" s="193" t="s">
        <v>184</v>
      </c>
      <c r="AU297" s="193" t="s">
        <v>87</v>
      </c>
      <c r="AV297" s="13" t="s">
        <v>81</v>
      </c>
      <c r="AW297" s="13" t="s">
        <v>29</v>
      </c>
      <c r="AX297" s="13" t="s">
        <v>74</v>
      </c>
      <c r="AY297" s="193" t="s">
        <v>176</v>
      </c>
    </row>
    <row r="298" spans="1:65" s="14" customFormat="1">
      <c r="B298" s="199"/>
      <c r="D298" s="192" t="s">
        <v>184</v>
      </c>
      <c r="E298" s="200" t="s">
        <v>1</v>
      </c>
      <c r="F298" s="201" t="s">
        <v>295</v>
      </c>
      <c r="H298" s="202">
        <v>3.02</v>
      </c>
      <c r="I298" s="203"/>
      <c r="L298" s="199"/>
      <c r="M298" s="204"/>
      <c r="N298" s="205"/>
      <c r="O298" s="205"/>
      <c r="P298" s="205"/>
      <c r="Q298" s="205"/>
      <c r="R298" s="205"/>
      <c r="S298" s="205"/>
      <c r="T298" s="206"/>
      <c r="AT298" s="200" t="s">
        <v>184</v>
      </c>
      <c r="AU298" s="200" t="s">
        <v>87</v>
      </c>
      <c r="AV298" s="14" t="s">
        <v>87</v>
      </c>
      <c r="AW298" s="14" t="s">
        <v>29</v>
      </c>
      <c r="AX298" s="14" t="s">
        <v>74</v>
      </c>
      <c r="AY298" s="200" t="s">
        <v>176</v>
      </c>
    </row>
    <row r="299" spans="1:65" s="15" customFormat="1">
      <c r="B299" s="207"/>
      <c r="D299" s="192" t="s">
        <v>184</v>
      </c>
      <c r="E299" s="208" t="s">
        <v>1</v>
      </c>
      <c r="F299" s="209" t="s">
        <v>207</v>
      </c>
      <c r="H299" s="210">
        <v>17.564</v>
      </c>
      <c r="I299" s="211"/>
      <c r="L299" s="207"/>
      <c r="M299" s="212"/>
      <c r="N299" s="213"/>
      <c r="O299" s="213"/>
      <c r="P299" s="213"/>
      <c r="Q299" s="213"/>
      <c r="R299" s="213"/>
      <c r="S299" s="213"/>
      <c r="T299" s="214"/>
      <c r="AT299" s="208" t="s">
        <v>184</v>
      </c>
      <c r="AU299" s="208" t="s">
        <v>87</v>
      </c>
      <c r="AV299" s="15" t="s">
        <v>183</v>
      </c>
      <c r="AW299" s="15" t="s">
        <v>29</v>
      </c>
      <c r="AX299" s="15" t="s">
        <v>81</v>
      </c>
      <c r="AY299" s="208" t="s">
        <v>176</v>
      </c>
    </row>
    <row r="300" spans="1:65" s="2" customFormat="1" ht="21.75" customHeight="1">
      <c r="A300" s="35"/>
      <c r="B300" s="146"/>
      <c r="C300" s="178" t="s">
        <v>248</v>
      </c>
      <c r="D300" s="178" t="s">
        <v>179</v>
      </c>
      <c r="E300" s="179" t="s">
        <v>296</v>
      </c>
      <c r="F300" s="180" t="s">
        <v>297</v>
      </c>
      <c r="G300" s="181" t="s">
        <v>263</v>
      </c>
      <c r="H300" s="182">
        <v>96.2</v>
      </c>
      <c r="I300" s="183"/>
      <c r="J300" s="184">
        <f>ROUND(I300*H300,2)</f>
        <v>0</v>
      </c>
      <c r="K300" s="185"/>
      <c r="L300" s="36"/>
      <c r="M300" s="186" t="s">
        <v>1</v>
      </c>
      <c r="N300" s="187" t="s">
        <v>40</v>
      </c>
      <c r="O300" s="64"/>
      <c r="P300" s="188">
        <f>O300*H300</f>
        <v>0</v>
      </c>
      <c r="Q300" s="188">
        <v>0</v>
      </c>
      <c r="R300" s="188">
        <f>Q300*H300</f>
        <v>0</v>
      </c>
      <c r="S300" s="188">
        <v>0</v>
      </c>
      <c r="T300" s="189">
        <f>S300*H300</f>
        <v>0</v>
      </c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R300" s="190" t="s">
        <v>183</v>
      </c>
      <c r="AT300" s="190" t="s">
        <v>179</v>
      </c>
      <c r="AU300" s="190" t="s">
        <v>87</v>
      </c>
      <c r="AY300" s="18" t="s">
        <v>176</v>
      </c>
      <c r="BE300" s="108">
        <f>IF(N300="základná",J300,0)</f>
        <v>0</v>
      </c>
      <c r="BF300" s="108">
        <f>IF(N300="znížená",J300,0)</f>
        <v>0</v>
      </c>
      <c r="BG300" s="108">
        <f>IF(N300="zákl. prenesená",J300,0)</f>
        <v>0</v>
      </c>
      <c r="BH300" s="108">
        <f>IF(N300="zníž. prenesená",J300,0)</f>
        <v>0</v>
      </c>
      <c r="BI300" s="108">
        <f>IF(N300="nulová",J300,0)</f>
        <v>0</v>
      </c>
      <c r="BJ300" s="18" t="s">
        <v>87</v>
      </c>
      <c r="BK300" s="108">
        <f>ROUND(I300*H300,2)</f>
        <v>0</v>
      </c>
      <c r="BL300" s="18" t="s">
        <v>183</v>
      </c>
      <c r="BM300" s="190" t="s">
        <v>298</v>
      </c>
    </row>
    <row r="301" spans="1:65" s="13" customFormat="1" ht="22.5">
      <c r="B301" s="191"/>
      <c r="D301" s="192" t="s">
        <v>184</v>
      </c>
      <c r="E301" s="193" t="s">
        <v>1</v>
      </c>
      <c r="F301" s="194" t="s">
        <v>299</v>
      </c>
      <c r="H301" s="193" t="s">
        <v>1</v>
      </c>
      <c r="I301" s="195"/>
      <c r="L301" s="191"/>
      <c r="M301" s="196"/>
      <c r="N301" s="197"/>
      <c r="O301" s="197"/>
      <c r="P301" s="197"/>
      <c r="Q301" s="197"/>
      <c r="R301" s="197"/>
      <c r="S301" s="197"/>
      <c r="T301" s="198"/>
      <c r="AT301" s="193" t="s">
        <v>184</v>
      </c>
      <c r="AU301" s="193" t="s">
        <v>87</v>
      </c>
      <c r="AV301" s="13" t="s">
        <v>81</v>
      </c>
      <c r="AW301" s="13" t="s">
        <v>29</v>
      </c>
      <c r="AX301" s="13" t="s">
        <v>74</v>
      </c>
      <c r="AY301" s="193" t="s">
        <v>176</v>
      </c>
    </row>
    <row r="302" spans="1:65" s="14" customFormat="1">
      <c r="B302" s="199"/>
      <c r="D302" s="192" t="s">
        <v>184</v>
      </c>
      <c r="E302" s="200" t="s">
        <v>1</v>
      </c>
      <c r="F302" s="201" t="s">
        <v>300</v>
      </c>
      <c r="H302" s="202">
        <v>24</v>
      </c>
      <c r="I302" s="203"/>
      <c r="L302" s="199"/>
      <c r="M302" s="204"/>
      <c r="N302" s="205"/>
      <c r="O302" s="205"/>
      <c r="P302" s="205"/>
      <c r="Q302" s="205"/>
      <c r="R302" s="205"/>
      <c r="S302" s="205"/>
      <c r="T302" s="206"/>
      <c r="AT302" s="200" t="s">
        <v>184</v>
      </c>
      <c r="AU302" s="200" t="s">
        <v>87</v>
      </c>
      <c r="AV302" s="14" t="s">
        <v>87</v>
      </c>
      <c r="AW302" s="14" t="s">
        <v>29</v>
      </c>
      <c r="AX302" s="14" t="s">
        <v>74</v>
      </c>
      <c r="AY302" s="200" t="s">
        <v>176</v>
      </c>
    </row>
    <row r="303" spans="1:65" s="14" customFormat="1">
      <c r="B303" s="199"/>
      <c r="D303" s="192" t="s">
        <v>184</v>
      </c>
      <c r="E303" s="200" t="s">
        <v>1</v>
      </c>
      <c r="F303" s="201" t="s">
        <v>301</v>
      </c>
      <c r="H303" s="202">
        <v>21.2</v>
      </c>
      <c r="I303" s="203"/>
      <c r="L303" s="199"/>
      <c r="M303" s="204"/>
      <c r="N303" s="205"/>
      <c r="O303" s="205"/>
      <c r="P303" s="205"/>
      <c r="Q303" s="205"/>
      <c r="R303" s="205"/>
      <c r="S303" s="205"/>
      <c r="T303" s="206"/>
      <c r="AT303" s="200" t="s">
        <v>184</v>
      </c>
      <c r="AU303" s="200" t="s">
        <v>87</v>
      </c>
      <c r="AV303" s="14" t="s">
        <v>87</v>
      </c>
      <c r="AW303" s="14" t="s">
        <v>29</v>
      </c>
      <c r="AX303" s="14" t="s">
        <v>74</v>
      </c>
      <c r="AY303" s="200" t="s">
        <v>176</v>
      </c>
    </row>
    <row r="304" spans="1:65" s="14" customFormat="1">
      <c r="B304" s="199"/>
      <c r="D304" s="192" t="s">
        <v>184</v>
      </c>
      <c r="E304" s="200" t="s">
        <v>1</v>
      </c>
      <c r="F304" s="201" t="s">
        <v>302</v>
      </c>
      <c r="H304" s="202">
        <v>16.399999999999999</v>
      </c>
      <c r="I304" s="203"/>
      <c r="L304" s="199"/>
      <c r="M304" s="204"/>
      <c r="N304" s="205"/>
      <c r="O304" s="205"/>
      <c r="P304" s="205"/>
      <c r="Q304" s="205"/>
      <c r="R304" s="205"/>
      <c r="S304" s="205"/>
      <c r="T304" s="206"/>
      <c r="AT304" s="200" t="s">
        <v>184</v>
      </c>
      <c r="AU304" s="200" t="s">
        <v>87</v>
      </c>
      <c r="AV304" s="14" t="s">
        <v>87</v>
      </c>
      <c r="AW304" s="14" t="s">
        <v>29</v>
      </c>
      <c r="AX304" s="14" t="s">
        <v>74</v>
      </c>
      <c r="AY304" s="200" t="s">
        <v>176</v>
      </c>
    </row>
    <row r="305" spans="1:65" s="14" customFormat="1">
      <c r="B305" s="199"/>
      <c r="D305" s="192" t="s">
        <v>184</v>
      </c>
      <c r="E305" s="200" t="s">
        <v>1</v>
      </c>
      <c r="F305" s="201" t="s">
        <v>303</v>
      </c>
      <c r="H305" s="202">
        <v>21.6</v>
      </c>
      <c r="I305" s="203"/>
      <c r="L305" s="199"/>
      <c r="M305" s="204"/>
      <c r="N305" s="205"/>
      <c r="O305" s="205"/>
      <c r="P305" s="205"/>
      <c r="Q305" s="205"/>
      <c r="R305" s="205"/>
      <c r="S305" s="205"/>
      <c r="T305" s="206"/>
      <c r="AT305" s="200" t="s">
        <v>184</v>
      </c>
      <c r="AU305" s="200" t="s">
        <v>87</v>
      </c>
      <c r="AV305" s="14" t="s">
        <v>87</v>
      </c>
      <c r="AW305" s="14" t="s">
        <v>29</v>
      </c>
      <c r="AX305" s="14" t="s">
        <v>74</v>
      </c>
      <c r="AY305" s="200" t="s">
        <v>176</v>
      </c>
    </row>
    <row r="306" spans="1:65" s="14" customFormat="1">
      <c r="B306" s="199"/>
      <c r="D306" s="192" t="s">
        <v>184</v>
      </c>
      <c r="E306" s="200" t="s">
        <v>1</v>
      </c>
      <c r="F306" s="201" t="s">
        <v>304</v>
      </c>
      <c r="H306" s="202">
        <v>8.4</v>
      </c>
      <c r="I306" s="203"/>
      <c r="L306" s="199"/>
      <c r="M306" s="204"/>
      <c r="N306" s="205"/>
      <c r="O306" s="205"/>
      <c r="P306" s="205"/>
      <c r="Q306" s="205"/>
      <c r="R306" s="205"/>
      <c r="S306" s="205"/>
      <c r="T306" s="206"/>
      <c r="AT306" s="200" t="s">
        <v>184</v>
      </c>
      <c r="AU306" s="200" t="s">
        <v>87</v>
      </c>
      <c r="AV306" s="14" t="s">
        <v>87</v>
      </c>
      <c r="AW306" s="14" t="s">
        <v>29</v>
      </c>
      <c r="AX306" s="14" t="s">
        <v>74</v>
      </c>
      <c r="AY306" s="200" t="s">
        <v>176</v>
      </c>
    </row>
    <row r="307" spans="1:65" s="14" customFormat="1">
      <c r="B307" s="199"/>
      <c r="D307" s="192" t="s">
        <v>184</v>
      </c>
      <c r="E307" s="200" t="s">
        <v>1</v>
      </c>
      <c r="F307" s="201" t="s">
        <v>305</v>
      </c>
      <c r="H307" s="202">
        <v>4.5999999999999996</v>
      </c>
      <c r="I307" s="203"/>
      <c r="L307" s="199"/>
      <c r="M307" s="204"/>
      <c r="N307" s="205"/>
      <c r="O307" s="205"/>
      <c r="P307" s="205"/>
      <c r="Q307" s="205"/>
      <c r="R307" s="205"/>
      <c r="S307" s="205"/>
      <c r="T307" s="206"/>
      <c r="AT307" s="200" t="s">
        <v>184</v>
      </c>
      <c r="AU307" s="200" t="s">
        <v>87</v>
      </c>
      <c r="AV307" s="14" t="s">
        <v>87</v>
      </c>
      <c r="AW307" s="14" t="s">
        <v>29</v>
      </c>
      <c r="AX307" s="14" t="s">
        <v>74</v>
      </c>
      <c r="AY307" s="200" t="s">
        <v>176</v>
      </c>
    </row>
    <row r="308" spans="1:65" s="15" customFormat="1">
      <c r="B308" s="207"/>
      <c r="D308" s="192" t="s">
        <v>184</v>
      </c>
      <c r="E308" s="208" t="s">
        <v>1</v>
      </c>
      <c r="F308" s="209" t="s">
        <v>207</v>
      </c>
      <c r="H308" s="210">
        <v>96.2</v>
      </c>
      <c r="I308" s="211"/>
      <c r="L308" s="207"/>
      <c r="M308" s="212"/>
      <c r="N308" s="213"/>
      <c r="O308" s="213"/>
      <c r="P308" s="213"/>
      <c r="Q308" s="213"/>
      <c r="R308" s="213"/>
      <c r="S308" s="213"/>
      <c r="T308" s="214"/>
      <c r="AT308" s="208" t="s">
        <v>184</v>
      </c>
      <c r="AU308" s="208" t="s">
        <v>87</v>
      </c>
      <c r="AV308" s="15" t="s">
        <v>183</v>
      </c>
      <c r="AW308" s="15" t="s">
        <v>29</v>
      </c>
      <c r="AX308" s="15" t="s">
        <v>81</v>
      </c>
      <c r="AY308" s="208" t="s">
        <v>176</v>
      </c>
    </row>
    <row r="309" spans="1:65" s="2" customFormat="1" ht="24.2" customHeight="1">
      <c r="A309" s="35"/>
      <c r="B309" s="146"/>
      <c r="C309" s="178" t="s">
        <v>306</v>
      </c>
      <c r="D309" s="178" t="s">
        <v>179</v>
      </c>
      <c r="E309" s="179" t="s">
        <v>307</v>
      </c>
      <c r="F309" s="180" t="s">
        <v>308</v>
      </c>
      <c r="G309" s="181" t="s">
        <v>272</v>
      </c>
      <c r="H309" s="182">
        <v>2</v>
      </c>
      <c r="I309" s="183"/>
      <c r="J309" s="184">
        <f>ROUND(I309*H309,2)</f>
        <v>0</v>
      </c>
      <c r="K309" s="185"/>
      <c r="L309" s="36"/>
      <c r="M309" s="186" t="s">
        <v>1</v>
      </c>
      <c r="N309" s="187" t="s">
        <v>40</v>
      </c>
      <c r="O309" s="64"/>
      <c r="P309" s="188">
        <f>O309*H309</f>
        <v>0</v>
      </c>
      <c r="Q309" s="188">
        <v>0</v>
      </c>
      <c r="R309" s="188">
        <f>Q309*H309</f>
        <v>0</v>
      </c>
      <c r="S309" s="188">
        <v>0</v>
      </c>
      <c r="T309" s="189">
        <f>S309*H309</f>
        <v>0</v>
      </c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R309" s="190" t="s">
        <v>183</v>
      </c>
      <c r="AT309" s="190" t="s">
        <v>179</v>
      </c>
      <c r="AU309" s="190" t="s">
        <v>87</v>
      </c>
      <c r="AY309" s="18" t="s">
        <v>176</v>
      </c>
      <c r="BE309" s="108">
        <f>IF(N309="základná",J309,0)</f>
        <v>0</v>
      </c>
      <c r="BF309" s="108">
        <f>IF(N309="znížená",J309,0)</f>
        <v>0</v>
      </c>
      <c r="BG309" s="108">
        <f>IF(N309="zákl. prenesená",J309,0)</f>
        <v>0</v>
      </c>
      <c r="BH309" s="108">
        <f>IF(N309="zníž. prenesená",J309,0)</f>
        <v>0</v>
      </c>
      <c r="BI309" s="108">
        <f>IF(N309="nulová",J309,0)</f>
        <v>0</v>
      </c>
      <c r="BJ309" s="18" t="s">
        <v>87</v>
      </c>
      <c r="BK309" s="108">
        <f>ROUND(I309*H309,2)</f>
        <v>0</v>
      </c>
      <c r="BL309" s="18" t="s">
        <v>183</v>
      </c>
      <c r="BM309" s="190" t="s">
        <v>309</v>
      </c>
    </row>
    <row r="310" spans="1:65" s="13" customFormat="1" ht="22.5">
      <c r="B310" s="191"/>
      <c r="D310" s="192" t="s">
        <v>184</v>
      </c>
      <c r="E310" s="193" t="s">
        <v>1</v>
      </c>
      <c r="F310" s="194" t="s">
        <v>310</v>
      </c>
      <c r="H310" s="193" t="s">
        <v>1</v>
      </c>
      <c r="I310" s="195"/>
      <c r="L310" s="191"/>
      <c r="M310" s="196"/>
      <c r="N310" s="197"/>
      <c r="O310" s="197"/>
      <c r="P310" s="197"/>
      <c r="Q310" s="197"/>
      <c r="R310" s="197"/>
      <c r="S310" s="197"/>
      <c r="T310" s="198"/>
      <c r="AT310" s="193" t="s">
        <v>184</v>
      </c>
      <c r="AU310" s="193" t="s">
        <v>87</v>
      </c>
      <c r="AV310" s="13" t="s">
        <v>81</v>
      </c>
      <c r="AW310" s="13" t="s">
        <v>29</v>
      </c>
      <c r="AX310" s="13" t="s">
        <v>74</v>
      </c>
      <c r="AY310" s="193" t="s">
        <v>176</v>
      </c>
    </row>
    <row r="311" spans="1:65" s="14" customFormat="1">
      <c r="B311" s="199"/>
      <c r="D311" s="192" t="s">
        <v>184</v>
      </c>
      <c r="E311" s="200" t="s">
        <v>1</v>
      </c>
      <c r="F311" s="201" t="s">
        <v>81</v>
      </c>
      <c r="H311" s="202">
        <v>1</v>
      </c>
      <c r="I311" s="203"/>
      <c r="L311" s="199"/>
      <c r="M311" s="204"/>
      <c r="N311" s="205"/>
      <c r="O311" s="205"/>
      <c r="P311" s="205"/>
      <c r="Q311" s="205"/>
      <c r="R311" s="205"/>
      <c r="S311" s="205"/>
      <c r="T311" s="206"/>
      <c r="AT311" s="200" t="s">
        <v>184</v>
      </c>
      <c r="AU311" s="200" t="s">
        <v>87</v>
      </c>
      <c r="AV311" s="14" t="s">
        <v>87</v>
      </c>
      <c r="AW311" s="14" t="s">
        <v>29</v>
      </c>
      <c r="AX311" s="14" t="s">
        <v>74</v>
      </c>
      <c r="AY311" s="200" t="s">
        <v>176</v>
      </c>
    </row>
    <row r="312" spans="1:65" s="13" customFormat="1" ht="22.5">
      <c r="B312" s="191"/>
      <c r="D312" s="192" t="s">
        <v>184</v>
      </c>
      <c r="E312" s="193" t="s">
        <v>1</v>
      </c>
      <c r="F312" s="194" t="s">
        <v>311</v>
      </c>
      <c r="H312" s="193" t="s">
        <v>1</v>
      </c>
      <c r="I312" s="195"/>
      <c r="L312" s="191"/>
      <c r="M312" s="196"/>
      <c r="N312" s="197"/>
      <c r="O312" s="197"/>
      <c r="P312" s="197"/>
      <c r="Q312" s="197"/>
      <c r="R312" s="197"/>
      <c r="S312" s="197"/>
      <c r="T312" s="198"/>
      <c r="AT312" s="193" t="s">
        <v>184</v>
      </c>
      <c r="AU312" s="193" t="s">
        <v>87</v>
      </c>
      <c r="AV312" s="13" t="s">
        <v>81</v>
      </c>
      <c r="AW312" s="13" t="s">
        <v>29</v>
      </c>
      <c r="AX312" s="13" t="s">
        <v>74</v>
      </c>
      <c r="AY312" s="193" t="s">
        <v>176</v>
      </c>
    </row>
    <row r="313" spans="1:65" s="14" customFormat="1">
      <c r="B313" s="199"/>
      <c r="D313" s="192" t="s">
        <v>184</v>
      </c>
      <c r="E313" s="200" t="s">
        <v>1</v>
      </c>
      <c r="F313" s="201" t="s">
        <v>81</v>
      </c>
      <c r="H313" s="202">
        <v>1</v>
      </c>
      <c r="I313" s="203"/>
      <c r="L313" s="199"/>
      <c r="M313" s="204"/>
      <c r="N313" s="205"/>
      <c r="O313" s="205"/>
      <c r="P313" s="205"/>
      <c r="Q313" s="205"/>
      <c r="R313" s="205"/>
      <c r="S313" s="205"/>
      <c r="T313" s="206"/>
      <c r="AT313" s="200" t="s">
        <v>184</v>
      </c>
      <c r="AU313" s="200" t="s">
        <v>87</v>
      </c>
      <c r="AV313" s="14" t="s">
        <v>87</v>
      </c>
      <c r="AW313" s="14" t="s">
        <v>29</v>
      </c>
      <c r="AX313" s="14" t="s">
        <v>74</v>
      </c>
      <c r="AY313" s="200" t="s">
        <v>176</v>
      </c>
    </row>
    <row r="314" spans="1:65" s="15" customFormat="1">
      <c r="B314" s="207"/>
      <c r="D314" s="192" t="s">
        <v>184</v>
      </c>
      <c r="E314" s="208" t="s">
        <v>1</v>
      </c>
      <c r="F314" s="209" t="s">
        <v>207</v>
      </c>
      <c r="H314" s="210">
        <v>2</v>
      </c>
      <c r="I314" s="211"/>
      <c r="L314" s="207"/>
      <c r="M314" s="212"/>
      <c r="N314" s="213"/>
      <c r="O314" s="213"/>
      <c r="P314" s="213"/>
      <c r="Q314" s="213"/>
      <c r="R314" s="213"/>
      <c r="S314" s="213"/>
      <c r="T314" s="214"/>
      <c r="AT314" s="208" t="s">
        <v>184</v>
      </c>
      <c r="AU314" s="208" t="s">
        <v>87</v>
      </c>
      <c r="AV314" s="15" t="s">
        <v>183</v>
      </c>
      <c r="AW314" s="15" t="s">
        <v>29</v>
      </c>
      <c r="AX314" s="15" t="s">
        <v>81</v>
      </c>
      <c r="AY314" s="208" t="s">
        <v>176</v>
      </c>
    </row>
    <row r="315" spans="1:65" s="2" customFormat="1" ht="24.2" customHeight="1">
      <c r="A315" s="35"/>
      <c r="B315" s="146"/>
      <c r="C315" s="178" t="s">
        <v>252</v>
      </c>
      <c r="D315" s="178" t="s">
        <v>179</v>
      </c>
      <c r="E315" s="179" t="s">
        <v>312</v>
      </c>
      <c r="F315" s="180" t="s">
        <v>313</v>
      </c>
      <c r="G315" s="181" t="s">
        <v>272</v>
      </c>
      <c r="H315" s="182">
        <v>8</v>
      </c>
      <c r="I315" s="183"/>
      <c r="J315" s="184">
        <f>ROUND(I315*H315,2)</f>
        <v>0</v>
      </c>
      <c r="K315" s="185"/>
      <c r="L315" s="36"/>
      <c r="M315" s="186" t="s">
        <v>1</v>
      </c>
      <c r="N315" s="187" t="s">
        <v>40</v>
      </c>
      <c r="O315" s="64"/>
      <c r="P315" s="188">
        <f>O315*H315</f>
        <v>0</v>
      </c>
      <c r="Q315" s="188">
        <v>0</v>
      </c>
      <c r="R315" s="188">
        <f>Q315*H315</f>
        <v>0</v>
      </c>
      <c r="S315" s="188">
        <v>0</v>
      </c>
      <c r="T315" s="189">
        <f>S315*H315</f>
        <v>0</v>
      </c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R315" s="190" t="s">
        <v>183</v>
      </c>
      <c r="AT315" s="190" t="s">
        <v>179</v>
      </c>
      <c r="AU315" s="190" t="s">
        <v>87</v>
      </c>
      <c r="AY315" s="18" t="s">
        <v>176</v>
      </c>
      <c r="BE315" s="108">
        <f>IF(N315="základná",J315,0)</f>
        <v>0</v>
      </c>
      <c r="BF315" s="108">
        <f>IF(N315="znížená",J315,0)</f>
        <v>0</v>
      </c>
      <c r="BG315" s="108">
        <f>IF(N315="zákl. prenesená",J315,0)</f>
        <v>0</v>
      </c>
      <c r="BH315" s="108">
        <f>IF(N315="zníž. prenesená",J315,0)</f>
        <v>0</v>
      </c>
      <c r="BI315" s="108">
        <f>IF(N315="nulová",J315,0)</f>
        <v>0</v>
      </c>
      <c r="BJ315" s="18" t="s">
        <v>87</v>
      </c>
      <c r="BK315" s="108">
        <f>ROUND(I315*H315,2)</f>
        <v>0</v>
      </c>
      <c r="BL315" s="18" t="s">
        <v>183</v>
      </c>
      <c r="BM315" s="190" t="s">
        <v>314</v>
      </c>
    </row>
    <row r="316" spans="1:65" s="13" customFormat="1" ht="33.75">
      <c r="B316" s="191"/>
      <c r="D316" s="192" t="s">
        <v>184</v>
      </c>
      <c r="E316" s="193" t="s">
        <v>1</v>
      </c>
      <c r="F316" s="194" t="s">
        <v>315</v>
      </c>
      <c r="H316" s="193" t="s">
        <v>1</v>
      </c>
      <c r="I316" s="195"/>
      <c r="L316" s="191"/>
      <c r="M316" s="196"/>
      <c r="N316" s="197"/>
      <c r="O316" s="197"/>
      <c r="P316" s="197"/>
      <c r="Q316" s="197"/>
      <c r="R316" s="197"/>
      <c r="S316" s="197"/>
      <c r="T316" s="198"/>
      <c r="AT316" s="193" t="s">
        <v>184</v>
      </c>
      <c r="AU316" s="193" t="s">
        <v>87</v>
      </c>
      <c r="AV316" s="13" t="s">
        <v>81</v>
      </c>
      <c r="AW316" s="13" t="s">
        <v>29</v>
      </c>
      <c r="AX316" s="13" t="s">
        <v>74</v>
      </c>
      <c r="AY316" s="193" t="s">
        <v>176</v>
      </c>
    </row>
    <row r="317" spans="1:65" s="14" customFormat="1">
      <c r="B317" s="199"/>
      <c r="D317" s="192" t="s">
        <v>184</v>
      </c>
      <c r="E317" s="200" t="s">
        <v>1</v>
      </c>
      <c r="F317" s="201" t="s">
        <v>87</v>
      </c>
      <c r="H317" s="202">
        <v>2</v>
      </c>
      <c r="I317" s="203"/>
      <c r="L317" s="199"/>
      <c r="M317" s="204"/>
      <c r="N317" s="205"/>
      <c r="O317" s="205"/>
      <c r="P317" s="205"/>
      <c r="Q317" s="205"/>
      <c r="R317" s="205"/>
      <c r="S317" s="205"/>
      <c r="T317" s="206"/>
      <c r="AT317" s="200" t="s">
        <v>184</v>
      </c>
      <c r="AU317" s="200" t="s">
        <v>87</v>
      </c>
      <c r="AV317" s="14" t="s">
        <v>87</v>
      </c>
      <c r="AW317" s="14" t="s">
        <v>29</v>
      </c>
      <c r="AX317" s="14" t="s">
        <v>74</v>
      </c>
      <c r="AY317" s="200" t="s">
        <v>176</v>
      </c>
    </row>
    <row r="318" spans="1:65" s="13" customFormat="1" ht="33.75">
      <c r="B318" s="191"/>
      <c r="D318" s="192" t="s">
        <v>184</v>
      </c>
      <c r="E318" s="193" t="s">
        <v>1</v>
      </c>
      <c r="F318" s="194" t="s">
        <v>316</v>
      </c>
      <c r="H318" s="193" t="s">
        <v>1</v>
      </c>
      <c r="I318" s="195"/>
      <c r="L318" s="191"/>
      <c r="M318" s="196"/>
      <c r="N318" s="197"/>
      <c r="O318" s="197"/>
      <c r="P318" s="197"/>
      <c r="Q318" s="197"/>
      <c r="R318" s="197"/>
      <c r="S318" s="197"/>
      <c r="T318" s="198"/>
      <c r="AT318" s="193" t="s">
        <v>184</v>
      </c>
      <c r="AU318" s="193" t="s">
        <v>87</v>
      </c>
      <c r="AV318" s="13" t="s">
        <v>81</v>
      </c>
      <c r="AW318" s="13" t="s">
        <v>29</v>
      </c>
      <c r="AX318" s="13" t="s">
        <v>74</v>
      </c>
      <c r="AY318" s="193" t="s">
        <v>176</v>
      </c>
    </row>
    <row r="319" spans="1:65" s="14" customFormat="1">
      <c r="B319" s="199"/>
      <c r="D319" s="192" t="s">
        <v>184</v>
      </c>
      <c r="E319" s="200" t="s">
        <v>1</v>
      </c>
      <c r="F319" s="201" t="s">
        <v>215</v>
      </c>
      <c r="H319" s="202">
        <v>3</v>
      </c>
      <c r="I319" s="203"/>
      <c r="L319" s="199"/>
      <c r="M319" s="204"/>
      <c r="N319" s="205"/>
      <c r="O319" s="205"/>
      <c r="P319" s="205"/>
      <c r="Q319" s="205"/>
      <c r="R319" s="205"/>
      <c r="S319" s="205"/>
      <c r="T319" s="206"/>
      <c r="AT319" s="200" t="s">
        <v>184</v>
      </c>
      <c r="AU319" s="200" t="s">
        <v>87</v>
      </c>
      <c r="AV319" s="14" t="s">
        <v>87</v>
      </c>
      <c r="AW319" s="14" t="s">
        <v>29</v>
      </c>
      <c r="AX319" s="14" t="s">
        <v>74</v>
      </c>
      <c r="AY319" s="200" t="s">
        <v>176</v>
      </c>
    </row>
    <row r="320" spans="1:65" s="13" customFormat="1" ht="33.75">
      <c r="B320" s="191"/>
      <c r="D320" s="192" t="s">
        <v>184</v>
      </c>
      <c r="E320" s="193" t="s">
        <v>1</v>
      </c>
      <c r="F320" s="194" t="s">
        <v>317</v>
      </c>
      <c r="H320" s="193" t="s">
        <v>1</v>
      </c>
      <c r="I320" s="195"/>
      <c r="L320" s="191"/>
      <c r="M320" s="196"/>
      <c r="N320" s="197"/>
      <c r="O320" s="197"/>
      <c r="P320" s="197"/>
      <c r="Q320" s="197"/>
      <c r="R320" s="197"/>
      <c r="S320" s="197"/>
      <c r="T320" s="198"/>
      <c r="AT320" s="193" t="s">
        <v>184</v>
      </c>
      <c r="AU320" s="193" t="s">
        <v>87</v>
      </c>
      <c r="AV320" s="13" t="s">
        <v>81</v>
      </c>
      <c r="AW320" s="13" t="s">
        <v>29</v>
      </c>
      <c r="AX320" s="13" t="s">
        <v>74</v>
      </c>
      <c r="AY320" s="193" t="s">
        <v>176</v>
      </c>
    </row>
    <row r="321" spans="1:65" s="14" customFormat="1">
      <c r="B321" s="199"/>
      <c r="D321" s="192" t="s">
        <v>184</v>
      </c>
      <c r="E321" s="200" t="s">
        <v>1</v>
      </c>
      <c r="F321" s="201" t="s">
        <v>215</v>
      </c>
      <c r="H321" s="202">
        <v>3</v>
      </c>
      <c r="I321" s="203"/>
      <c r="L321" s="199"/>
      <c r="M321" s="204"/>
      <c r="N321" s="205"/>
      <c r="O321" s="205"/>
      <c r="P321" s="205"/>
      <c r="Q321" s="205"/>
      <c r="R321" s="205"/>
      <c r="S321" s="205"/>
      <c r="T321" s="206"/>
      <c r="AT321" s="200" t="s">
        <v>184</v>
      </c>
      <c r="AU321" s="200" t="s">
        <v>87</v>
      </c>
      <c r="AV321" s="14" t="s">
        <v>87</v>
      </c>
      <c r="AW321" s="14" t="s">
        <v>29</v>
      </c>
      <c r="AX321" s="14" t="s">
        <v>74</v>
      </c>
      <c r="AY321" s="200" t="s">
        <v>176</v>
      </c>
    </row>
    <row r="322" spans="1:65" s="15" customFormat="1">
      <c r="B322" s="207"/>
      <c r="D322" s="192" t="s">
        <v>184</v>
      </c>
      <c r="E322" s="208" t="s">
        <v>1</v>
      </c>
      <c r="F322" s="209" t="s">
        <v>207</v>
      </c>
      <c r="H322" s="210">
        <v>8</v>
      </c>
      <c r="I322" s="211"/>
      <c r="L322" s="207"/>
      <c r="M322" s="212"/>
      <c r="N322" s="213"/>
      <c r="O322" s="213"/>
      <c r="P322" s="213"/>
      <c r="Q322" s="213"/>
      <c r="R322" s="213"/>
      <c r="S322" s="213"/>
      <c r="T322" s="214"/>
      <c r="AT322" s="208" t="s">
        <v>184</v>
      </c>
      <c r="AU322" s="208" t="s">
        <v>87</v>
      </c>
      <c r="AV322" s="15" t="s">
        <v>183</v>
      </c>
      <c r="AW322" s="15" t="s">
        <v>29</v>
      </c>
      <c r="AX322" s="15" t="s">
        <v>81</v>
      </c>
      <c r="AY322" s="208" t="s">
        <v>176</v>
      </c>
    </row>
    <row r="323" spans="1:65" s="2" customFormat="1" ht="24.2" customHeight="1">
      <c r="A323" s="35"/>
      <c r="B323" s="146"/>
      <c r="C323" s="178" t="s">
        <v>318</v>
      </c>
      <c r="D323" s="178" t="s">
        <v>179</v>
      </c>
      <c r="E323" s="179" t="s">
        <v>319</v>
      </c>
      <c r="F323" s="180" t="s">
        <v>320</v>
      </c>
      <c r="G323" s="181" t="s">
        <v>182</v>
      </c>
      <c r="H323" s="182">
        <v>1.9350000000000001</v>
      </c>
      <c r="I323" s="183"/>
      <c r="J323" s="184">
        <f>ROUND(I323*H323,2)</f>
        <v>0</v>
      </c>
      <c r="K323" s="185"/>
      <c r="L323" s="36"/>
      <c r="M323" s="186" t="s">
        <v>1</v>
      </c>
      <c r="N323" s="187" t="s">
        <v>40</v>
      </c>
      <c r="O323" s="64"/>
      <c r="P323" s="188">
        <f>O323*H323</f>
        <v>0</v>
      </c>
      <c r="Q323" s="188">
        <v>0</v>
      </c>
      <c r="R323" s="188">
        <f>Q323*H323</f>
        <v>0</v>
      </c>
      <c r="S323" s="188">
        <v>0</v>
      </c>
      <c r="T323" s="189">
        <f>S323*H323</f>
        <v>0</v>
      </c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R323" s="190" t="s">
        <v>183</v>
      </c>
      <c r="AT323" s="190" t="s">
        <v>179</v>
      </c>
      <c r="AU323" s="190" t="s">
        <v>87</v>
      </c>
      <c r="AY323" s="18" t="s">
        <v>176</v>
      </c>
      <c r="BE323" s="108">
        <f>IF(N323="základná",J323,0)</f>
        <v>0</v>
      </c>
      <c r="BF323" s="108">
        <f>IF(N323="znížená",J323,0)</f>
        <v>0</v>
      </c>
      <c r="BG323" s="108">
        <f>IF(N323="zákl. prenesená",J323,0)</f>
        <v>0</v>
      </c>
      <c r="BH323" s="108">
        <f>IF(N323="zníž. prenesená",J323,0)</f>
        <v>0</v>
      </c>
      <c r="BI323" s="108">
        <f>IF(N323="nulová",J323,0)</f>
        <v>0</v>
      </c>
      <c r="BJ323" s="18" t="s">
        <v>87</v>
      </c>
      <c r="BK323" s="108">
        <f>ROUND(I323*H323,2)</f>
        <v>0</v>
      </c>
      <c r="BL323" s="18" t="s">
        <v>183</v>
      </c>
      <c r="BM323" s="190" t="s">
        <v>321</v>
      </c>
    </row>
    <row r="324" spans="1:65" s="13" customFormat="1">
      <c r="B324" s="191"/>
      <c r="D324" s="192" t="s">
        <v>184</v>
      </c>
      <c r="E324" s="193" t="s">
        <v>1</v>
      </c>
      <c r="F324" s="194" t="s">
        <v>322</v>
      </c>
      <c r="H324" s="193" t="s">
        <v>1</v>
      </c>
      <c r="I324" s="195"/>
      <c r="L324" s="191"/>
      <c r="M324" s="196"/>
      <c r="N324" s="197"/>
      <c r="O324" s="197"/>
      <c r="P324" s="197"/>
      <c r="Q324" s="197"/>
      <c r="R324" s="197"/>
      <c r="S324" s="197"/>
      <c r="T324" s="198"/>
      <c r="AT324" s="193" t="s">
        <v>184</v>
      </c>
      <c r="AU324" s="193" t="s">
        <v>87</v>
      </c>
      <c r="AV324" s="13" t="s">
        <v>81</v>
      </c>
      <c r="AW324" s="13" t="s">
        <v>29</v>
      </c>
      <c r="AX324" s="13" t="s">
        <v>74</v>
      </c>
      <c r="AY324" s="193" t="s">
        <v>176</v>
      </c>
    </row>
    <row r="325" spans="1:65" s="14" customFormat="1">
      <c r="B325" s="199"/>
      <c r="D325" s="192" t="s">
        <v>184</v>
      </c>
      <c r="E325" s="200" t="s">
        <v>1</v>
      </c>
      <c r="F325" s="201" t="s">
        <v>323</v>
      </c>
      <c r="H325" s="202">
        <v>1.9350000000000001</v>
      </c>
      <c r="I325" s="203"/>
      <c r="L325" s="199"/>
      <c r="M325" s="204"/>
      <c r="N325" s="205"/>
      <c r="O325" s="205"/>
      <c r="P325" s="205"/>
      <c r="Q325" s="205"/>
      <c r="R325" s="205"/>
      <c r="S325" s="205"/>
      <c r="T325" s="206"/>
      <c r="AT325" s="200" t="s">
        <v>184</v>
      </c>
      <c r="AU325" s="200" t="s">
        <v>87</v>
      </c>
      <c r="AV325" s="14" t="s">
        <v>87</v>
      </c>
      <c r="AW325" s="14" t="s">
        <v>29</v>
      </c>
      <c r="AX325" s="14" t="s">
        <v>74</v>
      </c>
      <c r="AY325" s="200" t="s">
        <v>176</v>
      </c>
    </row>
    <row r="326" spans="1:65" s="15" customFormat="1">
      <c r="B326" s="207"/>
      <c r="D326" s="192" t="s">
        <v>184</v>
      </c>
      <c r="E326" s="208" t="s">
        <v>1</v>
      </c>
      <c r="F326" s="209" t="s">
        <v>207</v>
      </c>
      <c r="H326" s="210">
        <v>1.9350000000000001</v>
      </c>
      <c r="I326" s="211"/>
      <c r="L326" s="207"/>
      <c r="M326" s="212"/>
      <c r="N326" s="213"/>
      <c r="O326" s="213"/>
      <c r="P326" s="213"/>
      <c r="Q326" s="213"/>
      <c r="R326" s="213"/>
      <c r="S326" s="213"/>
      <c r="T326" s="214"/>
      <c r="AT326" s="208" t="s">
        <v>184</v>
      </c>
      <c r="AU326" s="208" t="s">
        <v>87</v>
      </c>
      <c r="AV326" s="15" t="s">
        <v>183</v>
      </c>
      <c r="AW326" s="15" t="s">
        <v>29</v>
      </c>
      <c r="AX326" s="15" t="s">
        <v>81</v>
      </c>
      <c r="AY326" s="208" t="s">
        <v>176</v>
      </c>
    </row>
    <row r="327" spans="1:65" s="2" customFormat="1" ht="24.2" customHeight="1">
      <c r="A327" s="35"/>
      <c r="B327" s="146"/>
      <c r="C327" s="178" t="s">
        <v>264</v>
      </c>
      <c r="D327" s="178" t="s">
        <v>179</v>
      </c>
      <c r="E327" s="179" t="s">
        <v>324</v>
      </c>
      <c r="F327" s="180" t="s">
        <v>325</v>
      </c>
      <c r="G327" s="181" t="s">
        <v>326</v>
      </c>
      <c r="H327" s="182">
        <v>15</v>
      </c>
      <c r="I327" s="183"/>
      <c r="J327" s="184">
        <f>ROUND(I327*H327,2)</f>
        <v>0</v>
      </c>
      <c r="K327" s="185"/>
      <c r="L327" s="36"/>
      <c r="M327" s="186" t="s">
        <v>1</v>
      </c>
      <c r="N327" s="187" t="s">
        <v>40</v>
      </c>
      <c r="O327" s="64"/>
      <c r="P327" s="188">
        <f>O327*H327</f>
        <v>0</v>
      </c>
      <c r="Q327" s="188">
        <v>0</v>
      </c>
      <c r="R327" s="188">
        <f>Q327*H327</f>
        <v>0</v>
      </c>
      <c r="S327" s="188">
        <v>0</v>
      </c>
      <c r="T327" s="189">
        <f>S327*H327</f>
        <v>0</v>
      </c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R327" s="190" t="s">
        <v>183</v>
      </c>
      <c r="AT327" s="190" t="s">
        <v>179</v>
      </c>
      <c r="AU327" s="190" t="s">
        <v>87</v>
      </c>
      <c r="AY327" s="18" t="s">
        <v>176</v>
      </c>
      <c r="BE327" s="108">
        <f>IF(N327="základná",J327,0)</f>
        <v>0</v>
      </c>
      <c r="BF327" s="108">
        <f>IF(N327="znížená",J327,0)</f>
        <v>0</v>
      </c>
      <c r="BG327" s="108">
        <f>IF(N327="zákl. prenesená",J327,0)</f>
        <v>0</v>
      </c>
      <c r="BH327" s="108">
        <f>IF(N327="zníž. prenesená",J327,0)</f>
        <v>0</v>
      </c>
      <c r="BI327" s="108">
        <f>IF(N327="nulová",J327,0)</f>
        <v>0</v>
      </c>
      <c r="BJ327" s="18" t="s">
        <v>87</v>
      </c>
      <c r="BK327" s="108">
        <f>ROUND(I327*H327,2)</f>
        <v>0</v>
      </c>
      <c r="BL327" s="18" t="s">
        <v>183</v>
      </c>
      <c r="BM327" s="190" t="s">
        <v>327</v>
      </c>
    </row>
    <row r="328" spans="1:65" s="13" customFormat="1" ht="33.75">
      <c r="B328" s="191"/>
      <c r="D328" s="192" t="s">
        <v>184</v>
      </c>
      <c r="E328" s="193" t="s">
        <v>1</v>
      </c>
      <c r="F328" s="194" t="s">
        <v>328</v>
      </c>
      <c r="H328" s="193" t="s">
        <v>1</v>
      </c>
      <c r="I328" s="195"/>
      <c r="L328" s="191"/>
      <c r="M328" s="196"/>
      <c r="N328" s="197"/>
      <c r="O328" s="197"/>
      <c r="P328" s="197"/>
      <c r="Q328" s="197"/>
      <c r="R328" s="197"/>
      <c r="S328" s="197"/>
      <c r="T328" s="198"/>
      <c r="AT328" s="193" t="s">
        <v>184</v>
      </c>
      <c r="AU328" s="193" t="s">
        <v>87</v>
      </c>
      <c r="AV328" s="13" t="s">
        <v>81</v>
      </c>
      <c r="AW328" s="13" t="s">
        <v>29</v>
      </c>
      <c r="AX328" s="13" t="s">
        <v>74</v>
      </c>
      <c r="AY328" s="193" t="s">
        <v>176</v>
      </c>
    </row>
    <row r="329" spans="1:65" s="14" customFormat="1">
      <c r="B329" s="199"/>
      <c r="D329" s="192" t="s">
        <v>184</v>
      </c>
      <c r="E329" s="200" t="s">
        <v>1</v>
      </c>
      <c r="F329" s="201" t="s">
        <v>306</v>
      </c>
      <c r="H329" s="202">
        <v>15</v>
      </c>
      <c r="I329" s="203"/>
      <c r="L329" s="199"/>
      <c r="M329" s="204"/>
      <c r="N329" s="205"/>
      <c r="O329" s="205"/>
      <c r="P329" s="205"/>
      <c r="Q329" s="205"/>
      <c r="R329" s="205"/>
      <c r="S329" s="205"/>
      <c r="T329" s="206"/>
      <c r="AT329" s="200" t="s">
        <v>184</v>
      </c>
      <c r="AU329" s="200" t="s">
        <v>87</v>
      </c>
      <c r="AV329" s="14" t="s">
        <v>87</v>
      </c>
      <c r="AW329" s="14" t="s">
        <v>29</v>
      </c>
      <c r="AX329" s="14" t="s">
        <v>74</v>
      </c>
      <c r="AY329" s="200" t="s">
        <v>176</v>
      </c>
    </row>
    <row r="330" spans="1:65" s="15" customFormat="1">
      <c r="B330" s="207"/>
      <c r="D330" s="192" t="s">
        <v>184</v>
      </c>
      <c r="E330" s="208" t="s">
        <v>1</v>
      </c>
      <c r="F330" s="209" t="s">
        <v>207</v>
      </c>
      <c r="H330" s="210">
        <v>15</v>
      </c>
      <c r="I330" s="211"/>
      <c r="L330" s="207"/>
      <c r="M330" s="212"/>
      <c r="N330" s="213"/>
      <c r="O330" s="213"/>
      <c r="P330" s="213"/>
      <c r="Q330" s="213"/>
      <c r="R330" s="213"/>
      <c r="S330" s="213"/>
      <c r="T330" s="214"/>
      <c r="AT330" s="208" t="s">
        <v>184</v>
      </c>
      <c r="AU330" s="208" t="s">
        <v>87</v>
      </c>
      <c r="AV330" s="15" t="s">
        <v>183</v>
      </c>
      <c r="AW330" s="15" t="s">
        <v>29</v>
      </c>
      <c r="AX330" s="15" t="s">
        <v>81</v>
      </c>
      <c r="AY330" s="208" t="s">
        <v>176</v>
      </c>
    </row>
    <row r="331" spans="1:65" s="2" customFormat="1" ht="24.2" customHeight="1">
      <c r="A331" s="35"/>
      <c r="B331" s="146"/>
      <c r="C331" s="178" t="s">
        <v>329</v>
      </c>
      <c r="D331" s="178" t="s">
        <v>179</v>
      </c>
      <c r="E331" s="179" t="s">
        <v>330</v>
      </c>
      <c r="F331" s="180" t="s">
        <v>331</v>
      </c>
      <c r="G331" s="181" t="s">
        <v>326</v>
      </c>
      <c r="H331" s="182">
        <v>30</v>
      </c>
      <c r="I331" s="183"/>
      <c r="J331" s="184">
        <f>ROUND(I331*H331,2)</f>
        <v>0</v>
      </c>
      <c r="K331" s="185"/>
      <c r="L331" s="36"/>
      <c r="M331" s="186" t="s">
        <v>1</v>
      </c>
      <c r="N331" s="187" t="s">
        <v>40</v>
      </c>
      <c r="O331" s="64"/>
      <c r="P331" s="188">
        <f>O331*H331</f>
        <v>0</v>
      </c>
      <c r="Q331" s="188">
        <v>0</v>
      </c>
      <c r="R331" s="188">
        <f>Q331*H331</f>
        <v>0</v>
      </c>
      <c r="S331" s="188">
        <v>0</v>
      </c>
      <c r="T331" s="189">
        <f>S331*H331</f>
        <v>0</v>
      </c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R331" s="190" t="s">
        <v>183</v>
      </c>
      <c r="AT331" s="190" t="s">
        <v>179</v>
      </c>
      <c r="AU331" s="190" t="s">
        <v>87</v>
      </c>
      <c r="AY331" s="18" t="s">
        <v>176</v>
      </c>
      <c r="BE331" s="108">
        <f>IF(N331="základná",J331,0)</f>
        <v>0</v>
      </c>
      <c r="BF331" s="108">
        <f>IF(N331="znížená",J331,0)</f>
        <v>0</v>
      </c>
      <c r="BG331" s="108">
        <f>IF(N331="zákl. prenesená",J331,0)</f>
        <v>0</v>
      </c>
      <c r="BH331" s="108">
        <f>IF(N331="zníž. prenesená",J331,0)</f>
        <v>0</v>
      </c>
      <c r="BI331" s="108">
        <f>IF(N331="nulová",J331,0)</f>
        <v>0</v>
      </c>
      <c r="BJ331" s="18" t="s">
        <v>87</v>
      </c>
      <c r="BK331" s="108">
        <f>ROUND(I331*H331,2)</f>
        <v>0</v>
      </c>
      <c r="BL331" s="18" t="s">
        <v>183</v>
      </c>
      <c r="BM331" s="190" t="s">
        <v>332</v>
      </c>
    </row>
    <row r="332" spans="1:65" s="13" customFormat="1" ht="33.75">
      <c r="B332" s="191"/>
      <c r="D332" s="192" t="s">
        <v>184</v>
      </c>
      <c r="E332" s="193" t="s">
        <v>1</v>
      </c>
      <c r="F332" s="194" t="s">
        <v>333</v>
      </c>
      <c r="H332" s="193" t="s">
        <v>1</v>
      </c>
      <c r="I332" s="195"/>
      <c r="L332" s="191"/>
      <c r="M332" s="196"/>
      <c r="N332" s="197"/>
      <c r="O332" s="197"/>
      <c r="P332" s="197"/>
      <c r="Q332" s="197"/>
      <c r="R332" s="197"/>
      <c r="S332" s="197"/>
      <c r="T332" s="198"/>
      <c r="AT332" s="193" t="s">
        <v>184</v>
      </c>
      <c r="AU332" s="193" t="s">
        <v>87</v>
      </c>
      <c r="AV332" s="13" t="s">
        <v>81</v>
      </c>
      <c r="AW332" s="13" t="s">
        <v>29</v>
      </c>
      <c r="AX332" s="13" t="s">
        <v>74</v>
      </c>
      <c r="AY332" s="193" t="s">
        <v>176</v>
      </c>
    </row>
    <row r="333" spans="1:65" s="14" customFormat="1">
      <c r="B333" s="199"/>
      <c r="D333" s="192" t="s">
        <v>184</v>
      </c>
      <c r="E333" s="200" t="s">
        <v>1</v>
      </c>
      <c r="F333" s="201" t="s">
        <v>334</v>
      </c>
      <c r="H333" s="202">
        <v>30</v>
      </c>
      <c r="I333" s="203"/>
      <c r="L333" s="199"/>
      <c r="M333" s="204"/>
      <c r="N333" s="205"/>
      <c r="O333" s="205"/>
      <c r="P333" s="205"/>
      <c r="Q333" s="205"/>
      <c r="R333" s="205"/>
      <c r="S333" s="205"/>
      <c r="T333" s="206"/>
      <c r="AT333" s="200" t="s">
        <v>184</v>
      </c>
      <c r="AU333" s="200" t="s">
        <v>87</v>
      </c>
      <c r="AV333" s="14" t="s">
        <v>87</v>
      </c>
      <c r="AW333" s="14" t="s">
        <v>29</v>
      </c>
      <c r="AX333" s="14" t="s">
        <v>74</v>
      </c>
      <c r="AY333" s="200" t="s">
        <v>176</v>
      </c>
    </row>
    <row r="334" spans="1:65" s="15" customFormat="1">
      <c r="B334" s="207"/>
      <c r="D334" s="192" t="s">
        <v>184</v>
      </c>
      <c r="E334" s="208" t="s">
        <v>1</v>
      </c>
      <c r="F334" s="209" t="s">
        <v>207</v>
      </c>
      <c r="H334" s="210">
        <v>30</v>
      </c>
      <c r="I334" s="211"/>
      <c r="L334" s="207"/>
      <c r="M334" s="212"/>
      <c r="N334" s="213"/>
      <c r="O334" s="213"/>
      <c r="P334" s="213"/>
      <c r="Q334" s="213"/>
      <c r="R334" s="213"/>
      <c r="S334" s="213"/>
      <c r="T334" s="214"/>
      <c r="AT334" s="208" t="s">
        <v>184</v>
      </c>
      <c r="AU334" s="208" t="s">
        <v>87</v>
      </c>
      <c r="AV334" s="15" t="s">
        <v>183</v>
      </c>
      <c r="AW334" s="15" t="s">
        <v>29</v>
      </c>
      <c r="AX334" s="15" t="s">
        <v>81</v>
      </c>
      <c r="AY334" s="208" t="s">
        <v>176</v>
      </c>
    </row>
    <row r="335" spans="1:65" s="2" customFormat="1" ht="24.2" customHeight="1">
      <c r="A335" s="35"/>
      <c r="B335" s="146"/>
      <c r="C335" s="178" t="s">
        <v>7</v>
      </c>
      <c r="D335" s="178" t="s">
        <v>179</v>
      </c>
      <c r="E335" s="179" t="s">
        <v>335</v>
      </c>
      <c r="F335" s="180" t="s">
        <v>336</v>
      </c>
      <c r="G335" s="181" t="s">
        <v>326</v>
      </c>
      <c r="H335" s="182">
        <v>15</v>
      </c>
      <c r="I335" s="183"/>
      <c r="J335" s="184">
        <f>ROUND(I335*H335,2)</f>
        <v>0</v>
      </c>
      <c r="K335" s="185"/>
      <c r="L335" s="36"/>
      <c r="M335" s="186" t="s">
        <v>1</v>
      </c>
      <c r="N335" s="187" t="s">
        <v>40</v>
      </c>
      <c r="O335" s="64"/>
      <c r="P335" s="188">
        <f>O335*H335</f>
        <v>0</v>
      </c>
      <c r="Q335" s="188">
        <v>0</v>
      </c>
      <c r="R335" s="188">
        <f>Q335*H335</f>
        <v>0</v>
      </c>
      <c r="S335" s="188">
        <v>0</v>
      </c>
      <c r="T335" s="189">
        <f>S335*H335</f>
        <v>0</v>
      </c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R335" s="190" t="s">
        <v>183</v>
      </c>
      <c r="AT335" s="190" t="s">
        <v>179</v>
      </c>
      <c r="AU335" s="190" t="s">
        <v>87</v>
      </c>
      <c r="AY335" s="18" t="s">
        <v>176</v>
      </c>
      <c r="BE335" s="108">
        <f>IF(N335="základná",J335,0)</f>
        <v>0</v>
      </c>
      <c r="BF335" s="108">
        <f>IF(N335="znížená",J335,0)</f>
        <v>0</v>
      </c>
      <c r="BG335" s="108">
        <f>IF(N335="zákl. prenesená",J335,0)</f>
        <v>0</v>
      </c>
      <c r="BH335" s="108">
        <f>IF(N335="zníž. prenesená",J335,0)</f>
        <v>0</v>
      </c>
      <c r="BI335" s="108">
        <f>IF(N335="nulová",J335,0)</f>
        <v>0</v>
      </c>
      <c r="BJ335" s="18" t="s">
        <v>87</v>
      </c>
      <c r="BK335" s="108">
        <f>ROUND(I335*H335,2)</f>
        <v>0</v>
      </c>
      <c r="BL335" s="18" t="s">
        <v>183</v>
      </c>
      <c r="BM335" s="190" t="s">
        <v>337</v>
      </c>
    </row>
    <row r="336" spans="1:65" s="13" customFormat="1" ht="22.5">
      <c r="B336" s="191"/>
      <c r="D336" s="192" t="s">
        <v>184</v>
      </c>
      <c r="E336" s="193" t="s">
        <v>1</v>
      </c>
      <c r="F336" s="194" t="s">
        <v>338</v>
      </c>
      <c r="H336" s="193" t="s">
        <v>1</v>
      </c>
      <c r="I336" s="195"/>
      <c r="L336" s="191"/>
      <c r="M336" s="196"/>
      <c r="N336" s="197"/>
      <c r="O336" s="197"/>
      <c r="P336" s="197"/>
      <c r="Q336" s="197"/>
      <c r="R336" s="197"/>
      <c r="S336" s="197"/>
      <c r="T336" s="198"/>
      <c r="AT336" s="193" t="s">
        <v>184</v>
      </c>
      <c r="AU336" s="193" t="s">
        <v>87</v>
      </c>
      <c r="AV336" s="13" t="s">
        <v>81</v>
      </c>
      <c r="AW336" s="13" t="s">
        <v>29</v>
      </c>
      <c r="AX336" s="13" t="s">
        <v>74</v>
      </c>
      <c r="AY336" s="193" t="s">
        <v>176</v>
      </c>
    </row>
    <row r="337" spans="1:65" s="14" customFormat="1">
      <c r="B337" s="199"/>
      <c r="D337" s="192" t="s">
        <v>184</v>
      </c>
      <c r="E337" s="200" t="s">
        <v>1</v>
      </c>
      <c r="F337" s="201" t="s">
        <v>306</v>
      </c>
      <c r="H337" s="202">
        <v>15</v>
      </c>
      <c r="I337" s="203"/>
      <c r="L337" s="199"/>
      <c r="M337" s="204"/>
      <c r="N337" s="205"/>
      <c r="O337" s="205"/>
      <c r="P337" s="205"/>
      <c r="Q337" s="205"/>
      <c r="R337" s="205"/>
      <c r="S337" s="205"/>
      <c r="T337" s="206"/>
      <c r="AT337" s="200" t="s">
        <v>184</v>
      </c>
      <c r="AU337" s="200" t="s">
        <v>87</v>
      </c>
      <c r="AV337" s="14" t="s">
        <v>87</v>
      </c>
      <c r="AW337" s="14" t="s">
        <v>29</v>
      </c>
      <c r="AX337" s="14" t="s">
        <v>74</v>
      </c>
      <c r="AY337" s="200" t="s">
        <v>176</v>
      </c>
    </row>
    <row r="338" spans="1:65" s="15" customFormat="1">
      <c r="B338" s="207"/>
      <c r="D338" s="192" t="s">
        <v>184</v>
      </c>
      <c r="E338" s="208" t="s">
        <v>1</v>
      </c>
      <c r="F338" s="209" t="s">
        <v>207</v>
      </c>
      <c r="H338" s="210">
        <v>15</v>
      </c>
      <c r="I338" s="211"/>
      <c r="L338" s="207"/>
      <c r="M338" s="212"/>
      <c r="N338" s="213"/>
      <c r="O338" s="213"/>
      <c r="P338" s="213"/>
      <c r="Q338" s="213"/>
      <c r="R338" s="213"/>
      <c r="S338" s="213"/>
      <c r="T338" s="214"/>
      <c r="AT338" s="208" t="s">
        <v>184</v>
      </c>
      <c r="AU338" s="208" t="s">
        <v>87</v>
      </c>
      <c r="AV338" s="15" t="s">
        <v>183</v>
      </c>
      <c r="AW338" s="15" t="s">
        <v>29</v>
      </c>
      <c r="AX338" s="15" t="s">
        <v>81</v>
      </c>
      <c r="AY338" s="208" t="s">
        <v>176</v>
      </c>
    </row>
    <row r="339" spans="1:65" s="2" customFormat="1" ht="24.2" customHeight="1">
      <c r="A339" s="35"/>
      <c r="B339" s="146"/>
      <c r="C339" s="178" t="s">
        <v>339</v>
      </c>
      <c r="D339" s="178" t="s">
        <v>179</v>
      </c>
      <c r="E339" s="179" t="s">
        <v>340</v>
      </c>
      <c r="F339" s="180" t="s">
        <v>341</v>
      </c>
      <c r="G339" s="181" t="s">
        <v>224</v>
      </c>
      <c r="H339" s="182">
        <v>0.49199999999999999</v>
      </c>
      <c r="I339" s="183"/>
      <c r="J339" s="184">
        <f>ROUND(I339*H339,2)</f>
        <v>0</v>
      </c>
      <c r="K339" s="185"/>
      <c r="L339" s="36"/>
      <c r="M339" s="186" t="s">
        <v>1</v>
      </c>
      <c r="N339" s="187" t="s">
        <v>40</v>
      </c>
      <c r="O339" s="64"/>
      <c r="P339" s="188">
        <f>O339*H339</f>
        <v>0</v>
      </c>
      <c r="Q339" s="188">
        <v>0</v>
      </c>
      <c r="R339" s="188">
        <f>Q339*H339</f>
        <v>0</v>
      </c>
      <c r="S339" s="188">
        <v>0</v>
      </c>
      <c r="T339" s="189">
        <f>S339*H339</f>
        <v>0</v>
      </c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R339" s="190" t="s">
        <v>183</v>
      </c>
      <c r="AT339" s="190" t="s">
        <v>179</v>
      </c>
      <c r="AU339" s="190" t="s">
        <v>87</v>
      </c>
      <c r="AY339" s="18" t="s">
        <v>176</v>
      </c>
      <c r="BE339" s="108">
        <f>IF(N339="základná",J339,0)</f>
        <v>0</v>
      </c>
      <c r="BF339" s="108">
        <f>IF(N339="znížená",J339,0)</f>
        <v>0</v>
      </c>
      <c r="BG339" s="108">
        <f>IF(N339="zákl. prenesená",J339,0)</f>
        <v>0</v>
      </c>
      <c r="BH339" s="108">
        <f>IF(N339="zníž. prenesená",J339,0)</f>
        <v>0</v>
      </c>
      <c r="BI339" s="108">
        <f>IF(N339="nulová",J339,0)</f>
        <v>0</v>
      </c>
      <c r="BJ339" s="18" t="s">
        <v>87</v>
      </c>
      <c r="BK339" s="108">
        <f>ROUND(I339*H339,2)</f>
        <v>0</v>
      </c>
      <c r="BL339" s="18" t="s">
        <v>183</v>
      </c>
      <c r="BM339" s="190" t="s">
        <v>342</v>
      </c>
    </row>
    <row r="340" spans="1:65" s="13" customFormat="1">
      <c r="B340" s="191"/>
      <c r="D340" s="192" t="s">
        <v>184</v>
      </c>
      <c r="E340" s="193" t="s">
        <v>1</v>
      </c>
      <c r="F340" s="194" t="s">
        <v>343</v>
      </c>
      <c r="H340" s="193" t="s">
        <v>1</v>
      </c>
      <c r="I340" s="195"/>
      <c r="L340" s="191"/>
      <c r="M340" s="196"/>
      <c r="N340" s="197"/>
      <c r="O340" s="197"/>
      <c r="P340" s="197"/>
      <c r="Q340" s="197"/>
      <c r="R340" s="197"/>
      <c r="S340" s="197"/>
      <c r="T340" s="198"/>
      <c r="AT340" s="193" t="s">
        <v>184</v>
      </c>
      <c r="AU340" s="193" t="s">
        <v>87</v>
      </c>
      <c r="AV340" s="13" t="s">
        <v>81</v>
      </c>
      <c r="AW340" s="13" t="s">
        <v>29</v>
      </c>
      <c r="AX340" s="13" t="s">
        <v>74</v>
      </c>
      <c r="AY340" s="193" t="s">
        <v>176</v>
      </c>
    </row>
    <row r="341" spans="1:65" s="14" customFormat="1">
      <c r="B341" s="199"/>
      <c r="D341" s="192" t="s">
        <v>184</v>
      </c>
      <c r="E341" s="200" t="s">
        <v>1</v>
      </c>
      <c r="F341" s="201" t="s">
        <v>344</v>
      </c>
      <c r="H341" s="202">
        <v>0.49199999999999999</v>
      </c>
      <c r="I341" s="203"/>
      <c r="L341" s="199"/>
      <c r="M341" s="204"/>
      <c r="N341" s="205"/>
      <c r="O341" s="205"/>
      <c r="P341" s="205"/>
      <c r="Q341" s="205"/>
      <c r="R341" s="205"/>
      <c r="S341" s="205"/>
      <c r="T341" s="206"/>
      <c r="AT341" s="200" t="s">
        <v>184</v>
      </c>
      <c r="AU341" s="200" t="s">
        <v>87</v>
      </c>
      <c r="AV341" s="14" t="s">
        <v>87</v>
      </c>
      <c r="AW341" s="14" t="s">
        <v>29</v>
      </c>
      <c r="AX341" s="14" t="s">
        <v>74</v>
      </c>
      <c r="AY341" s="200" t="s">
        <v>176</v>
      </c>
    </row>
    <row r="342" spans="1:65" s="15" customFormat="1">
      <c r="B342" s="207"/>
      <c r="D342" s="192" t="s">
        <v>184</v>
      </c>
      <c r="E342" s="208" t="s">
        <v>1</v>
      </c>
      <c r="F342" s="209" t="s">
        <v>207</v>
      </c>
      <c r="H342" s="210">
        <v>0.49199999999999999</v>
      </c>
      <c r="I342" s="211"/>
      <c r="L342" s="207"/>
      <c r="M342" s="212"/>
      <c r="N342" s="213"/>
      <c r="O342" s="213"/>
      <c r="P342" s="213"/>
      <c r="Q342" s="213"/>
      <c r="R342" s="213"/>
      <c r="S342" s="213"/>
      <c r="T342" s="214"/>
      <c r="AT342" s="208" t="s">
        <v>184</v>
      </c>
      <c r="AU342" s="208" t="s">
        <v>87</v>
      </c>
      <c r="AV342" s="15" t="s">
        <v>183</v>
      </c>
      <c r="AW342" s="15" t="s">
        <v>29</v>
      </c>
      <c r="AX342" s="15" t="s">
        <v>81</v>
      </c>
      <c r="AY342" s="208" t="s">
        <v>176</v>
      </c>
    </row>
    <row r="343" spans="1:65" s="2" customFormat="1" ht="24.2" customHeight="1">
      <c r="A343" s="35"/>
      <c r="B343" s="146"/>
      <c r="C343" s="178" t="s">
        <v>280</v>
      </c>
      <c r="D343" s="178" t="s">
        <v>179</v>
      </c>
      <c r="E343" s="179" t="s">
        <v>345</v>
      </c>
      <c r="F343" s="180" t="s">
        <v>346</v>
      </c>
      <c r="G343" s="181" t="s">
        <v>224</v>
      </c>
      <c r="H343" s="182">
        <v>0.54600000000000004</v>
      </c>
      <c r="I343" s="183"/>
      <c r="J343" s="184">
        <f>ROUND(I343*H343,2)</f>
        <v>0</v>
      </c>
      <c r="K343" s="185"/>
      <c r="L343" s="36"/>
      <c r="M343" s="186" t="s">
        <v>1</v>
      </c>
      <c r="N343" s="187" t="s">
        <v>40</v>
      </c>
      <c r="O343" s="64"/>
      <c r="P343" s="188">
        <f>O343*H343</f>
        <v>0</v>
      </c>
      <c r="Q343" s="188">
        <v>0</v>
      </c>
      <c r="R343" s="188">
        <f>Q343*H343</f>
        <v>0</v>
      </c>
      <c r="S343" s="188">
        <v>0</v>
      </c>
      <c r="T343" s="189">
        <f>S343*H343</f>
        <v>0</v>
      </c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R343" s="190" t="s">
        <v>183</v>
      </c>
      <c r="AT343" s="190" t="s">
        <v>179</v>
      </c>
      <c r="AU343" s="190" t="s">
        <v>87</v>
      </c>
      <c r="AY343" s="18" t="s">
        <v>176</v>
      </c>
      <c r="BE343" s="108">
        <f>IF(N343="základná",J343,0)</f>
        <v>0</v>
      </c>
      <c r="BF343" s="108">
        <f>IF(N343="znížená",J343,0)</f>
        <v>0</v>
      </c>
      <c r="BG343" s="108">
        <f>IF(N343="zákl. prenesená",J343,0)</f>
        <v>0</v>
      </c>
      <c r="BH343" s="108">
        <f>IF(N343="zníž. prenesená",J343,0)</f>
        <v>0</v>
      </c>
      <c r="BI343" s="108">
        <f>IF(N343="nulová",J343,0)</f>
        <v>0</v>
      </c>
      <c r="BJ343" s="18" t="s">
        <v>87</v>
      </c>
      <c r="BK343" s="108">
        <f>ROUND(I343*H343,2)</f>
        <v>0</v>
      </c>
      <c r="BL343" s="18" t="s">
        <v>183</v>
      </c>
      <c r="BM343" s="190" t="s">
        <v>347</v>
      </c>
    </row>
    <row r="344" spans="1:65" s="13" customFormat="1">
      <c r="B344" s="191"/>
      <c r="D344" s="192" t="s">
        <v>184</v>
      </c>
      <c r="E344" s="193" t="s">
        <v>1</v>
      </c>
      <c r="F344" s="194" t="s">
        <v>343</v>
      </c>
      <c r="H344" s="193" t="s">
        <v>1</v>
      </c>
      <c r="I344" s="195"/>
      <c r="L344" s="191"/>
      <c r="M344" s="196"/>
      <c r="N344" s="197"/>
      <c r="O344" s="197"/>
      <c r="P344" s="197"/>
      <c r="Q344" s="197"/>
      <c r="R344" s="197"/>
      <c r="S344" s="197"/>
      <c r="T344" s="198"/>
      <c r="AT344" s="193" t="s">
        <v>184</v>
      </c>
      <c r="AU344" s="193" t="s">
        <v>87</v>
      </c>
      <c r="AV344" s="13" t="s">
        <v>81</v>
      </c>
      <c r="AW344" s="13" t="s">
        <v>29</v>
      </c>
      <c r="AX344" s="13" t="s">
        <v>74</v>
      </c>
      <c r="AY344" s="193" t="s">
        <v>176</v>
      </c>
    </row>
    <row r="345" spans="1:65" s="14" customFormat="1">
      <c r="B345" s="199"/>
      <c r="D345" s="192" t="s">
        <v>184</v>
      </c>
      <c r="E345" s="200" t="s">
        <v>1</v>
      </c>
      <c r="F345" s="201" t="s">
        <v>348</v>
      </c>
      <c r="H345" s="202">
        <v>0.54600000000000004</v>
      </c>
      <c r="I345" s="203"/>
      <c r="L345" s="199"/>
      <c r="M345" s="204"/>
      <c r="N345" s="205"/>
      <c r="O345" s="205"/>
      <c r="P345" s="205"/>
      <c r="Q345" s="205"/>
      <c r="R345" s="205"/>
      <c r="S345" s="205"/>
      <c r="T345" s="206"/>
      <c r="AT345" s="200" t="s">
        <v>184</v>
      </c>
      <c r="AU345" s="200" t="s">
        <v>87</v>
      </c>
      <c r="AV345" s="14" t="s">
        <v>87</v>
      </c>
      <c r="AW345" s="14" t="s">
        <v>29</v>
      </c>
      <c r="AX345" s="14" t="s">
        <v>74</v>
      </c>
      <c r="AY345" s="200" t="s">
        <v>176</v>
      </c>
    </row>
    <row r="346" spans="1:65" s="15" customFormat="1">
      <c r="B346" s="207"/>
      <c r="D346" s="192" t="s">
        <v>184</v>
      </c>
      <c r="E346" s="208" t="s">
        <v>1</v>
      </c>
      <c r="F346" s="209" t="s">
        <v>207</v>
      </c>
      <c r="H346" s="210">
        <v>0.54600000000000004</v>
      </c>
      <c r="I346" s="211"/>
      <c r="L346" s="207"/>
      <c r="M346" s="212"/>
      <c r="N346" s="213"/>
      <c r="O346" s="213"/>
      <c r="P346" s="213"/>
      <c r="Q346" s="213"/>
      <c r="R346" s="213"/>
      <c r="S346" s="213"/>
      <c r="T346" s="214"/>
      <c r="AT346" s="208" t="s">
        <v>184</v>
      </c>
      <c r="AU346" s="208" t="s">
        <v>87</v>
      </c>
      <c r="AV346" s="15" t="s">
        <v>183</v>
      </c>
      <c r="AW346" s="15" t="s">
        <v>29</v>
      </c>
      <c r="AX346" s="15" t="s">
        <v>81</v>
      </c>
      <c r="AY346" s="208" t="s">
        <v>176</v>
      </c>
    </row>
    <row r="347" spans="1:65" s="2" customFormat="1" ht="24.2" customHeight="1">
      <c r="A347" s="35"/>
      <c r="B347" s="146"/>
      <c r="C347" s="178" t="s">
        <v>349</v>
      </c>
      <c r="D347" s="178" t="s">
        <v>179</v>
      </c>
      <c r="E347" s="179" t="s">
        <v>350</v>
      </c>
      <c r="F347" s="180" t="s">
        <v>351</v>
      </c>
      <c r="G347" s="181" t="s">
        <v>326</v>
      </c>
      <c r="H347" s="182">
        <v>25</v>
      </c>
      <c r="I347" s="183"/>
      <c r="J347" s="184">
        <f>ROUND(I347*H347,2)</f>
        <v>0</v>
      </c>
      <c r="K347" s="185"/>
      <c r="L347" s="36"/>
      <c r="M347" s="186" t="s">
        <v>1</v>
      </c>
      <c r="N347" s="187" t="s">
        <v>40</v>
      </c>
      <c r="O347" s="64"/>
      <c r="P347" s="188">
        <f>O347*H347</f>
        <v>0</v>
      </c>
      <c r="Q347" s="188">
        <v>0</v>
      </c>
      <c r="R347" s="188">
        <f>Q347*H347</f>
        <v>0</v>
      </c>
      <c r="S347" s="188">
        <v>0</v>
      </c>
      <c r="T347" s="189">
        <f>S347*H347</f>
        <v>0</v>
      </c>
      <c r="U347" s="35"/>
      <c r="V347" s="35"/>
      <c r="W347" s="35"/>
      <c r="X347" s="35"/>
      <c r="Y347" s="35"/>
      <c r="Z347" s="35"/>
      <c r="AA347" s="35"/>
      <c r="AB347" s="35"/>
      <c r="AC347" s="35"/>
      <c r="AD347" s="35"/>
      <c r="AE347" s="35"/>
      <c r="AR347" s="190" t="s">
        <v>183</v>
      </c>
      <c r="AT347" s="190" t="s">
        <v>179</v>
      </c>
      <c r="AU347" s="190" t="s">
        <v>87</v>
      </c>
      <c r="AY347" s="18" t="s">
        <v>176</v>
      </c>
      <c r="BE347" s="108">
        <f>IF(N347="základná",J347,0)</f>
        <v>0</v>
      </c>
      <c r="BF347" s="108">
        <f>IF(N347="znížená",J347,0)</f>
        <v>0</v>
      </c>
      <c r="BG347" s="108">
        <f>IF(N347="zákl. prenesená",J347,0)</f>
        <v>0</v>
      </c>
      <c r="BH347" s="108">
        <f>IF(N347="zníž. prenesená",J347,0)</f>
        <v>0</v>
      </c>
      <c r="BI347" s="108">
        <f>IF(N347="nulová",J347,0)</f>
        <v>0</v>
      </c>
      <c r="BJ347" s="18" t="s">
        <v>87</v>
      </c>
      <c r="BK347" s="108">
        <f>ROUND(I347*H347,2)</f>
        <v>0</v>
      </c>
      <c r="BL347" s="18" t="s">
        <v>183</v>
      </c>
      <c r="BM347" s="190" t="s">
        <v>352</v>
      </c>
    </row>
    <row r="348" spans="1:65" s="13" customFormat="1" ht="33.75">
      <c r="B348" s="191"/>
      <c r="D348" s="192" t="s">
        <v>184</v>
      </c>
      <c r="E348" s="193" t="s">
        <v>1</v>
      </c>
      <c r="F348" s="194" t="s">
        <v>328</v>
      </c>
      <c r="H348" s="193" t="s">
        <v>1</v>
      </c>
      <c r="I348" s="195"/>
      <c r="L348" s="191"/>
      <c r="M348" s="196"/>
      <c r="N348" s="197"/>
      <c r="O348" s="197"/>
      <c r="P348" s="197"/>
      <c r="Q348" s="197"/>
      <c r="R348" s="197"/>
      <c r="S348" s="197"/>
      <c r="T348" s="198"/>
      <c r="AT348" s="193" t="s">
        <v>184</v>
      </c>
      <c r="AU348" s="193" t="s">
        <v>87</v>
      </c>
      <c r="AV348" s="13" t="s">
        <v>81</v>
      </c>
      <c r="AW348" s="13" t="s">
        <v>29</v>
      </c>
      <c r="AX348" s="13" t="s">
        <v>74</v>
      </c>
      <c r="AY348" s="193" t="s">
        <v>176</v>
      </c>
    </row>
    <row r="349" spans="1:65" s="14" customFormat="1">
      <c r="B349" s="199"/>
      <c r="D349" s="192" t="s">
        <v>184</v>
      </c>
      <c r="E349" s="200" t="s">
        <v>1</v>
      </c>
      <c r="F349" s="201" t="s">
        <v>353</v>
      </c>
      <c r="H349" s="202">
        <v>25</v>
      </c>
      <c r="I349" s="203"/>
      <c r="L349" s="199"/>
      <c r="M349" s="204"/>
      <c r="N349" s="205"/>
      <c r="O349" s="205"/>
      <c r="P349" s="205"/>
      <c r="Q349" s="205"/>
      <c r="R349" s="205"/>
      <c r="S349" s="205"/>
      <c r="T349" s="206"/>
      <c r="AT349" s="200" t="s">
        <v>184</v>
      </c>
      <c r="AU349" s="200" t="s">
        <v>87</v>
      </c>
      <c r="AV349" s="14" t="s">
        <v>87</v>
      </c>
      <c r="AW349" s="14" t="s">
        <v>29</v>
      </c>
      <c r="AX349" s="14" t="s">
        <v>74</v>
      </c>
      <c r="AY349" s="200" t="s">
        <v>176</v>
      </c>
    </row>
    <row r="350" spans="1:65" s="15" customFormat="1">
      <c r="B350" s="207"/>
      <c r="D350" s="192" t="s">
        <v>184</v>
      </c>
      <c r="E350" s="208" t="s">
        <v>1</v>
      </c>
      <c r="F350" s="209" t="s">
        <v>207</v>
      </c>
      <c r="H350" s="210">
        <v>25</v>
      </c>
      <c r="I350" s="211"/>
      <c r="L350" s="207"/>
      <c r="M350" s="212"/>
      <c r="N350" s="213"/>
      <c r="O350" s="213"/>
      <c r="P350" s="213"/>
      <c r="Q350" s="213"/>
      <c r="R350" s="213"/>
      <c r="S350" s="213"/>
      <c r="T350" s="214"/>
      <c r="AT350" s="208" t="s">
        <v>184</v>
      </c>
      <c r="AU350" s="208" t="s">
        <v>87</v>
      </c>
      <c r="AV350" s="15" t="s">
        <v>183</v>
      </c>
      <c r="AW350" s="15" t="s">
        <v>29</v>
      </c>
      <c r="AX350" s="15" t="s">
        <v>81</v>
      </c>
      <c r="AY350" s="208" t="s">
        <v>176</v>
      </c>
    </row>
    <row r="351" spans="1:65" s="2" customFormat="1" ht="24.2" customHeight="1">
      <c r="A351" s="35"/>
      <c r="B351" s="146"/>
      <c r="C351" s="178" t="s">
        <v>285</v>
      </c>
      <c r="D351" s="178" t="s">
        <v>179</v>
      </c>
      <c r="E351" s="179" t="s">
        <v>354</v>
      </c>
      <c r="F351" s="180" t="s">
        <v>355</v>
      </c>
      <c r="G351" s="181" t="s">
        <v>326</v>
      </c>
      <c r="H351" s="182">
        <v>25</v>
      </c>
      <c r="I351" s="183"/>
      <c r="J351" s="184">
        <f>ROUND(I351*H351,2)</f>
        <v>0</v>
      </c>
      <c r="K351" s="185"/>
      <c r="L351" s="36"/>
      <c r="M351" s="186" t="s">
        <v>1</v>
      </c>
      <c r="N351" s="187" t="s">
        <v>40</v>
      </c>
      <c r="O351" s="64"/>
      <c r="P351" s="188">
        <f>O351*H351</f>
        <v>0</v>
      </c>
      <c r="Q351" s="188">
        <v>0</v>
      </c>
      <c r="R351" s="188">
        <f>Q351*H351</f>
        <v>0</v>
      </c>
      <c r="S351" s="188">
        <v>0</v>
      </c>
      <c r="T351" s="189">
        <f>S351*H351</f>
        <v>0</v>
      </c>
      <c r="U351" s="35"/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  <c r="AR351" s="190" t="s">
        <v>183</v>
      </c>
      <c r="AT351" s="190" t="s">
        <v>179</v>
      </c>
      <c r="AU351" s="190" t="s">
        <v>87</v>
      </c>
      <c r="AY351" s="18" t="s">
        <v>176</v>
      </c>
      <c r="BE351" s="108">
        <f>IF(N351="základná",J351,0)</f>
        <v>0</v>
      </c>
      <c r="BF351" s="108">
        <f>IF(N351="znížená",J351,0)</f>
        <v>0</v>
      </c>
      <c r="BG351" s="108">
        <f>IF(N351="zákl. prenesená",J351,0)</f>
        <v>0</v>
      </c>
      <c r="BH351" s="108">
        <f>IF(N351="zníž. prenesená",J351,0)</f>
        <v>0</v>
      </c>
      <c r="BI351" s="108">
        <f>IF(N351="nulová",J351,0)</f>
        <v>0</v>
      </c>
      <c r="BJ351" s="18" t="s">
        <v>87</v>
      </c>
      <c r="BK351" s="108">
        <f>ROUND(I351*H351,2)</f>
        <v>0</v>
      </c>
      <c r="BL351" s="18" t="s">
        <v>183</v>
      </c>
      <c r="BM351" s="190" t="s">
        <v>356</v>
      </c>
    </row>
    <row r="352" spans="1:65" s="13" customFormat="1" ht="33.75">
      <c r="B352" s="191"/>
      <c r="D352" s="192" t="s">
        <v>184</v>
      </c>
      <c r="E352" s="193" t="s">
        <v>1</v>
      </c>
      <c r="F352" s="194" t="s">
        <v>357</v>
      </c>
      <c r="H352" s="193" t="s">
        <v>1</v>
      </c>
      <c r="I352" s="195"/>
      <c r="L352" s="191"/>
      <c r="M352" s="196"/>
      <c r="N352" s="197"/>
      <c r="O352" s="197"/>
      <c r="P352" s="197"/>
      <c r="Q352" s="197"/>
      <c r="R352" s="197"/>
      <c r="S352" s="197"/>
      <c r="T352" s="198"/>
      <c r="AT352" s="193" t="s">
        <v>184</v>
      </c>
      <c r="AU352" s="193" t="s">
        <v>87</v>
      </c>
      <c r="AV352" s="13" t="s">
        <v>81</v>
      </c>
      <c r="AW352" s="13" t="s">
        <v>29</v>
      </c>
      <c r="AX352" s="13" t="s">
        <v>74</v>
      </c>
      <c r="AY352" s="193" t="s">
        <v>176</v>
      </c>
    </row>
    <row r="353" spans="1:65" s="14" customFormat="1">
      <c r="B353" s="199"/>
      <c r="D353" s="192" t="s">
        <v>184</v>
      </c>
      <c r="E353" s="200" t="s">
        <v>1</v>
      </c>
      <c r="F353" s="201" t="s">
        <v>353</v>
      </c>
      <c r="H353" s="202">
        <v>25</v>
      </c>
      <c r="I353" s="203"/>
      <c r="L353" s="199"/>
      <c r="M353" s="204"/>
      <c r="N353" s="205"/>
      <c r="O353" s="205"/>
      <c r="P353" s="205"/>
      <c r="Q353" s="205"/>
      <c r="R353" s="205"/>
      <c r="S353" s="205"/>
      <c r="T353" s="206"/>
      <c r="AT353" s="200" t="s">
        <v>184</v>
      </c>
      <c r="AU353" s="200" t="s">
        <v>87</v>
      </c>
      <c r="AV353" s="14" t="s">
        <v>87</v>
      </c>
      <c r="AW353" s="14" t="s">
        <v>29</v>
      </c>
      <c r="AX353" s="14" t="s">
        <v>74</v>
      </c>
      <c r="AY353" s="200" t="s">
        <v>176</v>
      </c>
    </row>
    <row r="354" spans="1:65" s="15" customFormat="1">
      <c r="B354" s="207"/>
      <c r="D354" s="192" t="s">
        <v>184</v>
      </c>
      <c r="E354" s="208" t="s">
        <v>1</v>
      </c>
      <c r="F354" s="209" t="s">
        <v>207</v>
      </c>
      <c r="H354" s="210">
        <v>25</v>
      </c>
      <c r="I354" s="211"/>
      <c r="L354" s="207"/>
      <c r="M354" s="212"/>
      <c r="N354" s="213"/>
      <c r="O354" s="213"/>
      <c r="P354" s="213"/>
      <c r="Q354" s="213"/>
      <c r="R354" s="213"/>
      <c r="S354" s="213"/>
      <c r="T354" s="214"/>
      <c r="AT354" s="208" t="s">
        <v>184</v>
      </c>
      <c r="AU354" s="208" t="s">
        <v>87</v>
      </c>
      <c r="AV354" s="15" t="s">
        <v>183</v>
      </c>
      <c r="AW354" s="15" t="s">
        <v>29</v>
      </c>
      <c r="AX354" s="15" t="s">
        <v>81</v>
      </c>
      <c r="AY354" s="208" t="s">
        <v>176</v>
      </c>
    </row>
    <row r="355" spans="1:65" s="2" customFormat="1" ht="33" customHeight="1">
      <c r="A355" s="35"/>
      <c r="B355" s="146"/>
      <c r="C355" s="178" t="s">
        <v>353</v>
      </c>
      <c r="D355" s="178" t="s">
        <v>179</v>
      </c>
      <c r="E355" s="179" t="s">
        <v>358</v>
      </c>
      <c r="F355" s="180" t="s">
        <v>359</v>
      </c>
      <c r="G355" s="181" t="s">
        <v>272</v>
      </c>
      <c r="H355" s="182">
        <v>2</v>
      </c>
      <c r="I355" s="183"/>
      <c r="J355" s="184">
        <f>ROUND(I355*H355,2)</f>
        <v>0</v>
      </c>
      <c r="K355" s="185"/>
      <c r="L355" s="36"/>
      <c r="M355" s="186" t="s">
        <v>1</v>
      </c>
      <c r="N355" s="187" t="s">
        <v>40</v>
      </c>
      <c r="O355" s="64"/>
      <c r="P355" s="188">
        <f>O355*H355</f>
        <v>0</v>
      </c>
      <c r="Q355" s="188">
        <v>0</v>
      </c>
      <c r="R355" s="188">
        <f>Q355*H355</f>
        <v>0</v>
      </c>
      <c r="S355" s="188">
        <v>0</v>
      </c>
      <c r="T355" s="189">
        <f>S355*H355</f>
        <v>0</v>
      </c>
      <c r="U355" s="35"/>
      <c r="V355" s="35"/>
      <c r="W355" s="35"/>
      <c r="X355" s="35"/>
      <c r="Y355" s="35"/>
      <c r="Z355" s="35"/>
      <c r="AA355" s="35"/>
      <c r="AB355" s="35"/>
      <c r="AC355" s="35"/>
      <c r="AD355" s="35"/>
      <c r="AE355" s="35"/>
      <c r="AR355" s="190" t="s">
        <v>183</v>
      </c>
      <c r="AT355" s="190" t="s">
        <v>179</v>
      </c>
      <c r="AU355" s="190" t="s">
        <v>87</v>
      </c>
      <c r="AY355" s="18" t="s">
        <v>176</v>
      </c>
      <c r="BE355" s="108">
        <f>IF(N355="základná",J355,0)</f>
        <v>0</v>
      </c>
      <c r="BF355" s="108">
        <f>IF(N355="znížená",J355,0)</f>
        <v>0</v>
      </c>
      <c r="BG355" s="108">
        <f>IF(N355="zákl. prenesená",J355,0)</f>
        <v>0</v>
      </c>
      <c r="BH355" s="108">
        <f>IF(N355="zníž. prenesená",J355,0)</f>
        <v>0</v>
      </c>
      <c r="BI355" s="108">
        <f>IF(N355="nulová",J355,0)</f>
        <v>0</v>
      </c>
      <c r="BJ355" s="18" t="s">
        <v>87</v>
      </c>
      <c r="BK355" s="108">
        <f>ROUND(I355*H355,2)</f>
        <v>0</v>
      </c>
      <c r="BL355" s="18" t="s">
        <v>183</v>
      </c>
      <c r="BM355" s="190" t="s">
        <v>360</v>
      </c>
    </row>
    <row r="356" spans="1:65" s="13" customFormat="1" ht="22.5">
      <c r="B356" s="191"/>
      <c r="D356" s="192" t="s">
        <v>184</v>
      </c>
      <c r="E356" s="193" t="s">
        <v>1</v>
      </c>
      <c r="F356" s="194" t="s">
        <v>361</v>
      </c>
      <c r="H356" s="193" t="s">
        <v>1</v>
      </c>
      <c r="I356" s="195"/>
      <c r="L356" s="191"/>
      <c r="M356" s="196"/>
      <c r="N356" s="197"/>
      <c r="O356" s="197"/>
      <c r="P356" s="197"/>
      <c r="Q356" s="197"/>
      <c r="R356" s="197"/>
      <c r="S356" s="197"/>
      <c r="T356" s="198"/>
      <c r="AT356" s="193" t="s">
        <v>184</v>
      </c>
      <c r="AU356" s="193" t="s">
        <v>87</v>
      </c>
      <c r="AV356" s="13" t="s">
        <v>81</v>
      </c>
      <c r="AW356" s="13" t="s">
        <v>29</v>
      </c>
      <c r="AX356" s="13" t="s">
        <v>74</v>
      </c>
      <c r="AY356" s="193" t="s">
        <v>176</v>
      </c>
    </row>
    <row r="357" spans="1:65" s="14" customFormat="1">
      <c r="B357" s="199"/>
      <c r="D357" s="192" t="s">
        <v>184</v>
      </c>
      <c r="E357" s="200" t="s">
        <v>1</v>
      </c>
      <c r="F357" s="201" t="s">
        <v>362</v>
      </c>
      <c r="H357" s="202">
        <v>2</v>
      </c>
      <c r="I357" s="203"/>
      <c r="L357" s="199"/>
      <c r="M357" s="204"/>
      <c r="N357" s="205"/>
      <c r="O357" s="205"/>
      <c r="P357" s="205"/>
      <c r="Q357" s="205"/>
      <c r="R357" s="205"/>
      <c r="S357" s="205"/>
      <c r="T357" s="206"/>
      <c r="AT357" s="200" t="s">
        <v>184</v>
      </c>
      <c r="AU357" s="200" t="s">
        <v>87</v>
      </c>
      <c r="AV357" s="14" t="s">
        <v>87</v>
      </c>
      <c r="AW357" s="14" t="s">
        <v>29</v>
      </c>
      <c r="AX357" s="14" t="s">
        <v>74</v>
      </c>
      <c r="AY357" s="200" t="s">
        <v>176</v>
      </c>
    </row>
    <row r="358" spans="1:65" s="15" customFormat="1">
      <c r="B358" s="207"/>
      <c r="D358" s="192" t="s">
        <v>184</v>
      </c>
      <c r="E358" s="208" t="s">
        <v>1</v>
      </c>
      <c r="F358" s="209" t="s">
        <v>207</v>
      </c>
      <c r="H358" s="210">
        <v>2</v>
      </c>
      <c r="I358" s="211"/>
      <c r="L358" s="207"/>
      <c r="M358" s="212"/>
      <c r="N358" s="213"/>
      <c r="O358" s="213"/>
      <c r="P358" s="213"/>
      <c r="Q358" s="213"/>
      <c r="R358" s="213"/>
      <c r="S358" s="213"/>
      <c r="T358" s="214"/>
      <c r="AT358" s="208" t="s">
        <v>184</v>
      </c>
      <c r="AU358" s="208" t="s">
        <v>87</v>
      </c>
      <c r="AV358" s="15" t="s">
        <v>183</v>
      </c>
      <c r="AW358" s="15" t="s">
        <v>29</v>
      </c>
      <c r="AX358" s="15" t="s">
        <v>81</v>
      </c>
      <c r="AY358" s="208" t="s">
        <v>176</v>
      </c>
    </row>
    <row r="359" spans="1:65" s="2" customFormat="1" ht="24.2" customHeight="1">
      <c r="A359" s="35"/>
      <c r="B359" s="146"/>
      <c r="C359" s="178" t="s">
        <v>290</v>
      </c>
      <c r="D359" s="178" t="s">
        <v>179</v>
      </c>
      <c r="E359" s="179" t="s">
        <v>363</v>
      </c>
      <c r="F359" s="180" t="s">
        <v>364</v>
      </c>
      <c r="G359" s="181" t="s">
        <v>326</v>
      </c>
      <c r="H359" s="182">
        <v>22</v>
      </c>
      <c r="I359" s="183"/>
      <c r="J359" s="184">
        <f>ROUND(I359*H359,2)</f>
        <v>0</v>
      </c>
      <c r="K359" s="185"/>
      <c r="L359" s="36"/>
      <c r="M359" s="186" t="s">
        <v>1</v>
      </c>
      <c r="N359" s="187" t="s">
        <v>40</v>
      </c>
      <c r="O359" s="64"/>
      <c r="P359" s="188">
        <f>O359*H359</f>
        <v>0</v>
      </c>
      <c r="Q359" s="188">
        <v>0</v>
      </c>
      <c r="R359" s="188">
        <f>Q359*H359</f>
        <v>0</v>
      </c>
      <c r="S359" s="188">
        <v>0</v>
      </c>
      <c r="T359" s="189">
        <f>S359*H359</f>
        <v>0</v>
      </c>
      <c r="U359" s="35"/>
      <c r="V359" s="35"/>
      <c r="W359" s="35"/>
      <c r="X359" s="35"/>
      <c r="Y359" s="35"/>
      <c r="Z359" s="35"/>
      <c r="AA359" s="35"/>
      <c r="AB359" s="35"/>
      <c r="AC359" s="35"/>
      <c r="AD359" s="35"/>
      <c r="AE359" s="35"/>
      <c r="AR359" s="190" t="s">
        <v>183</v>
      </c>
      <c r="AT359" s="190" t="s">
        <v>179</v>
      </c>
      <c r="AU359" s="190" t="s">
        <v>87</v>
      </c>
      <c r="AY359" s="18" t="s">
        <v>176</v>
      </c>
      <c r="BE359" s="108">
        <f>IF(N359="základná",J359,0)</f>
        <v>0</v>
      </c>
      <c r="BF359" s="108">
        <f>IF(N359="znížená",J359,0)</f>
        <v>0</v>
      </c>
      <c r="BG359" s="108">
        <f>IF(N359="zákl. prenesená",J359,0)</f>
        <v>0</v>
      </c>
      <c r="BH359" s="108">
        <f>IF(N359="zníž. prenesená",J359,0)</f>
        <v>0</v>
      </c>
      <c r="BI359" s="108">
        <f>IF(N359="nulová",J359,0)</f>
        <v>0</v>
      </c>
      <c r="BJ359" s="18" t="s">
        <v>87</v>
      </c>
      <c r="BK359" s="108">
        <f>ROUND(I359*H359,2)</f>
        <v>0</v>
      </c>
      <c r="BL359" s="18" t="s">
        <v>183</v>
      </c>
      <c r="BM359" s="190" t="s">
        <v>365</v>
      </c>
    </row>
    <row r="360" spans="1:65" s="13" customFormat="1" ht="22.5">
      <c r="B360" s="191"/>
      <c r="D360" s="192" t="s">
        <v>184</v>
      </c>
      <c r="E360" s="193" t="s">
        <v>1</v>
      </c>
      <c r="F360" s="194" t="s">
        <v>366</v>
      </c>
      <c r="H360" s="193" t="s">
        <v>1</v>
      </c>
      <c r="I360" s="195"/>
      <c r="L360" s="191"/>
      <c r="M360" s="196"/>
      <c r="N360" s="197"/>
      <c r="O360" s="197"/>
      <c r="P360" s="197"/>
      <c r="Q360" s="197"/>
      <c r="R360" s="197"/>
      <c r="S360" s="197"/>
      <c r="T360" s="198"/>
      <c r="AT360" s="193" t="s">
        <v>184</v>
      </c>
      <c r="AU360" s="193" t="s">
        <v>87</v>
      </c>
      <c r="AV360" s="13" t="s">
        <v>81</v>
      </c>
      <c r="AW360" s="13" t="s">
        <v>29</v>
      </c>
      <c r="AX360" s="13" t="s">
        <v>74</v>
      </c>
      <c r="AY360" s="193" t="s">
        <v>176</v>
      </c>
    </row>
    <row r="361" spans="1:65" s="14" customFormat="1">
      <c r="B361" s="199"/>
      <c r="D361" s="192" t="s">
        <v>184</v>
      </c>
      <c r="E361" s="200" t="s">
        <v>1</v>
      </c>
      <c r="F361" s="201" t="s">
        <v>280</v>
      </c>
      <c r="H361" s="202">
        <v>22</v>
      </c>
      <c r="I361" s="203"/>
      <c r="L361" s="199"/>
      <c r="M361" s="204"/>
      <c r="N361" s="205"/>
      <c r="O361" s="205"/>
      <c r="P361" s="205"/>
      <c r="Q361" s="205"/>
      <c r="R361" s="205"/>
      <c r="S361" s="205"/>
      <c r="T361" s="206"/>
      <c r="AT361" s="200" t="s">
        <v>184</v>
      </c>
      <c r="AU361" s="200" t="s">
        <v>87</v>
      </c>
      <c r="AV361" s="14" t="s">
        <v>87</v>
      </c>
      <c r="AW361" s="14" t="s">
        <v>29</v>
      </c>
      <c r="AX361" s="14" t="s">
        <v>74</v>
      </c>
      <c r="AY361" s="200" t="s">
        <v>176</v>
      </c>
    </row>
    <row r="362" spans="1:65" s="15" customFormat="1">
      <c r="B362" s="207"/>
      <c r="D362" s="192" t="s">
        <v>184</v>
      </c>
      <c r="E362" s="208" t="s">
        <v>1</v>
      </c>
      <c r="F362" s="209" t="s">
        <v>207</v>
      </c>
      <c r="H362" s="210">
        <v>22</v>
      </c>
      <c r="I362" s="211"/>
      <c r="L362" s="207"/>
      <c r="M362" s="212"/>
      <c r="N362" s="213"/>
      <c r="O362" s="213"/>
      <c r="P362" s="213"/>
      <c r="Q362" s="213"/>
      <c r="R362" s="213"/>
      <c r="S362" s="213"/>
      <c r="T362" s="214"/>
      <c r="AT362" s="208" t="s">
        <v>184</v>
      </c>
      <c r="AU362" s="208" t="s">
        <v>87</v>
      </c>
      <c r="AV362" s="15" t="s">
        <v>183</v>
      </c>
      <c r="AW362" s="15" t="s">
        <v>29</v>
      </c>
      <c r="AX362" s="15" t="s">
        <v>81</v>
      </c>
      <c r="AY362" s="208" t="s">
        <v>176</v>
      </c>
    </row>
    <row r="363" spans="1:65" s="2" customFormat="1" ht="24.2" customHeight="1">
      <c r="A363" s="35"/>
      <c r="B363" s="146"/>
      <c r="C363" s="178" t="s">
        <v>367</v>
      </c>
      <c r="D363" s="178" t="s">
        <v>179</v>
      </c>
      <c r="E363" s="179" t="s">
        <v>368</v>
      </c>
      <c r="F363" s="180" t="s">
        <v>369</v>
      </c>
      <c r="G363" s="181" t="s">
        <v>326</v>
      </c>
      <c r="H363" s="182">
        <v>44</v>
      </c>
      <c r="I363" s="183"/>
      <c r="J363" s="184">
        <f>ROUND(I363*H363,2)</f>
        <v>0</v>
      </c>
      <c r="K363" s="185"/>
      <c r="L363" s="36"/>
      <c r="M363" s="186" t="s">
        <v>1</v>
      </c>
      <c r="N363" s="187" t="s">
        <v>40</v>
      </c>
      <c r="O363" s="64"/>
      <c r="P363" s="188">
        <f>O363*H363</f>
        <v>0</v>
      </c>
      <c r="Q363" s="188">
        <v>0</v>
      </c>
      <c r="R363" s="188">
        <f>Q363*H363</f>
        <v>0</v>
      </c>
      <c r="S363" s="188">
        <v>0</v>
      </c>
      <c r="T363" s="189">
        <f>S363*H363</f>
        <v>0</v>
      </c>
      <c r="U363" s="35"/>
      <c r="V363" s="35"/>
      <c r="W363" s="35"/>
      <c r="X363" s="35"/>
      <c r="Y363" s="35"/>
      <c r="Z363" s="35"/>
      <c r="AA363" s="35"/>
      <c r="AB363" s="35"/>
      <c r="AC363" s="35"/>
      <c r="AD363" s="35"/>
      <c r="AE363" s="35"/>
      <c r="AR363" s="190" t="s">
        <v>183</v>
      </c>
      <c r="AT363" s="190" t="s">
        <v>179</v>
      </c>
      <c r="AU363" s="190" t="s">
        <v>87</v>
      </c>
      <c r="AY363" s="18" t="s">
        <v>176</v>
      </c>
      <c r="BE363" s="108">
        <f>IF(N363="základná",J363,0)</f>
        <v>0</v>
      </c>
      <c r="BF363" s="108">
        <f>IF(N363="znížená",J363,0)</f>
        <v>0</v>
      </c>
      <c r="BG363" s="108">
        <f>IF(N363="zákl. prenesená",J363,0)</f>
        <v>0</v>
      </c>
      <c r="BH363" s="108">
        <f>IF(N363="zníž. prenesená",J363,0)</f>
        <v>0</v>
      </c>
      <c r="BI363" s="108">
        <f>IF(N363="nulová",J363,0)</f>
        <v>0</v>
      </c>
      <c r="BJ363" s="18" t="s">
        <v>87</v>
      </c>
      <c r="BK363" s="108">
        <f>ROUND(I363*H363,2)</f>
        <v>0</v>
      </c>
      <c r="BL363" s="18" t="s">
        <v>183</v>
      </c>
      <c r="BM363" s="190" t="s">
        <v>370</v>
      </c>
    </row>
    <row r="364" spans="1:65" s="13" customFormat="1" ht="22.5">
      <c r="B364" s="191"/>
      <c r="D364" s="192" t="s">
        <v>184</v>
      </c>
      <c r="E364" s="193" t="s">
        <v>1</v>
      </c>
      <c r="F364" s="194" t="s">
        <v>371</v>
      </c>
      <c r="H364" s="193" t="s">
        <v>1</v>
      </c>
      <c r="I364" s="195"/>
      <c r="L364" s="191"/>
      <c r="M364" s="196"/>
      <c r="N364" s="197"/>
      <c r="O364" s="197"/>
      <c r="P364" s="197"/>
      <c r="Q364" s="197"/>
      <c r="R364" s="197"/>
      <c r="S364" s="197"/>
      <c r="T364" s="198"/>
      <c r="AT364" s="193" t="s">
        <v>184</v>
      </c>
      <c r="AU364" s="193" t="s">
        <v>87</v>
      </c>
      <c r="AV364" s="13" t="s">
        <v>81</v>
      </c>
      <c r="AW364" s="13" t="s">
        <v>29</v>
      </c>
      <c r="AX364" s="13" t="s">
        <v>74</v>
      </c>
      <c r="AY364" s="193" t="s">
        <v>176</v>
      </c>
    </row>
    <row r="365" spans="1:65" s="13" customFormat="1" ht="22.5">
      <c r="B365" s="191"/>
      <c r="D365" s="192" t="s">
        <v>184</v>
      </c>
      <c r="E365" s="193" t="s">
        <v>1</v>
      </c>
      <c r="F365" s="194" t="s">
        <v>372</v>
      </c>
      <c r="H365" s="193" t="s">
        <v>1</v>
      </c>
      <c r="I365" s="195"/>
      <c r="L365" s="191"/>
      <c r="M365" s="196"/>
      <c r="N365" s="197"/>
      <c r="O365" s="197"/>
      <c r="P365" s="197"/>
      <c r="Q365" s="197"/>
      <c r="R365" s="197"/>
      <c r="S365" s="197"/>
      <c r="T365" s="198"/>
      <c r="AT365" s="193" t="s">
        <v>184</v>
      </c>
      <c r="AU365" s="193" t="s">
        <v>87</v>
      </c>
      <c r="AV365" s="13" t="s">
        <v>81</v>
      </c>
      <c r="AW365" s="13" t="s">
        <v>29</v>
      </c>
      <c r="AX365" s="13" t="s">
        <v>74</v>
      </c>
      <c r="AY365" s="193" t="s">
        <v>176</v>
      </c>
    </row>
    <row r="366" spans="1:65" s="14" customFormat="1">
      <c r="B366" s="199"/>
      <c r="D366" s="192" t="s">
        <v>184</v>
      </c>
      <c r="E366" s="200" t="s">
        <v>1</v>
      </c>
      <c r="F366" s="201" t="s">
        <v>373</v>
      </c>
      <c r="H366" s="202">
        <v>44</v>
      </c>
      <c r="I366" s="203"/>
      <c r="L366" s="199"/>
      <c r="M366" s="204"/>
      <c r="N366" s="205"/>
      <c r="O366" s="205"/>
      <c r="P366" s="205"/>
      <c r="Q366" s="205"/>
      <c r="R366" s="205"/>
      <c r="S366" s="205"/>
      <c r="T366" s="206"/>
      <c r="AT366" s="200" t="s">
        <v>184</v>
      </c>
      <c r="AU366" s="200" t="s">
        <v>87</v>
      </c>
      <c r="AV366" s="14" t="s">
        <v>87</v>
      </c>
      <c r="AW366" s="14" t="s">
        <v>29</v>
      </c>
      <c r="AX366" s="14" t="s">
        <v>74</v>
      </c>
      <c r="AY366" s="200" t="s">
        <v>176</v>
      </c>
    </row>
    <row r="367" spans="1:65" s="15" customFormat="1">
      <c r="B367" s="207"/>
      <c r="D367" s="192" t="s">
        <v>184</v>
      </c>
      <c r="E367" s="208" t="s">
        <v>1</v>
      </c>
      <c r="F367" s="209" t="s">
        <v>207</v>
      </c>
      <c r="H367" s="210">
        <v>44</v>
      </c>
      <c r="I367" s="211"/>
      <c r="L367" s="207"/>
      <c r="M367" s="212"/>
      <c r="N367" s="213"/>
      <c r="O367" s="213"/>
      <c r="P367" s="213"/>
      <c r="Q367" s="213"/>
      <c r="R367" s="213"/>
      <c r="S367" s="213"/>
      <c r="T367" s="214"/>
      <c r="AT367" s="208" t="s">
        <v>184</v>
      </c>
      <c r="AU367" s="208" t="s">
        <v>87</v>
      </c>
      <c r="AV367" s="15" t="s">
        <v>183</v>
      </c>
      <c r="AW367" s="15" t="s">
        <v>29</v>
      </c>
      <c r="AX367" s="15" t="s">
        <v>81</v>
      </c>
      <c r="AY367" s="208" t="s">
        <v>176</v>
      </c>
    </row>
    <row r="368" spans="1:65" s="2" customFormat="1" ht="24.2" customHeight="1">
      <c r="A368" s="35"/>
      <c r="B368" s="146"/>
      <c r="C368" s="178" t="s">
        <v>298</v>
      </c>
      <c r="D368" s="178" t="s">
        <v>179</v>
      </c>
      <c r="E368" s="179" t="s">
        <v>374</v>
      </c>
      <c r="F368" s="180" t="s">
        <v>375</v>
      </c>
      <c r="G368" s="181" t="s">
        <v>326</v>
      </c>
      <c r="H368" s="182">
        <v>66</v>
      </c>
      <c r="I368" s="183"/>
      <c r="J368" s="184">
        <f>ROUND(I368*H368,2)</f>
        <v>0</v>
      </c>
      <c r="K368" s="185"/>
      <c r="L368" s="36"/>
      <c r="M368" s="186" t="s">
        <v>1</v>
      </c>
      <c r="N368" s="187" t="s">
        <v>40</v>
      </c>
      <c r="O368" s="64"/>
      <c r="P368" s="188">
        <f>O368*H368</f>
        <v>0</v>
      </c>
      <c r="Q368" s="188">
        <v>0</v>
      </c>
      <c r="R368" s="188">
        <f>Q368*H368</f>
        <v>0</v>
      </c>
      <c r="S368" s="188">
        <v>0</v>
      </c>
      <c r="T368" s="189">
        <f>S368*H368</f>
        <v>0</v>
      </c>
      <c r="U368" s="35"/>
      <c r="V368" s="35"/>
      <c r="W368" s="35"/>
      <c r="X368" s="35"/>
      <c r="Y368" s="35"/>
      <c r="Z368" s="35"/>
      <c r="AA368" s="35"/>
      <c r="AB368" s="35"/>
      <c r="AC368" s="35"/>
      <c r="AD368" s="35"/>
      <c r="AE368" s="35"/>
      <c r="AR368" s="190" t="s">
        <v>183</v>
      </c>
      <c r="AT368" s="190" t="s">
        <v>179</v>
      </c>
      <c r="AU368" s="190" t="s">
        <v>87</v>
      </c>
      <c r="AY368" s="18" t="s">
        <v>176</v>
      </c>
      <c r="BE368" s="108">
        <f>IF(N368="základná",J368,0)</f>
        <v>0</v>
      </c>
      <c r="BF368" s="108">
        <f>IF(N368="znížená",J368,0)</f>
        <v>0</v>
      </c>
      <c r="BG368" s="108">
        <f>IF(N368="zákl. prenesená",J368,0)</f>
        <v>0</v>
      </c>
      <c r="BH368" s="108">
        <f>IF(N368="zníž. prenesená",J368,0)</f>
        <v>0</v>
      </c>
      <c r="BI368" s="108">
        <f>IF(N368="nulová",J368,0)</f>
        <v>0</v>
      </c>
      <c r="BJ368" s="18" t="s">
        <v>87</v>
      </c>
      <c r="BK368" s="108">
        <f>ROUND(I368*H368,2)</f>
        <v>0</v>
      </c>
      <c r="BL368" s="18" t="s">
        <v>183</v>
      </c>
      <c r="BM368" s="190" t="s">
        <v>376</v>
      </c>
    </row>
    <row r="369" spans="1:65" s="13" customFormat="1" ht="33.75">
      <c r="B369" s="191"/>
      <c r="D369" s="192" t="s">
        <v>184</v>
      </c>
      <c r="E369" s="193" t="s">
        <v>1</v>
      </c>
      <c r="F369" s="194" t="s">
        <v>377</v>
      </c>
      <c r="H369" s="193" t="s">
        <v>1</v>
      </c>
      <c r="I369" s="195"/>
      <c r="L369" s="191"/>
      <c r="M369" s="196"/>
      <c r="N369" s="197"/>
      <c r="O369" s="197"/>
      <c r="P369" s="197"/>
      <c r="Q369" s="197"/>
      <c r="R369" s="197"/>
      <c r="S369" s="197"/>
      <c r="T369" s="198"/>
      <c r="AT369" s="193" t="s">
        <v>184</v>
      </c>
      <c r="AU369" s="193" t="s">
        <v>87</v>
      </c>
      <c r="AV369" s="13" t="s">
        <v>81</v>
      </c>
      <c r="AW369" s="13" t="s">
        <v>29</v>
      </c>
      <c r="AX369" s="13" t="s">
        <v>74</v>
      </c>
      <c r="AY369" s="193" t="s">
        <v>176</v>
      </c>
    </row>
    <row r="370" spans="1:65" s="14" customFormat="1">
      <c r="B370" s="199"/>
      <c r="D370" s="192" t="s">
        <v>184</v>
      </c>
      <c r="E370" s="200" t="s">
        <v>1</v>
      </c>
      <c r="F370" s="201" t="s">
        <v>378</v>
      </c>
      <c r="H370" s="202">
        <v>66</v>
      </c>
      <c r="I370" s="203"/>
      <c r="L370" s="199"/>
      <c r="M370" s="204"/>
      <c r="N370" s="205"/>
      <c r="O370" s="205"/>
      <c r="P370" s="205"/>
      <c r="Q370" s="205"/>
      <c r="R370" s="205"/>
      <c r="S370" s="205"/>
      <c r="T370" s="206"/>
      <c r="AT370" s="200" t="s">
        <v>184</v>
      </c>
      <c r="AU370" s="200" t="s">
        <v>87</v>
      </c>
      <c r="AV370" s="14" t="s">
        <v>87</v>
      </c>
      <c r="AW370" s="14" t="s">
        <v>29</v>
      </c>
      <c r="AX370" s="14" t="s">
        <v>74</v>
      </c>
      <c r="AY370" s="200" t="s">
        <v>176</v>
      </c>
    </row>
    <row r="371" spans="1:65" s="15" customFormat="1">
      <c r="B371" s="207"/>
      <c r="D371" s="192" t="s">
        <v>184</v>
      </c>
      <c r="E371" s="208" t="s">
        <v>1</v>
      </c>
      <c r="F371" s="209" t="s">
        <v>207</v>
      </c>
      <c r="H371" s="210">
        <v>66</v>
      </c>
      <c r="I371" s="211"/>
      <c r="L371" s="207"/>
      <c r="M371" s="212"/>
      <c r="N371" s="213"/>
      <c r="O371" s="213"/>
      <c r="P371" s="213"/>
      <c r="Q371" s="213"/>
      <c r="R371" s="213"/>
      <c r="S371" s="213"/>
      <c r="T371" s="214"/>
      <c r="AT371" s="208" t="s">
        <v>184</v>
      </c>
      <c r="AU371" s="208" t="s">
        <v>87</v>
      </c>
      <c r="AV371" s="15" t="s">
        <v>183</v>
      </c>
      <c r="AW371" s="15" t="s">
        <v>29</v>
      </c>
      <c r="AX371" s="15" t="s">
        <v>81</v>
      </c>
      <c r="AY371" s="208" t="s">
        <v>176</v>
      </c>
    </row>
    <row r="372" spans="1:65" s="2" customFormat="1" ht="24.2" customHeight="1">
      <c r="A372" s="35"/>
      <c r="B372" s="146"/>
      <c r="C372" s="178" t="s">
        <v>379</v>
      </c>
      <c r="D372" s="178" t="s">
        <v>179</v>
      </c>
      <c r="E372" s="179" t="s">
        <v>380</v>
      </c>
      <c r="F372" s="180" t="s">
        <v>381</v>
      </c>
      <c r="G372" s="181" t="s">
        <v>263</v>
      </c>
      <c r="H372" s="182">
        <v>3.75</v>
      </c>
      <c r="I372" s="183"/>
      <c r="J372" s="184">
        <f>ROUND(I372*H372,2)</f>
        <v>0</v>
      </c>
      <c r="K372" s="185"/>
      <c r="L372" s="36"/>
      <c r="M372" s="186" t="s">
        <v>1</v>
      </c>
      <c r="N372" s="187" t="s">
        <v>40</v>
      </c>
      <c r="O372" s="64"/>
      <c r="P372" s="188">
        <f>O372*H372</f>
        <v>0</v>
      </c>
      <c r="Q372" s="188">
        <v>0</v>
      </c>
      <c r="R372" s="188">
        <f>Q372*H372</f>
        <v>0</v>
      </c>
      <c r="S372" s="188">
        <v>0</v>
      </c>
      <c r="T372" s="189">
        <f>S372*H372</f>
        <v>0</v>
      </c>
      <c r="U372" s="35"/>
      <c r="V372" s="35"/>
      <c r="W372" s="35"/>
      <c r="X372" s="35"/>
      <c r="Y372" s="35"/>
      <c r="Z372" s="35"/>
      <c r="AA372" s="35"/>
      <c r="AB372" s="35"/>
      <c r="AC372" s="35"/>
      <c r="AD372" s="35"/>
      <c r="AE372" s="35"/>
      <c r="AR372" s="190" t="s">
        <v>183</v>
      </c>
      <c r="AT372" s="190" t="s">
        <v>179</v>
      </c>
      <c r="AU372" s="190" t="s">
        <v>87</v>
      </c>
      <c r="AY372" s="18" t="s">
        <v>176</v>
      </c>
      <c r="BE372" s="108">
        <f>IF(N372="základná",J372,0)</f>
        <v>0</v>
      </c>
      <c r="BF372" s="108">
        <f>IF(N372="znížená",J372,0)</f>
        <v>0</v>
      </c>
      <c r="BG372" s="108">
        <f>IF(N372="zákl. prenesená",J372,0)</f>
        <v>0</v>
      </c>
      <c r="BH372" s="108">
        <f>IF(N372="zníž. prenesená",J372,0)</f>
        <v>0</v>
      </c>
      <c r="BI372" s="108">
        <f>IF(N372="nulová",J372,0)</f>
        <v>0</v>
      </c>
      <c r="BJ372" s="18" t="s">
        <v>87</v>
      </c>
      <c r="BK372" s="108">
        <f>ROUND(I372*H372,2)</f>
        <v>0</v>
      </c>
      <c r="BL372" s="18" t="s">
        <v>183</v>
      </c>
      <c r="BM372" s="190" t="s">
        <v>382</v>
      </c>
    </row>
    <row r="373" spans="1:65" s="13" customFormat="1" ht="33.75">
      <c r="B373" s="191"/>
      <c r="D373" s="192" t="s">
        <v>184</v>
      </c>
      <c r="E373" s="193" t="s">
        <v>1</v>
      </c>
      <c r="F373" s="194" t="s">
        <v>383</v>
      </c>
      <c r="H373" s="193" t="s">
        <v>1</v>
      </c>
      <c r="I373" s="195"/>
      <c r="L373" s="191"/>
      <c r="M373" s="196"/>
      <c r="N373" s="197"/>
      <c r="O373" s="197"/>
      <c r="P373" s="197"/>
      <c r="Q373" s="197"/>
      <c r="R373" s="197"/>
      <c r="S373" s="197"/>
      <c r="T373" s="198"/>
      <c r="AT373" s="193" t="s">
        <v>184</v>
      </c>
      <c r="AU373" s="193" t="s">
        <v>87</v>
      </c>
      <c r="AV373" s="13" t="s">
        <v>81</v>
      </c>
      <c r="AW373" s="13" t="s">
        <v>29</v>
      </c>
      <c r="AX373" s="13" t="s">
        <v>74</v>
      </c>
      <c r="AY373" s="193" t="s">
        <v>176</v>
      </c>
    </row>
    <row r="374" spans="1:65" s="14" customFormat="1">
      <c r="B374" s="199"/>
      <c r="D374" s="192" t="s">
        <v>184</v>
      </c>
      <c r="E374" s="200" t="s">
        <v>1</v>
      </c>
      <c r="F374" s="201" t="s">
        <v>384</v>
      </c>
      <c r="H374" s="202">
        <v>3.75</v>
      </c>
      <c r="I374" s="203"/>
      <c r="L374" s="199"/>
      <c r="M374" s="204"/>
      <c r="N374" s="205"/>
      <c r="O374" s="205"/>
      <c r="P374" s="205"/>
      <c r="Q374" s="205"/>
      <c r="R374" s="205"/>
      <c r="S374" s="205"/>
      <c r="T374" s="206"/>
      <c r="AT374" s="200" t="s">
        <v>184</v>
      </c>
      <c r="AU374" s="200" t="s">
        <v>87</v>
      </c>
      <c r="AV374" s="14" t="s">
        <v>87</v>
      </c>
      <c r="AW374" s="14" t="s">
        <v>29</v>
      </c>
      <c r="AX374" s="14" t="s">
        <v>74</v>
      </c>
      <c r="AY374" s="200" t="s">
        <v>176</v>
      </c>
    </row>
    <row r="375" spans="1:65" s="15" customFormat="1">
      <c r="B375" s="207"/>
      <c r="D375" s="192" t="s">
        <v>184</v>
      </c>
      <c r="E375" s="208" t="s">
        <v>1</v>
      </c>
      <c r="F375" s="209" t="s">
        <v>207</v>
      </c>
      <c r="H375" s="210">
        <v>3.75</v>
      </c>
      <c r="I375" s="211"/>
      <c r="L375" s="207"/>
      <c r="M375" s="212"/>
      <c r="N375" s="213"/>
      <c r="O375" s="213"/>
      <c r="P375" s="213"/>
      <c r="Q375" s="213"/>
      <c r="R375" s="213"/>
      <c r="S375" s="213"/>
      <c r="T375" s="214"/>
      <c r="AT375" s="208" t="s">
        <v>184</v>
      </c>
      <c r="AU375" s="208" t="s">
        <v>87</v>
      </c>
      <c r="AV375" s="15" t="s">
        <v>183</v>
      </c>
      <c r="AW375" s="15" t="s">
        <v>29</v>
      </c>
      <c r="AX375" s="15" t="s">
        <v>81</v>
      </c>
      <c r="AY375" s="208" t="s">
        <v>176</v>
      </c>
    </row>
    <row r="376" spans="1:65" s="2" customFormat="1" ht="16.5" customHeight="1">
      <c r="A376" s="35"/>
      <c r="B376" s="146"/>
      <c r="C376" s="178" t="s">
        <v>309</v>
      </c>
      <c r="D376" s="178" t="s">
        <v>179</v>
      </c>
      <c r="E376" s="179" t="s">
        <v>385</v>
      </c>
      <c r="F376" s="180" t="s">
        <v>386</v>
      </c>
      <c r="G376" s="181" t="s">
        <v>272</v>
      </c>
      <c r="H376" s="182">
        <v>2</v>
      </c>
      <c r="I376" s="183"/>
      <c r="J376" s="184">
        <f>ROUND(I376*H376,2)</f>
        <v>0</v>
      </c>
      <c r="K376" s="185"/>
      <c r="L376" s="36"/>
      <c r="M376" s="186" t="s">
        <v>1</v>
      </c>
      <c r="N376" s="187" t="s">
        <v>40</v>
      </c>
      <c r="O376" s="64"/>
      <c r="P376" s="188">
        <f>O376*H376</f>
        <v>0</v>
      </c>
      <c r="Q376" s="188">
        <v>0</v>
      </c>
      <c r="R376" s="188">
        <f>Q376*H376</f>
        <v>0</v>
      </c>
      <c r="S376" s="188">
        <v>0</v>
      </c>
      <c r="T376" s="189">
        <f>S376*H376</f>
        <v>0</v>
      </c>
      <c r="U376" s="35"/>
      <c r="V376" s="35"/>
      <c r="W376" s="35"/>
      <c r="X376" s="35"/>
      <c r="Y376" s="35"/>
      <c r="Z376" s="35"/>
      <c r="AA376" s="35"/>
      <c r="AB376" s="35"/>
      <c r="AC376" s="35"/>
      <c r="AD376" s="35"/>
      <c r="AE376" s="35"/>
      <c r="AR376" s="190" t="s">
        <v>183</v>
      </c>
      <c r="AT376" s="190" t="s">
        <v>179</v>
      </c>
      <c r="AU376" s="190" t="s">
        <v>87</v>
      </c>
      <c r="AY376" s="18" t="s">
        <v>176</v>
      </c>
      <c r="BE376" s="108">
        <f>IF(N376="základná",J376,0)</f>
        <v>0</v>
      </c>
      <c r="BF376" s="108">
        <f>IF(N376="znížená",J376,0)</f>
        <v>0</v>
      </c>
      <c r="BG376" s="108">
        <f>IF(N376="zákl. prenesená",J376,0)</f>
        <v>0</v>
      </c>
      <c r="BH376" s="108">
        <f>IF(N376="zníž. prenesená",J376,0)</f>
        <v>0</v>
      </c>
      <c r="BI376" s="108">
        <f>IF(N376="nulová",J376,0)</f>
        <v>0</v>
      </c>
      <c r="BJ376" s="18" t="s">
        <v>87</v>
      </c>
      <c r="BK376" s="108">
        <f>ROUND(I376*H376,2)</f>
        <v>0</v>
      </c>
      <c r="BL376" s="18" t="s">
        <v>183</v>
      </c>
      <c r="BM376" s="190" t="s">
        <v>387</v>
      </c>
    </row>
    <row r="377" spans="1:65" s="13" customFormat="1" ht="22.5">
      <c r="B377" s="191"/>
      <c r="D377" s="192" t="s">
        <v>184</v>
      </c>
      <c r="E377" s="193" t="s">
        <v>1</v>
      </c>
      <c r="F377" s="194" t="s">
        <v>388</v>
      </c>
      <c r="H377" s="193" t="s">
        <v>1</v>
      </c>
      <c r="I377" s="195"/>
      <c r="L377" s="191"/>
      <c r="M377" s="196"/>
      <c r="N377" s="197"/>
      <c r="O377" s="197"/>
      <c r="P377" s="197"/>
      <c r="Q377" s="197"/>
      <c r="R377" s="197"/>
      <c r="S377" s="197"/>
      <c r="T377" s="198"/>
      <c r="AT377" s="193" t="s">
        <v>184</v>
      </c>
      <c r="AU377" s="193" t="s">
        <v>87</v>
      </c>
      <c r="AV377" s="13" t="s">
        <v>81</v>
      </c>
      <c r="AW377" s="13" t="s">
        <v>29</v>
      </c>
      <c r="AX377" s="13" t="s">
        <v>74</v>
      </c>
      <c r="AY377" s="193" t="s">
        <v>176</v>
      </c>
    </row>
    <row r="378" spans="1:65" s="14" customFormat="1">
      <c r="B378" s="199"/>
      <c r="D378" s="192" t="s">
        <v>184</v>
      </c>
      <c r="E378" s="200" t="s">
        <v>1</v>
      </c>
      <c r="F378" s="201" t="s">
        <v>81</v>
      </c>
      <c r="H378" s="202">
        <v>1</v>
      </c>
      <c r="I378" s="203"/>
      <c r="L378" s="199"/>
      <c r="M378" s="204"/>
      <c r="N378" s="205"/>
      <c r="O378" s="205"/>
      <c r="P378" s="205"/>
      <c r="Q378" s="205"/>
      <c r="R378" s="205"/>
      <c r="S378" s="205"/>
      <c r="T378" s="206"/>
      <c r="AT378" s="200" t="s">
        <v>184</v>
      </c>
      <c r="AU378" s="200" t="s">
        <v>87</v>
      </c>
      <c r="AV378" s="14" t="s">
        <v>87</v>
      </c>
      <c r="AW378" s="14" t="s">
        <v>29</v>
      </c>
      <c r="AX378" s="14" t="s">
        <v>74</v>
      </c>
      <c r="AY378" s="200" t="s">
        <v>176</v>
      </c>
    </row>
    <row r="379" spans="1:65" s="13" customFormat="1" ht="22.5">
      <c r="B379" s="191"/>
      <c r="D379" s="192" t="s">
        <v>184</v>
      </c>
      <c r="E379" s="193" t="s">
        <v>1</v>
      </c>
      <c r="F379" s="194" t="s">
        <v>389</v>
      </c>
      <c r="H379" s="193" t="s">
        <v>1</v>
      </c>
      <c r="I379" s="195"/>
      <c r="L379" s="191"/>
      <c r="M379" s="196"/>
      <c r="N379" s="197"/>
      <c r="O379" s="197"/>
      <c r="P379" s="197"/>
      <c r="Q379" s="197"/>
      <c r="R379" s="197"/>
      <c r="S379" s="197"/>
      <c r="T379" s="198"/>
      <c r="AT379" s="193" t="s">
        <v>184</v>
      </c>
      <c r="AU379" s="193" t="s">
        <v>87</v>
      </c>
      <c r="AV379" s="13" t="s">
        <v>81</v>
      </c>
      <c r="AW379" s="13" t="s">
        <v>29</v>
      </c>
      <c r="AX379" s="13" t="s">
        <v>74</v>
      </c>
      <c r="AY379" s="193" t="s">
        <v>176</v>
      </c>
    </row>
    <row r="380" spans="1:65" s="14" customFormat="1">
      <c r="B380" s="199"/>
      <c r="D380" s="192" t="s">
        <v>184</v>
      </c>
      <c r="E380" s="200" t="s">
        <v>1</v>
      </c>
      <c r="F380" s="201" t="s">
        <v>81</v>
      </c>
      <c r="H380" s="202">
        <v>1</v>
      </c>
      <c r="I380" s="203"/>
      <c r="L380" s="199"/>
      <c r="M380" s="204"/>
      <c r="N380" s="205"/>
      <c r="O380" s="205"/>
      <c r="P380" s="205"/>
      <c r="Q380" s="205"/>
      <c r="R380" s="205"/>
      <c r="S380" s="205"/>
      <c r="T380" s="206"/>
      <c r="AT380" s="200" t="s">
        <v>184</v>
      </c>
      <c r="AU380" s="200" t="s">
        <v>87</v>
      </c>
      <c r="AV380" s="14" t="s">
        <v>87</v>
      </c>
      <c r="AW380" s="14" t="s">
        <v>29</v>
      </c>
      <c r="AX380" s="14" t="s">
        <v>74</v>
      </c>
      <c r="AY380" s="200" t="s">
        <v>176</v>
      </c>
    </row>
    <row r="381" spans="1:65" s="15" customFormat="1">
      <c r="B381" s="207"/>
      <c r="D381" s="192" t="s">
        <v>184</v>
      </c>
      <c r="E381" s="208" t="s">
        <v>1</v>
      </c>
      <c r="F381" s="209" t="s">
        <v>207</v>
      </c>
      <c r="H381" s="210">
        <v>2</v>
      </c>
      <c r="I381" s="211"/>
      <c r="L381" s="207"/>
      <c r="M381" s="212"/>
      <c r="N381" s="213"/>
      <c r="O381" s="213"/>
      <c r="P381" s="213"/>
      <c r="Q381" s="213"/>
      <c r="R381" s="213"/>
      <c r="S381" s="213"/>
      <c r="T381" s="214"/>
      <c r="AT381" s="208" t="s">
        <v>184</v>
      </c>
      <c r="AU381" s="208" t="s">
        <v>87</v>
      </c>
      <c r="AV381" s="15" t="s">
        <v>183</v>
      </c>
      <c r="AW381" s="15" t="s">
        <v>29</v>
      </c>
      <c r="AX381" s="15" t="s">
        <v>81</v>
      </c>
      <c r="AY381" s="208" t="s">
        <v>176</v>
      </c>
    </row>
    <row r="382" spans="1:65" s="2" customFormat="1" ht="24.2" customHeight="1">
      <c r="A382" s="35"/>
      <c r="B382" s="146"/>
      <c r="C382" s="178" t="s">
        <v>390</v>
      </c>
      <c r="D382" s="178" t="s">
        <v>179</v>
      </c>
      <c r="E382" s="179" t="s">
        <v>391</v>
      </c>
      <c r="F382" s="180" t="s">
        <v>392</v>
      </c>
      <c r="G382" s="181" t="s">
        <v>263</v>
      </c>
      <c r="H382" s="182">
        <v>34.5</v>
      </c>
      <c r="I382" s="183"/>
      <c r="J382" s="184">
        <f>ROUND(I382*H382,2)</f>
        <v>0</v>
      </c>
      <c r="K382" s="185"/>
      <c r="L382" s="36"/>
      <c r="M382" s="186" t="s">
        <v>1</v>
      </c>
      <c r="N382" s="187" t="s">
        <v>40</v>
      </c>
      <c r="O382" s="64"/>
      <c r="P382" s="188">
        <f>O382*H382</f>
        <v>0</v>
      </c>
      <c r="Q382" s="188">
        <v>0</v>
      </c>
      <c r="R382" s="188">
        <f>Q382*H382</f>
        <v>0</v>
      </c>
      <c r="S382" s="188">
        <v>0</v>
      </c>
      <c r="T382" s="189">
        <f>S382*H382</f>
        <v>0</v>
      </c>
      <c r="U382" s="35"/>
      <c r="V382" s="35"/>
      <c r="W382" s="35"/>
      <c r="X382" s="35"/>
      <c r="Y382" s="35"/>
      <c r="Z382" s="35"/>
      <c r="AA382" s="35"/>
      <c r="AB382" s="35"/>
      <c r="AC382" s="35"/>
      <c r="AD382" s="35"/>
      <c r="AE382" s="35"/>
      <c r="AR382" s="190" t="s">
        <v>183</v>
      </c>
      <c r="AT382" s="190" t="s">
        <v>179</v>
      </c>
      <c r="AU382" s="190" t="s">
        <v>87</v>
      </c>
      <c r="AY382" s="18" t="s">
        <v>176</v>
      </c>
      <c r="BE382" s="108">
        <f>IF(N382="základná",J382,0)</f>
        <v>0</v>
      </c>
      <c r="BF382" s="108">
        <f>IF(N382="znížená",J382,0)</f>
        <v>0</v>
      </c>
      <c r="BG382" s="108">
        <f>IF(N382="zákl. prenesená",J382,0)</f>
        <v>0</v>
      </c>
      <c r="BH382" s="108">
        <f>IF(N382="zníž. prenesená",J382,0)</f>
        <v>0</v>
      </c>
      <c r="BI382" s="108">
        <f>IF(N382="nulová",J382,0)</f>
        <v>0</v>
      </c>
      <c r="BJ382" s="18" t="s">
        <v>87</v>
      </c>
      <c r="BK382" s="108">
        <f>ROUND(I382*H382,2)</f>
        <v>0</v>
      </c>
      <c r="BL382" s="18" t="s">
        <v>183</v>
      </c>
      <c r="BM382" s="190" t="s">
        <v>393</v>
      </c>
    </row>
    <row r="383" spans="1:65" s="13" customFormat="1">
      <c r="B383" s="191"/>
      <c r="D383" s="192" t="s">
        <v>184</v>
      </c>
      <c r="E383" s="193" t="s">
        <v>1</v>
      </c>
      <c r="F383" s="194" t="s">
        <v>394</v>
      </c>
      <c r="H383" s="193" t="s">
        <v>1</v>
      </c>
      <c r="I383" s="195"/>
      <c r="L383" s="191"/>
      <c r="M383" s="196"/>
      <c r="N383" s="197"/>
      <c r="O383" s="197"/>
      <c r="P383" s="197"/>
      <c r="Q383" s="197"/>
      <c r="R383" s="197"/>
      <c r="S383" s="197"/>
      <c r="T383" s="198"/>
      <c r="AT383" s="193" t="s">
        <v>184</v>
      </c>
      <c r="AU383" s="193" t="s">
        <v>87</v>
      </c>
      <c r="AV383" s="13" t="s">
        <v>81</v>
      </c>
      <c r="AW383" s="13" t="s">
        <v>29</v>
      </c>
      <c r="AX383" s="13" t="s">
        <v>74</v>
      </c>
      <c r="AY383" s="193" t="s">
        <v>176</v>
      </c>
    </row>
    <row r="384" spans="1:65" s="13" customFormat="1">
      <c r="B384" s="191"/>
      <c r="D384" s="192" t="s">
        <v>184</v>
      </c>
      <c r="E384" s="193" t="s">
        <v>1</v>
      </c>
      <c r="F384" s="194" t="s">
        <v>185</v>
      </c>
      <c r="H384" s="193" t="s">
        <v>1</v>
      </c>
      <c r="I384" s="195"/>
      <c r="L384" s="191"/>
      <c r="M384" s="196"/>
      <c r="N384" s="197"/>
      <c r="O384" s="197"/>
      <c r="P384" s="197"/>
      <c r="Q384" s="197"/>
      <c r="R384" s="197"/>
      <c r="S384" s="197"/>
      <c r="T384" s="198"/>
      <c r="AT384" s="193" t="s">
        <v>184</v>
      </c>
      <c r="AU384" s="193" t="s">
        <v>87</v>
      </c>
      <c r="AV384" s="13" t="s">
        <v>81</v>
      </c>
      <c r="AW384" s="13" t="s">
        <v>29</v>
      </c>
      <c r="AX384" s="13" t="s">
        <v>74</v>
      </c>
      <c r="AY384" s="193" t="s">
        <v>176</v>
      </c>
    </row>
    <row r="385" spans="1:65" s="14" customFormat="1">
      <c r="B385" s="199"/>
      <c r="D385" s="192" t="s">
        <v>184</v>
      </c>
      <c r="E385" s="200" t="s">
        <v>1</v>
      </c>
      <c r="F385" s="201" t="s">
        <v>395</v>
      </c>
      <c r="H385" s="202">
        <v>34.5</v>
      </c>
      <c r="I385" s="203"/>
      <c r="L385" s="199"/>
      <c r="M385" s="204"/>
      <c r="N385" s="205"/>
      <c r="O385" s="205"/>
      <c r="P385" s="205"/>
      <c r="Q385" s="205"/>
      <c r="R385" s="205"/>
      <c r="S385" s="205"/>
      <c r="T385" s="206"/>
      <c r="AT385" s="200" t="s">
        <v>184</v>
      </c>
      <c r="AU385" s="200" t="s">
        <v>87</v>
      </c>
      <c r="AV385" s="14" t="s">
        <v>87</v>
      </c>
      <c r="AW385" s="14" t="s">
        <v>29</v>
      </c>
      <c r="AX385" s="14" t="s">
        <v>74</v>
      </c>
      <c r="AY385" s="200" t="s">
        <v>176</v>
      </c>
    </row>
    <row r="386" spans="1:65" s="15" customFormat="1">
      <c r="B386" s="207"/>
      <c r="D386" s="192" t="s">
        <v>184</v>
      </c>
      <c r="E386" s="208" t="s">
        <v>1</v>
      </c>
      <c r="F386" s="209" t="s">
        <v>207</v>
      </c>
      <c r="H386" s="210">
        <v>34.5</v>
      </c>
      <c r="I386" s="211"/>
      <c r="L386" s="207"/>
      <c r="M386" s="212"/>
      <c r="N386" s="213"/>
      <c r="O386" s="213"/>
      <c r="P386" s="213"/>
      <c r="Q386" s="213"/>
      <c r="R386" s="213"/>
      <c r="S386" s="213"/>
      <c r="T386" s="214"/>
      <c r="AT386" s="208" t="s">
        <v>184</v>
      </c>
      <c r="AU386" s="208" t="s">
        <v>87</v>
      </c>
      <c r="AV386" s="15" t="s">
        <v>183</v>
      </c>
      <c r="AW386" s="15" t="s">
        <v>29</v>
      </c>
      <c r="AX386" s="15" t="s">
        <v>81</v>
      </c>
      <c r="AY386" s="208" t="s">
        <v>176</v>
      </c>
    </row>
    <row r="387" spans="1:65" s="2" customFormat="1" ht="24.2" customHeight="1">
      <c r="A387" s="35"/>
      <c r="B387" s="146"/>
      <c r="C387" s="178" t="s">
        <v>314</v>
      </c>
      <c r="D387" s="178" t="s">
        <v>179</v>
      </c>
      <c r="E387" s="179" t="s">
        <v>396</v>
      </c>
      <c r="F387" s="180" t="s">
        <v>397</v>
      </c>
      <c r="G387" s="181" t="s">
        <v>263</v>
      </c>
      <c r="H387" s="182">
        <v>19.25</v>
      </c>
      <c r="I387" s="183"/>
      <c r="J387" s="184">
        <f>ROUND(I387*H387,2)</f>
        <v>0</v>
      </c>
      <c r="K387" s="185"/>
      <c r="L387" s="36"/>
      <c r="M387" s="186" t="s">
        <v>1</v>
      </c>
      <c r="N387" s="187" t="s">
        <v>40</v>
      </c>
      <c r="O387" s="64"/>
      <c r="P387" s="188">
        <f>O387*H387</f>
        <v>0</v>
      </c>
      <c r="Q387" s="188">
        <v>0</v>
      </c>
      <c r="R387" s="188">
        <f>Q387*H387</f>
        <v>0</v>
      </c>
      <c r="S387" s="188">
        <v>0</v>
      </c>
      <c r="T387" s="189">
        <f>S387*H387</f>
        <v>0</v>
      </c>
      <c r="U387" s="35"/>
      <c r="V387" s="35"/>
      <c r="W387" s="35"/>
      <c r="X387" s="35"/>
      <c r="Y387" s="35"/>
      <c r="Z387" s="35"/>
      <c r="AA387" s="35"/>
      <c r="AB387" s="35"/>
      <c r="AC387" s="35"/>
      <c r="AD387" s="35"/>
      <c r="AE387" s="35"/>
      <c r="AR387" s="190" t="s">
        <v>183</v>
      </c>
      <c r="AT387" s="190" t="s">
        <v>179</v>
      </c>
      <c r="AU387" s="190" t="s">
        <v>87</v>
      </c>
      <c r="AY387" s="18" t="s">
        <v>176</v>
      </c>
      <c r="BE387" s="108">
        <f>IF(N387="základná",J387,0)</f>
        <v>0</v>
      </c>
      <c r="BF387" s="108">
        <f>IF(N387="znížená",J387,0)</f>
        <v>0</v>
      </c>
      <c r="BG387" s="108">
        <f>IF(N387="zákl. prenesená",J387,0)</f>
        <v>0</v>
      </c>
      <c r="BH387" s="108">
        <f>IF(N387="zníž. prenesená",J387,0)</f>
        <v>0</v>
      </c>
      <c r="BI387" s="108">
        <f>IF(N387="nulová",J387,0)</f>
        <v>0</v>
      </c>
      <c r="BJ387" s="18" t="s">
        <v>87</v>
      </c>
      <c r="BK387" s="108">
        <f>ROUND(I387*H387,2)</f>
        <v>0</v>
      </c>
      <c r="BL387" s="18" t="s">
        <v>183</v>
      </c>
      <c r="BM387" s="190" t="s">
        <v>398</v>
      </c>
    </row>
    <row r="388" spans="1:65" s="13" customFormat="1">
      <c r="B388" s="191"/>
      <c r="D388" s="192" t="s">
        <v>184</v>
      </c>
      <c r="E388" s="193" t="s">
        <v>1</v>
      </c>
      <c r="F388" s="194" t="s">
        <v>399</v>
      </c>
      <c r="H388" s="193" t="s">
        <v>1</v>
      </c>
      <c r="I388" s="195"/>
      <c r="L388" s="191"/>
      <c r="M388" s="196"/>
      <c r="N388" s="197"/>
      <c r="O388" s="197"/>
      <c r="P388" s="197"/>
      <c r="Q388" s="197"/>
      <c r="R388" s="197"/>
      <c r="S388" s="197"/>
      <c r="T388" s="198"/>
      <c r="AT388" s="193" t="s">
        <v>184</v>
      </c>
      <c r="AU388" s="193" t="s">
        <v>87</v>
      </c>
      <c r="AV388" s="13" t="s">
        <v>81</v>
      </c>
      <c r="AW388" s="13" t="s">
        <v>29</v>
      </c>
      <c r="AX388" s="13" t="s">
        <v>74</v>
      </c>
      <c r="AY388" s="193" t="s">
        <v>176</v>
      </c>
    </row>
    <row r="389" spans="1:65" s="13" customFormat="1">
      <c r="B389" s="191"/>
      <c r="D389" s="192" t="s">
        <v>184</v>
      </c>
      <c r="E389" s="193" t="s">
        <v>1</v>
      </c>
      <c r="F389" s="194" t="s">
        <v>185</v>
      </c>
      <c r="H389" s="193" t="s">
        <v>1</v>
      </c>
      <c r="I389" s="195"/>
      <c r="L389" s="191"/>
      <c r="M389" s="196"/>
      <c r="N389" s="197"/>
      <c r="O389" s="197"/>
      <c r="P389" s="197"/>
      <c r="Q389" s="197"/>
      <c r="R389" s="197"/>
      <c r="S389" s="197"/>
      <c r="T389" s="198"/>
      <c r="AT389" s="193" t="s">
        <v>184</v>
      </c>
      <c r="AU389" s="193" t="s">
        <v>87</v>
      </c>
      <c r="AV389" s="13" t="s">
        <v>81</v>
      </c>
      <c r="AW389" s="13" t="s">
        <v>29</v>
      </c>
      <c r="AX389" s="13" t="s">
        <v>74</v>
      </c>
      <c r="AY389" s="193" t="s">
        <v>176</v>
      </c>
    </row>
    <row r="390" spans="1:65" s="14" customFormat="1">
      <c r="B390" s="199"/>
      <c r="D390" s="192" t="s">
        <v>184</v>
      </c>
      <c r="E390" s="200" t="s">
        <v>1</v>
      </c>
      <c r="F390" s="201" t="s">
        <v>400</v>
      </c>
      <c r="H390" s="202">
        <v>19.25</v>
      </c>
      <c r="I390" s="203"/>
      <c r="L390" s="199"/>
      <c r="M390" s="204"/>
      <c r="N390" s="205"/>
      <c r="O390" s="205"/>
      <c r="P390" s="205"/>
      <c r="Q390" s="205"/>
      <c r="R390" s="205"/>
      <c r="S390" s="205"/>
      <c r="T390" s="206"/>
      <c r="AT390" s="200" t="s">
        <v>184</v>
      </c>
      <c r="AU390" s="200" t="s">
        <v>87</v>
      </c>
      <c r="AV390" s="14" t="s">
        <v>87</v>
      </c>
      <c r="AW390" s="14" t="s">
        <v>29</v>
      </c>
      <c r="AX390" s="14" t="s">
        <v>74</v>
      </c>
      <c r="AY390" s="200" t="s">
        <v>176</v>
      </c>
    </row>
    <row r="391" spans="1:65" s="15" customFormat="1">
      <c r="B391" s="207"/>
      <c r="D391" s="192" t="s">
        <v>184</v>
      </c>
      <c r="E391" s="208" t="s">
        <v>1</v>
      </c>
      <c r="F391" s="209" t="s">
        <v>207</v>
      </c>
      <c r="H391" s="210">
        <v>19.25</v>
      </c>
      <c r="I391" s="211"/>
      <c r="L391" s="207"/>
      <c r="M391" s="212"/>
      <c r="N391" s="213"/>
      <c r="O391" s="213"/>
      <c r="P391" s="213"/>
      <c r="Q391" s="213"/>
      <c r="R391" s="213"/>
      <c r="S391" s="213"/>
      <c r="T391" s="214"/>
      <c r="AT391" s="208" t="s">
        <v>184</v>
      </c>
      <c r="AU391" s="208" t="s">
        <v>87</v>
      </c>
      <c r="AV391" s="15" t="s">
        <v>183</v>
      </c>
      <c r="AW391" s="15" t="s">
        <v>29</v>
      </c>
      <c r="AX391" s="15" t="s">
        <v>81</v>
      </c>
      <c r="AY391" s="208" t="s">
        <v>176</v>
      </c>
    </row>
    <row r="392" spans="1:65" s="2" customFormat="1" ht="33" customHeight="1">
      <c r="A392" s="35"/>
      <c r="B392" s="146"/>
      <c r="C392" s="178" t="s">
        <v>401</v>
      </c>
      <c r="D392" s="178" t="s">
        <v>179</v>
      </c>
      <c r="E392" s="179" t="s">
        <v>402</v>
      </c>
      <c r="F392" s="180" t="s">
        <v>403</v>
      </c>
      <c r="G392" s="181" t="s">
        <v>182</v>
      </c>
      <c r="H392" s="182">
        <v>57.13</v>
      </c>
      <c r="I392" s="183"/>
      <c r="J392" s="184">
        <f>ROUND(I392*H392,2)</f>
        <v>0</v>
      </c>
      <c r="K392" s="185"/>
      <c r="L392" s="36"/>
      <c r="M392" s="186" t="s">
        <v>1</v>
      </c>
      <c r="N392" s="187" t="s">
        <v>40</v>
      </c>
      <c r="O392" s="64"/>
      <c r="P392" s="188">
        <f>O392*H392</f>
        <v>0</v>
      </c>
      <c r="Q392" s="188">
        <v>0</v>
      </c>
      <c r="R392" s="188">
        <f>Q392*H392</f>
        <v>0</v>
      </c>
      <c r="S392" s="188">
        <v>0</v>
      </c>
      <c r="T392" s="189">
        <f>S392*H392</f>
        <v>0</v>
      </c>
      <c r="U392" s="35"/>
      <c r="V392" s="35"/>
      <c r="W392" s="35"/>
      <c r="X392" s="35"/>
      <c r="Y392" s="35"/>
      <c r="Z392" s="35"/>
      <c r="AA392" s="35"/>
      <c r="AB392" s="35"/>
      <c r="AC392" s="35"/>
      <c r="AD392" s="35"/>
      <c r="AE392" s="35"/>
      <c r="AR392" s="190" t="s">
        <v>183</v>
      </c>
      <c r="AT392" s="190" t="s">
        <v>179</v>
      </c>
      <c r="AU392" s="190" t="s">
        <v>87</v>
      </c>
      <c r="AY392" s="18" t="s">
        <v>176</v>
      </c>
      <c r="BE392" s="108">
        <f>IF(N392="základná",J392,0)</f>
        <v>0</v>
      </c>
      <c r="BF392" s="108">
        <f>IF(N392="znížená",J392,0)</f>
        <v>0</v>
      </c>
      <c r="BG392" s="108">
        <f>IF(N392="zákl. prenesená",J392,0)</f>
        <v>0</v>
      </c>
      <c r="BH392" s="108">
        <f>IF(N392="zníž. prenesená",J392,0)</f>
        <v>0</v>
      </c>
      <c r="BI392" s="108">
        <f>IF(N392="nulová",J392,0)</f>
        <v>0</v>
      </c>
      <c r="BJ392" s="18" t="s">
        <v>87</v>
      </c>
      <c r="BK392" s="108">
        <f>ROUND(I392*H392,2)</f>
        <v>0</v>
      </c>
      <c r="BL392" s="18" t="s">
        <v>183</v>
      </c>
      <c r="BM392" s="190" t="s">
        <v>404</v>
      </c>
    </row>
    <row r="393" spans="1:65" s="13" customFormat="1">
      <c r="B393" s="191"/>
      <c r="D393" s="192" t="s">
        <v>184</v>
      </c>
      <c r="E393" s="193" t="s">
        <v>1</v>
      </c>
      <c r="F393" s="194" t="s">
        <v>394</v>
      </c>
      <c r="H393" s="193" t="s">
        <v>1</v>
      </c>
      <c r="I393" s="195"/>
      <c r="L393" s="191"/>
      <c r="M393" s="196"/>
      <c r="N393" s="197"/>
      <c r="O393" s="197"/>
      <c r="P393" s="197"/>
      <c r="Q393" s="197"/>
      <c r="R393" s="197"/>
      <c r="S393" s="197"/>
      <c r="T393" s="198"/>
      <c r="AT393" s="193" t="s">
        <v>184</v>
      </c>
      <c r="AU393" s="193" t="s">
        <v>87</v>
      </c>
      <c r="AV393" s="13" t="s">
        <v>81</v>
      </c>
      <c r="AW393" s="13" t="s">
        <v>29</v>
      </c>
      <c r="AX393" s="13" t="s">
        <v>74</v>
      </c>
      <c r="AY393" s="193" t="s">
        <v>176</v>
      </c>
    </row>
    <row r="394" spans="1:65" s="13" customFormat="1">
      <c r="B394" s="191"/>
      <c r="D394" s="192" t="s">
        <v>184</v>
      </c>
      <c r="E394" s="193" t="s">
        <v>1</v>
      </c>
      <c r="F394" s="194" t="s">
        <v>185</v>
      </c>
      <c r="H394" s="193" t="s">
        <v>1</v>
      </c>
      <c r="I394" s="195"/>
      <c r="L394" s="191"/>
      <c r="M394" s="196"/>
      <c r="N394" s="197"/>
      <c r="O394" s="197"/>
      <c r="P394" s="197"/>
      <c r="Q394" s="197"/>
      <c r="R394" s="197"/>
      <c r="S394" s="197"/>
      <c r="T394" s="198"/>
      <c r="AT394" s="193" t="s">
        <v>184</v>
      </c>
      <c r="AU394" s="193" t="s">
        <v>87</v>
      </c>
      <c r="AV394" s="13" t="s">
        <v>81</v>
      </c>
      <c r="AW394" s="13" t="s">
        <v>29</v>
      </c>
      <c r="AX394" s="13" t="s">
        <v>74</v>
      </c>
      <c r="AY394" s="193" t="s">
        <v>176</v>
      </c>
    </row>
    <row r="395" spans="1:65" s="14" customFormat="1">
      <c r="B395" s="199"/>
      <c r="D395" s="192" t="s">
        <v>184</v>
      </c>
      <c r="E395" s="200" t="s">
        <v>1</v>
      </c>
      <c r="F395" s="201" t="s">
        <v>186</v>
      </c>
      <c r="H395" s="202">
        <v>57.13</v>
      </c>
      <c r="I395" s="203"/>
      <c r="L395" s="199"/>
      <c r="M395" s="204"/>
      <c r="N395" s="205"/>
      <c r="O395" s="205"/>
      <c r="P395" s="205"/>
      <c r="Q395" s="205"/>
      <c r="R395" s="205"/>
      <c r="S395" s="205"/>
      <c r="T395" s="206"/>
      <c r="AT395" s="200" t="s">
        <v>184</v>
      </c>
      <c r="AU395" s="200" t="s">
        <v>87</v>
      </c>
      <c r="AV395" s="14" t="s">
        <v>87</v>
      </c>
      <c r="AW395" s="14" t="s">
        <v>29</v>
      </c>
      <c r="AX395" s="14" t="s">
        <v>74</v>
      </c>
      <c r="AY395" s="200" t="s">
        <v>176</v>
      </c>
    </row>
    <row r="396" spans="1:65" s="15" customFormat="1">
      <c r="B396" s="207"/>
      <c r="D396" s="192" t="s">
        <v>184</v>
      </c>
      <c r="E396" s="208" t="s">
        <v>1</v>
      </c>
      <c r="F396" s="209" t="s">
        <v>207</v>
      </c>
      <c r="H396" s="210">
        <v>57.13</v>
      </c>
      <c r="I396" s="211"/>
      <c r="L396" s="207"/>
      <c r="M396" s="212"/>
      <c r="N396" s="213"/>
      <c r="O396" s="213"/>
      <c r="P396" s="213"/>
      <c r="Q396" s="213"/>
      <c r="R396" s="213"/>
      <c r="S396" s="213"/>
      <c r="T396" s="214"/>
      <c r="AT396" s="208" t="s">
        <v>184</v>
      </c>
      <c r="AU396" s="208" t="s">
        <v>87</v>
      </c>
      <c r="AV396" s="15" t="s">
        <v>183</v>
      </c>
      <c r="AW396" s="15" t="s">
        <v>29</v>
      </c>
      <c r="AX396" s="15" t="s">
        <v>81</v>
      </c>
      <c r="AY396" s="208" t="s">
        <v>176</v>
      </c>
    </row>
    <row r="397" spans="1:65" s="2" customFormat="1" ht="33" customHeight="1">
      <c r="A397" s="35"/>
      <c r="B397" s="146"/>
      <c r="C397" s="178" t="s">
        <v>321</v>
      </c>
      <c r="D397" s="178" t="s">
        <v>179</v>
      </c>
      <c r="E397" s="179" t="s">
        <v>405</v>
      </c>
      <c r="F397" s="180" t="s">
        <v>406</v>
      </c>
      <c r="G397" s="181" t="s">
        <v>182</v>
      </c>
      <c r="H397" s="182">
        <v>68.867999999999995</v>
      </c>
      <c r="I397" s="183"/>
      <c r="J397" s="184">
        <f>ROUND(I397*H397,2)</f>
        <v>0</v>
      </c>
      <c r="K397" s="185"/>
      <c r="L397" s="36"/>
      <c r="M397" s="186" t="s">
        <v>1</v>
      </c>
      <c r="N397" s="187" t="s">
        <v>40</v>
      </c>
      <c r="O397" s="64"/>
      <c r="P397" s="188">
        <f>O397*H397</f>
        <v>0</v>
      </c>
      <c r="Q397" s="188">
        <v>0</v>
      </c>
      <c r="R397" s="188">
        <f>Q397*H397</f>
        <v>0</v>
      </c>
      <c r="S397" s="188">
        <v>0</v>
      </c>
      <c r="T397" s="189">
        <f>S397*H397</f>
        <v>0</v>
      </c>
      <c r="U397" s="35"/>
      <c r="V397" s="35"/>
      <c r="W397" s="35"/>
      <c r="X397" s="35"/>
      <c r="Y397" s="35"/>
      <c r="Z397" s="35"/>
      <c r="AA397" s="35"/>
      <c r="AB397" s="35"/>
      <c r="AC397" s="35"/>
      <c r="AD397" s="35"/>
      <c r="AE397" s="35"/>
      <c r="AR397" s="190" t="s">
        <v>183</v>
      </c>
      <c r="AT397" s="190" t="s">
        <v>179</v>
      </c>
      <c r="AU397" s="190" t="s">
        <v>87</v>
      </c>
      <c r="AY397" s="18" t="s">
        <v>176</v>
      </c>
      <c r="BE397" s="108">
        <f>IF(N397="základná",J397,0)</f>
        <v>0</v>
      </c>
      <c r="BF397" s="108">
        <f>IF(N397="znížená",J397,0)</f>
        <v>0</v>
      </c>
      <c r="BG397" s="108">
        <f>IF(N397="zákl. prenesená",J397,0)</f>
        <v>0</v>
      </c>
      <c r="BH397" s="108">
        <f>IF(N397="zníž. prenesená",J397,0)</f>
        <v>0</v>
      </c>
      <c r="BI397" s="108">
        <f>IF(N397="nulová",J397,0)</f>
        <v>0</v>
      </c>
      <c r="BJ397" s="18" t="s">
        <v>87</v>
      </c>
      <c r="BK397" s="108">
        <f>ROUND(I397*H397,2)</f>
        <v>0</v>
      </c>
      <c r="BL397" s="18" t="s">
        <v>183</v>
      </c>
      <c r="BM397" s="190" t="s">
        <v>407</v>
      </c>
    </row>
    <row r="398" spans="1:65" s="13" customFormat="1">
      <c r="B398" s="191"/>
      <c r="D398" s="192" t="s">
        <v>184</v>
      </c>
      <c r="E398" s="193" t="s">
        <v>1</v>
      </c>
      <c r="F398" s="194" t="s">
        <v>408</v>
      </c>
      <c r="H398" s="193" t="s">
        <v>1</v>
      </c>
      <c r="I398" s="195"/>
      <c r="L398" s="191"/>
      <c r="M398" s="196"/>
      <c r="N398" s="197"/>
      <c r="O398" s="197"/>
      <c r="P398" s="197"/>
      <c r="Q398" s="197"/>
      <c r="R398" s="197"/>
      <c r="S398" s="197"/>
      <c r="T398" s="198"/>
      <c r="AT398" s="193" t="s">
        <v>184</v>
      </c>
      <c r="AU398" s="193" t="s">
        <v>87</v>
      </c>
      <c r="AV398" s="13" t="s">
        <v>81</v>
      </c>
      <c r="AW398" s="13" t="s">
        <v>29</v>
      </c>
      <c r="AX398" s="13" t="s">
        <v>74</v>
      </c>
      <c r="AY398" s="193" t="s">
        <v>176</v>
      </c>
    </row>
    <row r="399" spans="1:65" s="13" customFormat="1">
      <c r="B399" s="191"/>
      <c r="D399" s="192" t="s">
        <v>184</v>
      </c>
      <c r="E399" s="193" t="s">
        <v>1</v>
      </c>
      <c r="F399" s="194" t="s">
        <v>187</v>
      </c>
      <c r="H399" s="193" t="s">
        <v>1</v>
      </c>
      <c r="I399" s="195"/>
      <c r="L399" s="191"/>
      <c r="M399" s="196"/>
      <c r="N399" s="197"/>
      <c r="O399" s="197"/>
      <c r="P399" s="197"/>
      <c r="Q399" s="197"/>
      <c r="R399" s="197"/>
      <c r="S399" s="197"/>
      <c r="T399" s="198"/>
      <c r="AT399" s="193" t="s">
        <v>184</v>
      </c>
      <c r="AU399" s="193" t="s">
        <v>87</v>
      </c>
      <c r="AV399" s="13" t="s">
        <v>81</v>
      </c>
      <c r="AW399" s="13" t="s">
        <v>29</v>
      </c>
      <c r="AX399" s="13" t="s">
        <v>74</v>
      </c>
      <c r="AY399" s="193" t="s">
        <v>176</v>
      </c>
    </row>
    <row r="400" spans="1:65" s="14" customFormat="1">
      <c r="B400" s="199"/>
      <c r="D400" s="192" t="s">
        <v>184</v>
      </c>
      <c r="E400" s="200" t="s">
        <v>1</v>
      </c>
      <c r="F400" s="201" t="s">
        <v>188</v>
      </c>
      <c r="H400" s="202">
        <v>13.92</v>
      </c>
      <c r="I400" s="203"/>
      <c r="L400" s="199"/>
      <c r="M400" s="204"/>
      <c r="N400" s="205"/>
      <c r="O400" s="205"/>
      <c r="P400" s="205"/>
      <c r="Q400" s="205"/>
      <c r="R400" s="205"/>
      <c r="S400" s="205"/>
      <c r="T400" s="206"/>
      <c r="AT400" s="200" t="s">
        <v>184</v>
      </c>
      <c r="AU400" s="200" t="s">
        <v>87</v>
      </c>
      <c r="AV400" s="14" t="s">
        <v>87</v>
      </c>
      <c r="AW400" s="14" t="s">
        <v>29</v>
      </c>
      <c r="AX400" s="14" t="s">
        <v>74</v>
      </c>
      <c r="AY400" s="200" t="s">
        <v>176</v>
      </c>
    </row>
    <row r="401" spans="1:65" s="13" customFormat="1">
      <c r="B401" s="191"/>
      <c r="D401" s="192" t="s">
        <v>184</v>
      </c>
      <c r="E401" s="193" t="s">
        <v>1</v>
      </c>
      <c r="F401" s="194" t="s">
        <v>189</v>
      </c>
      <c r="H401" s="193" t="s">
        <v>1</v>
      </c>
      <c r="I401" s="195"/>
      <c r="L401" s="191"/>
      <c r="M401" s="196"/>
      <c r="N401" s="197"/>
      <c r="O401" s="197"/>
      <c r="P401" s="197"/>
      <c r="Q401" s="197"/>
      <c r="R401" s="197"/>
      <c r="S401" s="197"/>
      <c r="T401" s="198"/>
      <c r="AT401" s="193" t="s">
        <v>184</v>
      </c>
      <c r="AU401" s="193" t="s">
        <v>87</v>
      </c>
      <c r="AV401" s="13" t="s">
        <v>81</v>
      </c>
      <c r="AW401" s="13" t="s">
        <v>29</v>
      </c>
      <c r="AX401" s="13" t="s">
        <v>74</v>
      </c>
      <c r="AY401" s="193" t="s">
        <v>176</v>
      </c>
    </row>
    <row r="402" spans="1:65" s="14" customFormat="1">
      <c r="B402" s="199"/>
      <c r="D402" s="192" t="s">
        <v>184</v>
      </c>
      <c r="E402" s="200" t="s">
        <v>1</v>
      </c>
      <c r="F402" s="201" t="s">
        <v>190</v>
      </c>
      <c r="H402" s="202">
        <v>15.55</v>
      </c>
      <c r="I402" s="203"/>
      <c r="L402" s="199"/>
      <c r="M402" s="204"/>
      <c r="N402" s="205"/>
      <c r="O402" s="205"/>
      <c r="P402" s="205"/>
      <c r="Q402" s="205"/>
      <c r="R402" s="205"/>
      <c r="S402" s="205"/>
      <c r="T402" s="206"/>
      <c r="AT402" s="200" t="s">
        <v>184</v>
      </c>
      <c r="AU402" s="200" t="s">
        <v>87</v>
      </c>
      <c r="AV402" s="14" t="s">
        <v>87</v>
      </c>
      <c r="AW402" s="14" t="s">
        <v>29</v>
      </c>
      <c r="AX402" s="14" t="s">
        <v>74</v>
      </c>
      <c r="AY402" s="200" t="s">
        <v>176</v>
      </c>
    </row>
    <row r="403" spans="1:65" s="13" customFormat="1">
      <c r="B403" s="191"/>
      <c r="D403" s="192" t="s">
        <v>184</v>
      </c>
      <c r="E403" s="193" t="s">
        <v>1</v>
      </c>
      <c r="F403" s="194" t="s">
        <v>191</v>
      </c>
      <c r="H403" s="193" t="s">
        <v>1</v>
      </c>
      <c r="I403" s="195"/>
      <c r="L403" s="191"/>
      <c r="M403" s="196"/>
      <c r="N403" s="197"/>
      <c r="O403" s="197"/>
      <c r="P403" s="197"/>
      <c r="Q403" s="197"/>
      <c r="R403" s="197"/>
      <c r="S403" s="197"/>
      <c r="T403" s="198"/>
      <c r="AT403" s="193" t="s">
        <v>184</v>
      </c>
      <c r="AU403" s="193" t="s">
        <v>87</v>
      </c>
      <c r="AV403" s="13" t="s">
        <v>81</v>
      </c>
      <c r="AW403" s="13" t="s">
        <v>29</v>
      </c>
      <c r="AX403" s="13" t="s">
        <v>74</v>
      </c>
      <c r="AY403" s="193" t="s">
        <v>176</v>
      </c>
    </row>
    <row r="404" spans="1:65" s="14" customFormat="1">
      <c r="B404" s="199"/>
      <c r="D404" s="192" t="s">
        <v>184</v>
      </c>
      <c r="E404" s="200" t="s">
        <v>1</v>
      </c>
      <c r="F404" s="201" t="s">
        <v>192</v>
      </c>
      <c r="H404" s="202">
        <v>14.06</v>
      </c>
      <c r="I404" s="203"/>
      <c r="L404" s="199"/>
      <c r="M404" s="204"/>
      <c r="N404" s="205"/>
      <c r="O404" s="205"/>
      <c r="P404" s="205"/>
      <c r="Q404" s="205"/>
      <c r="R404" s="205"/>
      <c r="S404" s="205"/>
      <c r="T404" s="206"/>
      <c r="AT404" s="200" t="s">
        <v>184</v>
      </c>
      <c r="AU404" s="200" t="s">
        <v>87</v>
      </c>
      <c r="AV404" s="14" t="s">
        <v>87</v>
      </c>
      <c r="AW404" s="14" t="s">
        <v>29</v>
      </c>
      <c r="AX404" s="14" t="s">
        <v>74</v>
      </c>
      <c r="AY404" s="200" t="s">
        <v>176</v>
      </c>
    </row>
    <row r="405" spans="1:65" s="13" customFormat="1">
      <c r="B405" s="191"/>
      <c r="D405" s="192" t="s">
        <v>184</v>
      </c>
      <c r="E405" s="193" t="s">
        <v>1</v>
      </c>
      <c r="F405" s="194" t="s">
        <v>193</v>
      </c>
      <c r="H405" s="193" t="s">
        <v>1</v>
      </c>
      <c r="I405" s="195"/>
      <c r="L405" s="191"/>
      <c r="M405" s="196"/>
      <c r="N405" s="197"/>
      <c r="O405" s="197"/>
      <c r="P405" s="197"/>
      <c r="Q405" s="197"/>
      <c r="R405" s="197"/>
      <c r="S405" s="197"/>
      <c r="T405" s="198"/>
      <c r="AT405" s="193" t="s">
        <v>184</v>
      </c>
      <c r="AU405" s="193" t="s">
        <v>87</v>
      </c>
      <c r="AV405" s="13" t="s">
        <v>81</v>
      </c>
      <c r="AW405" s="13" t="s">
        <v>29</v>
      </c>
      <c r="AX405" s="13" t="s">
        <v>74</v>
      </c>
      <c r="AY405" s="193" t="s">
        <v>176</v>
      </c>
    </row>
    <row r="406" spans="1:65" s="14" customFormat="1">
      <c r="B406" s="199"/>
      <c r="D406" s="192" t="s">
        <v>184</v>
      </c>
      <c r="E406" s="200" t="s">
        <v>1</v>
      </c>
      <c r="F406" s="201" t="s">
        <v>194</v>
      </c>
      <c r="H406" s="202">
        <v>21.58</v>
      </c>
      <c r="I406" s="203"/>
      <c r="L406" s="199"/>
      <c r="M406" s="204"/>
      <c r="N406" s="205"/>
      <c r="O406" s="205"/>
      <c r="P406" s="205"/>
      <c r="Q406" s="205"/>
      <c r="R406" s="205"/>
      <c r="S406" s="205"/>
      <c r="T406" s="206"/>
      <c r="AT406" s="200" t="s">
        <v>184</v>
      </c>
      <c r="AU406" s="200" t="s">
        <v>87</v>
      </c>
      <c r="AV406" s="14" t="s">
        <v>87</v>
      </c>
      <c r="AW406" s="14" t="s">
        <v>29</v>
      </c>
      <c r="AX406" s="14" t="s">
        <v>74</v>
      </c>
      <c r="AY406" s="200" t="s">
        <v>176</v>
      </c>
    </row>
    <row r="407" spans="1:65" s="13" customFormat="1">
      <c r="B407" s="191"/>
      <c r="D407" s="192" t="s">
        <v>184</v>
      </c>
      <c r="E407" s="193" t="s">
        <v>1</v>
      </c>
      <c r="F407" s="194" t="s">
        <v>199</v>
      </c>
      <c r="H407" s="193" t="s">
        <v>1</v>
      </c>
      <c r="I407" s="195"/>
      <c r="L407" s="191"/>
      <c r="M407" s="196"/>
      <c r="N407" s="197"/>
      <c r="O407" s="197"/>
      <c r="P407" s="197"/>
      <c r="Q407" s="197"/>
      <c r="R407" s="197"/>
      <c r="S407" s="197"/>
      <c r="T407" s="198"/>
      <c r="AT407" s="193" t="s">
        <v>184</v>
      </c>
      <c r="AU407" s="193" t="s">
        <v>87</v>
      </c>
      <c r="AV407" s="13" t="s">
        <v>81</v>
      </c>
      <c r="AW407" s="13" t="s">
        <v>29</v>
      </c>
      <c r="AX407" s="13" t="s">
        <v>74</v>
      </c>
      <c r="AY407" s="193" t="s">
        <v>176</v>
      </c>
    </row>
    <row r="408" spans="1:65" s="14" customFormat="1">
      <c r="B408" s="199"/>
      <c r="D408" s="192" t="s">
        <v>184</v>
      </c>
      <c r="E408" s="200" t="s">
        <v>1</v>
      </c>
      <c r="F408" s="201" t="s">
        <v>409</v>
      </c>
      <c r="H408" s="202">
        <v>1.843</v>
      </c>
      <c r="I408" s="203"/>
      <c r="L408" s="199"/>
      <c r="M408" s="204"/>
      <c r="N408" s="205"/>
      <c r="O408" s="205"/>
      <c r="P408" s="205"/>
      <c r="Q408" s="205"/>
      <c r="R408" s="205"/>
      <c r="S408" s="205"/>
      <c r="T408" s="206"/>
      <c r="AT408" s="200" t="s">
        <v>184</v>
      </c>
      <c r="AU408" s="200" t="s">
        <v>87</v>
      </c>
      <c r="AV408" s="14" t="s">
        <v>87</v>
      </c>
      <c r="AW408" s="14" t="s">
        <v>29</v>
      </c>
      <c r="AX408" s="14" t="s">
        <v>74</v>
      </c>
      <c r="AY408" s="200" t="s">
        <v>176</v>
      </c>
    </row>
    <row r="409" spans="1:65" s="13" customFormat="1">
      <c r="B409" s="191"/>
      <c r="D409" s="192" t="s">
        <v>184</v>
      </c>
      <c r="E409" s="193" t="s">
        <v>1</v>
      </c>
      <c r="F409" s="194" t="s">
        <v>201</v>
      </c>
      <c r="H409" s="193" t="s">
        <v>1</v>
      </c>
      <c r="I409" s="195"/>
      <c r="L409" s="191"/>
      <c r="M409" s="196"/>
      <c r="N409" s="197"/>
      <c r="O409" s="197"/>
      <c r="P409" s="197"/>
      <c r="Q409" s="197"/>
      <c r="R409" s="197"/>
      <c r="S409" s="197"/>
      <c r="T409" s="198"/>
      <c r="AT409" s="193" t="s">
        <v>184</v>
      </c>
      <c r="AU409" s="193" t="s">
        <v>87</v>
      </c>
      <c r="AV409" s="13" t="s">
        <v>81</v>
      </c>
      <c r="AW409" s="13" t="s">
        <v>29</v>
      </c>
      <c r="AX409" s="13" t="s">
        <v>74</v>
      </c>
      <c r="AY409" s="193" t="s">
        <v>176</v>
      </c>
    </row>
    <row r="410" spans="1:65" s="14" customFormat="1">
      <c r="B410" s="199"/>
      <c r="D410" s="192" t="s">
        <v>184</v>
      </c>
      <c r="E410" s="200" t="s">
        <v>1</v>
      </c>
      <c r="F410" s="201" t="s">
        <v>410</v>
      </c>
      <c r="H410" s="202">
        <v>1.915</v>
      </c>
      <c r="I410" s="203"/>
      <c r="L410" s="199"/>
      <c r="M410" s="204"/>
      <c r="N410" s="205"/>
      <c r="O410" s="205"/>
      <c r="P410" s="205"/>
      <c r="Q410" s="205"/>
      <c r="R410" s="205"/>
      <c r="S410" s="205"/>
      <c r="T410" s="206"/>
      <c r="AT410" s="200" t="s">
        <v>184</v>
      </c>
      <c r="AU410" s="200" t="s">
        <v>87</v>
      </c>
      <c r="AV410" s="14" t="s">
        <v>87</v>
      </c>
      <c r="AW410" s="14" t="s">
        <v>29</v>
      </c>
      <c r="AX410" s="14" t="s">
        <v>74</v>
      </c>
      <c r="AY410" s="200" t="s">
        <v>176</v>
      </c>
    </row>
    <row r="411" spans="1:65" s="15" customFormat="1">
      <c r="B411" s="207"/>
      <c r="D411" s="192" t="s">
        <v>184</v>
      </c>
      <c r="E411" s="208" t="s">
        <v>1</v>
      </c>
      <c r="F411" s="209" t="s">
        <v>207</v>
      </c>
      <c r="H411" s="210">
        <v>68.867999999999995</v>
      </c>
      <c r="I411" s="211"/>
      <c r="L411" s="207"/>
      <c r="M411" s="212"/>
      <c r="N411" s="213"/>
      <c r="O411" s="213"/>
      <c r="P411" s="213"/>
      <c r="Q411" s="213"/>
      <c r="R411" s="213"/>
      <c r="S411" s="213"/>
      <c r="T411" s="214"/>
      <c r="AT411" s="208" t="s">
        <v>184</v>
      </c>
      <c r="AU411" s="208" t="s">
        <v>87</v>
      </c>
      <c r="AV411" s="15" t="s">
        <v>183</v>
      </c>
      <c r="AW411" s="15" t="s">
        <v>29</v>
      </c>
      <c r="AX411" s="15" t="s">
        <v>81</v>
      </c>
      <c r="AY411" s="208" t="s">
        <v>176</v>
      </c>
    </row>
    <row r="412" spans="1:65" s="2" customFormat="1" ht="33" customHeight="1">
      <c r="A412" s="35"/>
      <c r="B412" s="146"/>
      <c r="C412" s="178" t="s">
        <v>411</v>
      </c>
      <c r="D412" s="178" t="s">
        <v>179</v>
      </c>
      <c r="E412" s="179" t="s">
        <v>412</v>
      </c>
      <c r="F412" s="180" t="s">
        <v>413</v>
      </c>
      <c r="G412" s="181" t="s">
        <v>182</v>
      </c>
      <c r="H412" s="182">
        <v>163.286</v>
      </c>
      <c r="I412" s="183"/>
      <c r="J412" s="184">
        <f>ROUND(I412*H412,2)</f>
        <v>0</v>
      </c>
      <c r="K412" s="185"/>
      <c r="L412" s="36"/>
      <c r="M412" s="186" t="s">
        <v>1</v>
      </c>
      <c r="N412" s="187" t="s">
        <v>40</v>
      </c>
      <c r="O412" s="64"/>
      <c r="P412" s="188">
        <f>O412*H412</f>
        <v>0</v>
      </c>
      <c r="Q412" s="188">
        <v>0</v>
      </c>
      <c r="R412" s="188">
        <f>Q412*H412</f>
        <v>0</v>
      </c>
      <c r="S412" s="188">
        <v>0</v>
      </c>
      <c r="T412" s="189">
        <f>S412*H412</f>
        <v>0</v>
      </c>
      <c r="U412" s="35"/>
      <c r="V412" s="35"/>
      <c r="W412" s="35"/>
      <c r="X412" s="35"/>
      <c r="Y412" s="35"/>
      <c r="Z412" s="35"/>
      <c r="AA412" s="35"/>
      <c r="AB412" s="35"/>
      <c r="AC412" s="35"/>
      <c r="AD412" s="35"/>
      <c r="AE412" s="35"/>
      <c r="AR412" s="190" t="s">
        <v>183</v>
      </c>
      <c r="AT412" s="190" t="s">
        <v>179</v>
      </c>
      <c r="AU412" s="190" t="s">
        <v>87</v>
      </c>
      <c r="AY412" s="18" t="s">
        <v>176</v>
      </c>
      <c r="BE412" s="108">
        <f>IF(N412="základná",J412,0)</f>
        <v>0</v>
      </c>
      <c r="BF412" s="108">
        <f>IF(N412="znížená",J412,0)</f>
        <v>0</v>
      </c>
      <c r="BG412" s="108">
        <f>IF(N412="zákl. prenesená",J412,0)</f>
        <v>0</v>
      </c>
      <c r="BH412" s="108">
        <f>IF(N412="zníž. prenesená",J412,0)</f>
        <v>0</v>
      </c>
      <c r="BI412" s="108">
        <f>IF(N412="nulová",J412,0)</f>
        <v>0</v>
      </c>
      <c r="BJ412" s="18" t="s">
        <v>87</v>
      </c>
      <c r="BK412" s="108">
        <f>ROUND(I412*H412,2)</f>
        <v>0</v>
      </c>
      <c r="BL412" s="18" t="s">
        <v>183</v>
      </c>
      <c r="BM412" s="190" t="s">
        <v>414</v>
      </c>
    </row>
    <row r="413" spans="1:65" s="13" customFormat="1">
      <c r="B413" s="191"/>
      <c r="D413" s="192" t="s">
        <v>184</v>
      </c>
      <c r="E413" s="193" t="s">
        <v>1</v>
      </c>
      <c r="F413" s="194" t="s">
        <v>415</v>
      </c>
      <c r="H413" s="193" t="s">
        <v>1</v>
      </c>
      <c r="I413" s="195"/>
      <c r="L413" s="191"/>
      <c r="M413" s="196"/>
      <c r="N413" s="197"/>
      <c r="O413" s="197"/>
      <c r="P413" s="197"/>
      <c r="Q413" s="197"/>
      <c r="R413" s="197"/>
      <c r="S413" s="197"/>
      <c r="T413" s="198"/>
      <c r="AT413" s="193" t="s">
        <v>184</v>
      </c>
      <c r="AU413" s="193" t="s">
        <v>87</v>
      </c>
      <c r="AV413" s="13" t="s">
        <v>81</v>
      </c>
      <c r="AW413" s="13" t="s">
        <v>29</v>
      </c>
      <c r="AX413" s="13" t="s">
        <v>74</v>
      </c>
      <c r="AY413" s="193" t="s">
        <v>176</v>
      </c>
    </row>
    <row r="414" spans="1:65" s="13" customFormat="1">
      <c r="B414" s="191"/>
      <c r="D414" s="192" t="s">
        <v>184</v>
      </c>
      <c r="E414" s="193" t="s">
        <v>1</v>
      </c>
      <c r="F414" s="194" t="s">
        <v>185</v>
      </c>
      <c r="H414" s="193" t="s">
        <v>1</v>
      </c>
      <c r="I414" s="195"/>
      <c r="L414" s="191"/>
      <c r="M414" s="196"/>
      <c r="N414" s="197"/>
      <c r="O414" s="197"/>
      <c r="P414" s="197"/>
      <c r="Q414" s="197"/>
      <c r="R414" s="197"/>
      <c r="S414" s="197"/>
      <c r="T414" s="198"/>
      <c r="AT414" s="193" t="s">
        <v>184</v>
      </c>
      <c r="AU414" s="193" t="s">
        <v>87</v>
      </c>
      <c r="AV414" s="13" t="s">
        <v>81</v>
      </c>
      <c r="AW414" s="13" t="s">
        <v>29</v>
      </c>
      <c r="AX414" s="13" t="s">
        <v>74</v>
      </c>
      <c r="AY414" s="193" t="s">
        <v>176</v>
      </c>
    </row>
    <row r="415" spans="1:65" s="14" customFormat="1">
      <c r="B415" s="199"/>
      <c r="D415" s="192" t="s">
        <v>184</v>
      </c>
      <c r="E415" s="200" t="s">
        <v>1</v>
      </c>
      <c r="F415" s="201" t="s">
        <v>416</v>
      </c>
      <c r="H415" s="202">
        <v>2.54</v>
      </c>
      <c r="I415" s="203"/>
      <c r="L415" s="199"/>
      <c r="M415" s="204"/>
      <c r="N415" s="205"/>
      <c r="O415" s="205"/>
      <c r="P415" s="205"/>
      <c r="Q415" s="205"/>
      <c r="R415" s="205"/>
      <c r="S415" s="205"/>
      <c r="T415" s="206"/>
      <c r="AT415" s="200" t="s">
        <v>184</v>
      </c>
      <c r="AU415" s="200" t="s">
        <v>87</v>
      </c>
      <c r="AV415" s="14" t="s">
        <v>87</v>
      </c>
      <c r="AW415" s="14" t="s">
        <v>29</v>
      </c>
      <c r="AX415" s="14" t="s">
        <v>74</v>
      </c>
      <c r="AY415" s="200" t="s">
        <v>176</v>
      </c>
    </row>
    <row r="416" spans="1:65" s="14" customFormat="1">
      <c r="B416" s="199"/>
      <c r="D416" s="192" t="s">
        <v>184</v>
      </c>
      <c r="E416" s="200" t="s">
        <v>1</v>
      </c>
      <c r="F416" s="201" t="s">
        <v>417</v>
      </c>
      <c r="H416" s="202">
        <v>28.321999999999999</v>
      </c>
      <c r="I416" s="203"/>
      <c r="L416" s="199"/>
      <c r="M416" s="204"/>
      <c r="N416" s="205"/>
      <c r="O416" s="205"/>
      <c r="P416" s="205"/>
      <c r="Q416" s="205"/>
      <c r="R416" s="205"/>
      <c r="S416" s="205"/>
      <c r="T416" s="206"/>
      <c r="AT416" s="200" t="s">
        <v>184</v>
      </c>
      <c r="AU416" s="200" t="s">
        <v>87</v>
      </c>
      <c r="AV416" s="14" t="s">
        <v>87</v>
      </c>
      <c r="AW416" s="14" t="s">
        <v>29</v>
      </c>
      <c r="AX416" s="14" t="s">
        <v>74</v>
      </c>
      <c r="AY416" s="200" t="s">
        <v>176</v>
      </c>
    </row>
    <row r="417" spans="2:51" s="14" customFormat="1">
      <c r="B417" s="199"/>
      <c r="D417" s="192" t="s">
        <v>184</v>
      </c>
      <c r="E417" s="200" t="s">
        <v>1</v>
      </c>
      <c r="F417" s="201" t="s">
        <v>418</v>
      </c>
      <c r="H417" s="202">
        <v>-13.781000000000001</v>
      </c>
      <c r="I417" s="203"/>
      <c r="L417" s="199"/>
      <c r="M417" s="204"/>
      <c r="N417" s="205"/>
      <c r="O417" s="205"/>
      <c r="P417" s="205"/>
      <c r="Q417" s="205"/>
      <c r="R417" s="205"/>
      <c r="S417" s="205"/>
      <c r="T417" s="206"/>
      <c r="AT417" s="200" t="s">
        <v>184</v>
      </c>
      <c r="AU417" s="200" t="s">
        <v>87</v>
      </c>
      <c r="AV417" s="14" t="s">
        <v>87</v>
      </c>
      <c r="AW417" s="14" t="s">
        <v>29</v>
      </c>
      <c r="AX417" s="14" t="s">
        <v>74</v>
      </c>
      <c r="AY417" s="200" t="s">
        <v>176</v>
      </c>
    </row>
    <row r="418" spans="2:51" s="14" customFormat="1">
      <c r="B418" s="199"/>
      <c r="D418" s="192" t="s">
        <v>184</v>
      </c>
      <c r="E418" s="200" t="s">
        <v>1</v>
      </c>
      <c r="F418" s="201" t="s">
        <v>419</v>
      </c>
      <c r="H418" s="202">
        <v>2.8490000000000002</v>
      </c>
      <c r="I418" s="203"/>
      <c r="L418" s="199"/>
      <c r="M418" s="204"/>
      <c r="N418" s="205"/>
      <c r="O418" s="205"/>
      <c r="P418" s="205"/>
      <c r="Q418" s="205"/>
      <c r="R418" s="205"/>
      <c r="S418" s="205"/>
      <c r="T418" s="206"/>
      <c r="AT418" s="200" t="s">
        <v>184</v>
      </c>
      <c r="AU418" s="200" t="s">
        <v>87</v>
      </c>
      <c r="AV418" s="14" t="s">
        <v>87</v>
      </c>
      <c r="AW418" s="14" t="s">
        <v>29</v>
      </c>
      <c r="AX418" s="14" t="s">
        <v>74</v>
      </c>
      <c r="AY418" s="200" t="s">
        <v>176</v>
      </c>
    </row>
    <row r="419" spans="2:51" s="13" customFormat="1">
      <c r="B419" s="191"/>
      <c r="D419" s="192" t="s">
        <v>184</v>
      </c>
      <c r="E419" s="193" t="s">
        <v>1</v>
      </c>
      <c r="F419" s="194" t="s">
        <v>187</v>
      </c>
      <c r="H419" s="193" t="s">
        <v>1</v>
      </c>
      <c r="I419" s="195"/>
      <c r="L419" s="191"/>
      <c r="M419" s="196"/>
      <c r="N419" s="197"/>
      <c r="O419" s="197"/>
      <c r="P419" s="197"/>
      <c r="Q419" s="197"/>
      <c r="R419" s="197"/>
      <c r="S419" s="197"/>
      <c r="T419" s="198"/>
      <c r="AT419" s="193" t="s">
        <v>184</v>
      </c>
      <c r="AU419" s="193" t="s">
        <v>87</v>
      </c>
      <c r="AV419" s="13" t="s">
        <v>81</v>
      </c>
      <c r="AW419" s="13" t="s">
        <v>29</v>
      </c>
      <c r="AX419" s="13" t="s">
        <v>74</v>
      </c>
      <c r="AY419" s="193" t="s">
        <v>176</v>
      </c>
    </row>
    <row r="420" spans="2:51" s="14" customFormat="1">
      <c r="B420" s="199"/>
      <c r="D420" s="192" t="s">
        <v>184</v>
      </c>
      <c r="E420" s="200" t="s">
        <v>1</v>
      </c>
      <c r="F420" s="201" t="s">
        <v>420</v>
      </c>
      <c r="H420" s="202">
        <v>12.266999999999999</v>
      </c>
      <c r="I420" s="203"/>
      <c r="L420" s="199"/>
      <c r="M420" s="204"/>
      <c r="N420" s="205"/>
      <c r="O420" s="205"/>
      <c r="P420" s="205"/>
      <c r="Q420" s="205"/>
      <c r="R420" s="205"/>
      <c r="S420" s="205"/>
      <c r="T420" s="206"/>
      <c r="AT420" s="200" t="s">
        <v>184</v>
      </c>
      <c r="AU420" s="200" t="s">
        <v>87</v>
      </c>
      <c r="AV420" s="14" t="s">
        <v>87</v>
      </c>
      <c r="AW420" s="14" t="s">
        <v>29</v>
      </c>
      <c r="AX420" s="14" t="s">
        <v>74</v>
      </c>
      <c r="AY420" s="200" t="s">
        <v>176</v>
      </c>
    </row>
    <row r="421" spans="2:51" s="14" customFormat="1">
      <c r="B421" s="199"/>
      <c r="D421" s="192" t="s">
        <v>184</v>
      </c>
      <c r="E421" s="200" t="s">
        <v>1</v>
      </c>
      <c r="F421" s="201" t="s">
        <v>421</v>
      </c>
      <c r="H421" s="202">
        <v>8.3089999999999993</v>
      </c>
      <c r="I421" s="203"/>
      <c r="L421" s="199"/>
      <c r="M421" s="204"/>
      <c r="N421" s="205"/>
      <c r="O421" s="205"/>
      <c r="P421" s="205"/>
      <c r="Q421" s="205"/>
      <c r="R421" s="205"/>
      <c r="S421" s="205"/>
      <c r="T421" s="206"/>
      <c r="AT421" s="200" t="s">
        <v>184</v>
      </c>
      <c r="AU421" s="200" t="s">
        <v>87</v>
      </c>
      <c r="AV421" s="14" t="s">
        <v>87</v>
      </c>
      <c r="AW421" s="14" t="s">
        <v>29</v>
      </c>
      <c r="AX421" s="14" t="s">
        <v>74</v>
      </c>
      <c r="AY421" s="200" t="s">
        <v>176</v>
      </c>
    </row>
    <row r="422" spans="2:51" s="14" customFormat="1">
      <c r="B422" s="199"/>
      <c r="D422" s="192" t="s">
        <v>184</v>
      </c>
      <c r="E422" s="200" t="s">
        <v>1</v>
      </c>
      <c r="F422" s="201" t="s">
        <v>422</v>
      </c>
      <c r="H422" s="202">
        <v>-3.7189999999999999</v>
      </c>
      <c r="I422" s="203"/>
      <c r="L422" s="199"/>
      <c r="M422" s="204"/>
      <c r="N422" s="205"/>
      <c r="O422" s="205"/>
      <c r="P422" s="205"/>
      <c r="Q422" s="205"/>
      <c r="R422" s="205"/>
      <c r="S422" s="205"/>
      <c r="T422" s="206"/>
      <c r="AT422" s="200" t="s">
        <v>184</v>
      </c>
      <c r="AU422" s="200" t="s">
        <v>87</v>
      </c>
      <c r="AV422" s="14" t="s">
        <v>87</v>
      </c>
      <c r="AW422" s="14" t="s">
        <v>29</v>
      </c>
      <c r="AX422" s="14" t="s">
        <v>74</v>
      </c>
      <c r="AY422" s="200" t="s">
        <v>176</v>
      </c>
    </row>
    <row r="423" spans="2:51" s="14" customFormat="1">
      <c r="B423" s="199"/>
      <c r="D423" s="192" t="s">
        <v>184</v>
      </c>
      <c r="E423" s="200" t="s">
        <v>1</v>
      </c>
      <c r="F423" s="201" t="s">
        <v>423</v>
      </c>
      <c r="H423" s="202">
        <v>1.0129999999999999</v>
      </c>
      <c r="I423" s="203"/>
      <c r="L423" s="199"/>
      <c r="M423" s="204"/>
      <c r="N423" s="205"/>
      <c r="O423" s="205"/>
      <c r="P423" s="205"/>
      <c r="Q423" s="205"/>
      <c r="R423" s="205"/>
      <c r="S423" s="205"/>
      <c r="T423" s="206"/>
      <c r="AT423" s="200" t="s">
        <v>184</v>
      </c>
      <c r="AU423" s="200" t="s">
        <v>87</v>
      </c>
      <c r="AV423" s="14" t="s">
        <v>87</v>
      </c>
      <c r="AW423" s="14" t="s">
        <v>29</v>
      </c>
      <c r="AX423" s="14" t="s">
        <v>74</v>
      </c>
      <c r="AY423" s="200" t="s">
        <v>176</v>
      </c>
    </row>
    <row r="424" spans="2:51" s="13" customFormat="1">
      <c r="B424" s="191"/>
      <c r="D424" s="192" t="s">
        <v>184</v>
      </c>
      <c r="E424" s="193" t="s">
        <v>1</v>
      </c>
      <c r="F424" s="194" t="s">
        <v>189</v>
      </c>
      <c r="H424" s="193" t="s">
        <v>1</v>
      </c>
      <c r="I424" s="195"/>
      <c r="L424" s="191"/>
      <c r="M424" s="196"/>
      <c r="N424" s="197"/>
      <c r="O424" s="197"/>
      <c r="P424" s="197"/>
      <c r="Q424" s="197"/>
      <c r="R424" s="197"/>
      <c r="S424" s="197"/>
      <c r="T424" s="198"/>
      <c r="AT424" s="193" t="s">
        <v>184</v>
      </c>
      <c r="AU424" s="193" t="s">
        <v>87</v>
      </c>
      <c r="AV424" s="13" t="s">
        <v>81</v>
      </c>
      <c r="AW424" s="13" t="s">
        <v>29</v>
      </c>
      <c r="AX424" s="13" t="s">
        <v>74</v>
      </c>
      <c r="AY424" s="193" t="s">
        <v>176</v>
      </c>
    </row>
    <row r="425" spans="2:51" s="14" customFormat="1" ht="33.75">
      <c r="B425" s="199"/>
      <c r="D425" s="192" t="s">
        <v>184</v>
      </c>
      <c r="E425" s="200" t="s">
        <v>1</v>
      </c>
      <c r="F425" s="201" t="s">
        <v>424</v>
      </c>
      <c r="H425" s="202">
        <v>11.132</v>
      </c>
      <c r="I425" s="203"/>
      <c r="L425" s="199"/>
      <c r="M425" s="204"/>
      <c r="N425" s="205"/>
      <c r="O425" s="205"/>
      <c r="P425" s="205"/>
      <c r="Q425" s="205"/>
      <c r="R425" s="205"/>
      <c r="S425" s="205"/>
      <c r="T425" s="206"/>
      <c r="AT425" s="200" t="s">
        <v>184</v>
      </c>
      <c r="AU425" s="200" t="s">
        <v>87</v>
      </c>
      <c r="AV425" s="14" t="s">
        <v>87</v>
      </c>
      <c r="AW425" s="14" t="s">
        <v>29</v>
      </c>
      <c r="AX425" s="14" t="s">
        <v>74</v>
      </c>
      <c r="AY425" s="200" t="s">
        <v>176</v>
      </c>
    </row>
    <row r="426" spans="2:51" s="14" customFormat="1">
      <c r="B426" s="199"/>
      <c r="D426" s="192" t="s">
        <v>184</v>
      </c>
      <c r="E426" s="200" t="s">
        <v>1</v>
      </c>
      <c r="F426" s="201" t="s">
        <v>425</v>
      </c>
      <c r="H426" s="202">
        <v>6.12</v>
      </c>
      <c r="I426" s="203"/>
      <c r="L426" s="199"/>
      <c r="M426" s="204"/>
      <c r="N426" s="205"/>
      <c r="O426" s="205"/>
      <c r="P426" s="205"/>
      <c r="Q426" s="205"/>
      <c r="R426" s="205"/>
      <c r="S426" s="205"/>
      <c r="T426" s="206"/>
      <c r="AT426" s="200" t="s">
        <v>184</v>
      </c>
      <c r="AU426" s="200" t="s">
        <v>87</v>
      </c>
      <c r="AV426" s="14" t="s">
        <v>87</v>
      </c>
      <c r="AW426" s="14" t="s">
        <v>29</v>
      </c>
      <c r="AX426" s="14" t="s">
        <v>74</v>
      </c>
      <c r="AY426" s="200" t="s">
        <v>176</v>
      </c>
    </row>
    <row r="427" spans="2:51" s="14" customFormat="1">
      <c r="B427" s="199"/>
      <c r="D427" s="192" t="s">
        <v>184</v>
      </c>
      <c r="E427" s="200" t="s">
        <v>1</v>
      </c>
      <c r="F427" s="201" t="s">
        <v>426</v>
      </c>
      <c r="H427" s="202">
        <v>-3.7629999999999999</v>
      </c>
      <c r="I427" s="203"/>
      <c r="L427" s="199"/>
      <c r="M427" s="204"/>
      <c r="N427" s="205"/>
      <c r="O427" s="205"/>
      <c r="P427" s="205"/>
      <c r="Q427" s="205"/>
      <c r="R427" s="205"/>
      <c r="S427" s="205"/>
      <c r="T427" s="206"/>
      <c r="AT427" s="200" t="s">
        <v>184</v>
      </c>
      <c r="AU427" s="200" t="s">
        <v>87</v>
      </c>
      <c r="AV427" s="14" t="s">
        <v>87</v>
      </c>
      <c r="AW427" s="14" t="s">
        <v>29</v>
      </c>
      <c r="AX427" s="14" t="s">
        <v>74</v>
      </c>
      <c r="AY427" s="200" t="s">
        <v>176</v>
      </c>
    </row>
    <row r="428" spans="2:51" s="14" customFormat="1">
      <c r="B428" s="199"/>
      <c r="D428" s="192" t="s">
        <v>184</v>
      </c>
      <c r="E428" s="200" t="s">
        <v>1</v>
      </c>
      <c r="F428" s="201" t="s">
        <v>427</v>
      </c>
      <c r="H428" s="202">
        <v>1.0169999999999999</v>
      </c>
      <c r="I428" s="203"/>
      <c r="L428" s="199"/>
      <c r="M428" s="204"/>
      <c r="N428" s="205"/>
      <c r="O428" s="205"/>
      <c r="P428" s="205"/>
      <c r="Q428" s="205"/>
      <c r="R428" s="205"/>
      <c r="S428" s="205"/>
      <c r="T428" s="206"/>
      <c r="AT428" s="200" t="s">
        <v>184</v>
      </c>
      <c r="AU428" s="200" t="s">
        <v>87</v>
      </c>
      <c r="AV428" s="14" t="s">
        <v>87</v>
      </c>
      <c r="AW428" s="14" t="s">
        <v>29</v>
      </c>
      <c r="AX428" s="14" t="s">
        <v>74</v>
      </c>
      <c r="AY428" s="200" t="s">
        <v>176</v>
      </c>
    </row>
    <row r="429" spans="2:51" s="13" customFormat="1">
      <c r="B429" s="191"/>
      <c r="D429" s="192" t="s">
        <v>184</v>
      </c>
      <c r="E429" s="193" t="s">
        <v>1</v>
      </c>
      <c r="F429" s="194" t="s">
        <v>191</v>
      </c>
      <c r="H429" s="193" t="s">
        <v>1</v>
      </c>
      <c r="I429" s="195"/>
      <c r="L429" s="191"/>
      <c r="M429" s="196"/>
      <c r="N429" s="197"/>
      <c r="O429" s="197"/>
      <c r="P429" s="197"/>
      <c r="Q429" s="197"/>
      <c r="R429" s="197"/>
      <c r="S429" s="197"/>
      <c r="T429" s="198"/>
      <c r="AT429" s="193" t="s">
        <v>184</v>
      </c>
      <c r="AU429" s="193" t="s">
        <v>87</v>
      </c>
      <c r="AV429" s="13" t="s">
        <v>81</v>
      </c>
      <c r="AW429" s="13" t="s">
        <v>29</v>
      </c>
      <c r="AX429" s="13" t="s">
        <v>74</v>
      </c>
      <c r="AY429" s="193" t="s">
        <v>176</v>
      </c>
    </row>
    <row r="430" spans="2:51" s="14" customFormat="1">
      <c r="B430" s="199"/>
      <c r="D430" s="192" t="s">
        <v>184</v>
      </c>
      <c r="E430" s="200" t="s">
        <v>1</v>
      </c>
      <c r="F430" s="201" t="s">
        <v>428</v>
      </c>
      <c r="H430" s="202">
        <v>11.180999999999999</v>
      </c>
      <c r="I430" s="203"/>
      <c r="L430" s="199"/>
      <c r="M430" s="204"/>
      <c r="N430" s="205"/>
      <c r="O430" s="205"/>
      <c r="P430" s="205"/>
      <c r="Q430" s="205"/>
      <c r="R430" s="205"/>
      <c r="S430" s="205"/>
      <c r="T430" s="206"/>
      <c r="AT430" s="200" t="s">
        <v>184</v>
      </c>
      <c r="AU430" s="200" t="s">
        <v>87</v>
      </c>
      <c r="AV430" s="14" t="s">
        <v>87</v>
      </c>
      <c r="AW430" s="14" t="s">
        <v>29</v>
      </c>
      <c r="AX430" s="14" t="s">
        <v>74</v>
      </c>
      <c r="AY430" s="200" t="s">
        <v>176</v>
      </c>
    </row>
    <row r="431" spans="2:51" s="14" customFormat="1">
      <c r="B431" s="199"/>
      <c r="D431" s="192" t="s">
        <v>184</v>
      </c>
      <c r="E431" s="200" t="s">
        <v>1</v>
      </c>
      <c r="F431" s="201" t="s">
        <v>429</v>
      </c>
      <c r="H431" s="202">
        <v>9.5299999999999994</v>
      </c>
      <c r="I431" s="203"/>
      <c r="L431" s="199"/>
      <c r="M431" s="204"/>
      <c r="N431" s="205"/>
      <c r="O431" s="205"/>
      <c r="P431" s="205"/>
      <c r="Q431" s="205"/>
      <c r="R431" s="205"/>
      <c r="S431" s="205"/>
      <c r="T431" s="206"/>
      <c r="AT431" s="200" t="s">
        <v>184</v>
      </c>
      <c r="AU431" s="200" t="s">
        <v>87</v>
      </c>
      <c r="AV431" s="14" t="s">
        <v>87</v>
      </c>
      <c r="AW431" s="14" t="s">
        <v>29</v>
      </c>
      <c r="AX431" s="14" t="s">
        <v>74</v>
      </c>
      <c r="AY431" s="200" t="s">
        <v>176</v>
      </c>
    </row>
    <row r="432" spans="2:51" s="14" customFormat="1">
      <c r="B432" s="199"/>
      <c r="D432" s="192" t="s">
        <v>184</v>
      </c>
      <c r="E432" s="200" t="s">
        <v>1</v>
      </c>
      <c r="F432" s="201" t="s">
        <v>430</v>
      </c>
      <c r="H432" s="202">
        <v>-5.7309999999999999</v>
      </c>
      <c r="I432" s="203"/>
      <c r="L432" s="199"/>
      <c r="M432" s="204"/>
      <c r="N432" s="205"/>
      <c r="O432" s="205"/>
      <c r="P432" s="205"/>
      <c r="Q432" s="205"/>
      <c r="R432" s="205"/>
      <c r="S432" s="205"/>
      <c r="T432" s="206"/>
      <c r="AT432" s="200" t="s">
        <v>184</v>
      </c>
      <c r="AU432" s="200" t="s">
        <v>87</v>
      </c>
      <c r="AV432" s="14" t="s">
        <v>87</v>
      </c>
      <c r="AW432" s="14" t="s">
        <v>29</v>
      </c>
      <c r="AX432" s="14" t="s">
        <v>74</v>
      </c>
      <c r="AY432" s="200" t="s">
        <v>176</v>
      </c>
    </row>
    <row r="433" spans="2:51" s="14" customFormat="1">
      <c r="B433" s="199"/>
      <c r="D433" s="192" t="s">
        <v>184</v>
      </c>
      <c r="E433" s="200" t="s">
        <v>1</v>
      </c>
      <c r="F433" s="201" t="s">
        <v>431</v>
      </c>
      <c r="H433" s="202">
        <v>1.22</v>
      </c>
      <c r="I433" s="203"/>
      <c r="L433" s="199"/>
      <c r="M433" s="204"/>
      <c r="N433" s="205"/>
      <c r="O433" s="205"/>
      <c r="P433" s="205"/>
      <c r="Q433" s="205"/>
      <c r="R433" s="205"/>
      <c r="S433" s="205"/>
      <c r="T433" s="206"/>
      <c r="AT433" s="200" t="s">
        <v>184</v>
      </c>
      <c r="AU433" s="200" t="s">
        <v>87</v>
      </c>
      <c r="AV433" s="14" t="s">
        <v>87</v>
      </c>
      <c r="AW433" s="14" t="s">
        <v>29</v>
      </c>
      <c r="AX433" s="14" t="s">
        <v>74</v>
      </c>
      <c r="AY433" s="200" t="s">
        <v>176</v>
      </c>
    </row>
    <row r="434" spans="2:51" s="13" customFormat="1">
      <c r="B434" s="191"/>
      <c r="D434" s="192" t="s">
        <v>184</v>
      </c>
      <c r="E434" s="193" t="s">
        <v>1</v>
      </c>
      <c r="F434" s="194" t="s">
        <v>193</v>
      </c>
      <c r="H434" s="193" t="s">
        <v>1</v>
      </c>
      <c r="I434" s="195"/>
      <c r="L434" s="191"/>
      <c r="M434" s="196"/>
      <c r="N434" s="197"/>
      <c r="O434" s="197"/>
      <c r="P434" s="197"/>
      <c r="Q434" s="197"/>
      <c r="R434" s="197"/>
      <c r="S434" s="197"/>
      <c r="T434" s="198"/>
      <c r="AT434" s="193" t="s">
        <v>184</v>
      </c>
      <c r="AU434" s="193" t="s">
        <v>87</v>
      </c>
      <c r="AV434" s="13" t="s">
        <v>81</v>
      </c>
      <c r="AW434" s="13" t="s">
        <v>29</v>
      </c>
      <c r="AX434" s="13" t="s">
        <v>74</v>
      </c>
      <c r="AY434" s="193" t="s">
        <v>176</v>
      </c>
    </row>
    <row r="435" spans="2:51" s="14" customFormat="1">
      <c r="B435" s="199"/>
      <c r="D435" s="192" t="s">
        <v>184</v>
      </c>
      <c r="E435" s="200" t="s">
        <v>1</v>
      </c>
      <c r="F435" s="201" t="s">
        <v>432</v>
      </c>
      <c r="H435" s="202">
        <v>11.682</v>
      </c>
      <c r="I435" s="203"/>
      <c r="L435" s="199"/>
      <c r="M435" s="204"/>
      <c r="N435" s="205"/>
      <c r="O435" s="205"/>
      <c r="P435" s="205"/>
      <c r="Q435" s="205"/>
      <c r="R435" s="205"/>
      <c r="S435" s="205"/>
      <c r="T435" s="206"/>
      <c r="AT435" s="200" t="s">
        <v>184</v>
      </c>
      <c r="AU435" s="200" t="s">
        <v>87</v>
      </c>
      <c r="AV435" s="14" t="s">
        <v>87</v>
      </c>
      <c r="AW435" s="14" t="s">
        <v>29</v>
      </c>
      <c r="AX435" s="14" t="s">
        <v>74</v>
      </c>
      <c r="AY435" s="200" t="s">
        <v>176</v>
      </c>
    </row>
    <row r="436" spans="2:51" s="14" customFormat="1">
      <c r="B436" s="199"/>
      <c r="D436" s="192" t="s">
        <v>184</v>
      </c>
      <c r="E436" s="200" t="s">
        <v>1</v>
      </c>
      <c r="F436" s="201" t="s">
        <v>433</v>
      </c>
      <c r="H436" s="202">
        <v>9.4320000000000004</v>
      </c>
      <c r="I436" s="203"/>
      <c r="L436" s="199"/>
      <c r="M436" s="204"/>
      <c r="N436" s="205"/>
      <c r="O436" s="205"/>
      <c r="P436" s="205"/>
      <c r="Q436" s="205"/>
      <c r="R436" s="205"/>
      <c r="S436" s="205"/>
      <c r="T436" s="206"/>
      <c r="AT436" s="200" t="s">
        <v>184</v>
      </c>
      <c r="AU436" s="200" t="s">
        <v>87</v>
      </c>
      <c r="AV436" s="14" t="s">
        <v>87</v>
      </c>
      <c r="AW436" s="14" t="s">
        <v>29</v>
      </c>
      <c r="AX436" s="14" t="s">
        <v>74</v>
      </c>
      <c r="AY436" s="200" t="s">
        <v>176</v>
      </c>
    </row>
    <row r="437" spans="2:51" s="14" customFormat="1">
      <c r="B437" s="199"/>
      <c r="D437" s="192" t="s">
        <v>184</v>
      </c>
      <c r="E437" s="200" t="s">
        <v>1</v>
      </c>
      <c r="F437" s="201" t="s">
        <v>430</v>
      </c>
      <c r="H437" s="202">
        <v>-5.7309999999999999</v>
      </c>
      <c r="I437" s="203"/>
      <c r="L437" s="199"/>
      <c r="M437" s="204"/>
      <c r="N437" s="205"/>
      <c r="O437" s="205"/>
      <c r="P437" s="205"/>
      <c r="Q437" s="205"/>
      <c r="R437" s="205"/>
      <c r="S437" s="205"/>
      <c r="T437" s="206"/>
      <c r="AT437" s="200" t="s">
        <v>184</v>
      </c>
      <c r="AU437" s="200" t="s">
        <v>87</v>
      </c>
      <c r="AV437" s="14" t="s">
        <v>87</v>
      </c>
      <c r="AW437" s="14" t="s">
        <v>29</v>
      </c>
      <c r="AX437" s="14" t="s">
        <v>74</v>
      </c>
      <c r="AY437" s="200" t="s">
        <v>176</v>
      </c>
    </row>
    <row r="438" spans="2:51" s="14" customFormat="1">
      <c r="B438" s="199"/>
      <c r="D438" s="192" t="s">
        <v>184</v>
      </c>
      <c r="E438" s="200" t="s">
        <v>1</v>
      </c>
      <c r="F438" s="201" t="s">
        <v>431</v>
      </c>
      <c r="H438" s="202">
        <v>1.22</v>
      </c>
      <c r="I438" s="203"/>
      <c r="L438" s="199"/>
      <c r="M438" s="204"/>
      <c r="N438" s="205"/>
      <c r="O438" s="205"/>
      <c r="P438" s="205"/>
      <c r="Q438" s="205"/>
      <c r="R438" s="205"/>
      <c r="S438" s="205"/>
      <c r="T438" s="206"/>
      <c r="AT438" s="200" t="s">
        <v>184</v>
      </c>
      <c r="AU438" s="200" t="s">
        <v>87</v>
      </c>
      <c r="AV438" s="14" t="s">
        <v>87</v>
      </c>
      <c r="AW438" s="14" t="s">
        <v>29</v>
      </c>
      <c r="AX438" s="14" t="s">
        <v>74</v>
      </c>
      <c r="AY438" s="200" t="s">
        <v>176</v>
      </c>
    </row>
    <row r="439" spans="2:51" s="13" customFormat="1">
      <c r="B439" s="191"/>
      <c r="D439" s="192" t="s">
        <v>184</v>
      </c>
      <c r="E439" s="193" t="s">
        <v>1</v>
      </c>
      <c r="F439" s="194" t="s">
        <v>195</v>
      </c>
      <c r="H439" s="193" t="s">
        <v>1</v>
      </c>
      <c r="I439" s="195"/>
      <c r="L439" s="191"/>
      <c r="M439" s="196"/>
      <c r="N439" s="197"/>
      <c r="O439" s="197"/>
      <c r="P439" s="197"/>
      <c r="Q439" s="197"/>
      <c r="R439" s="197"/>
      <c r="S439" s="197"/>
      <c r="T439" s="198"/>
      <c r="AT439" s="193" t="s">
        <v>184</v>
      </c>
      <c r="AU439" s="193" t="s">
        <v>87</v>
      </c>
      <c r="AV439" s="13" t="s">
        <v>81</v>
      </c>
      <c r="AW439" s="13" t="s">
        <v>29</v>
      </c>
      <c r="AX439" s="13" t="s">
        <v>74</v>
      </c>
      <c r="AY439" s="193" t="s">
        <v>176</v>
      </c>
    </row>
    <row r="440" spans="2:51" s="14" customFormat="1">
      <c r="B440" s="199"/>
      <c r="D440" s="192" t="s">
        <v>184</v>
      </c>
      <c r="E440" s="200" t="s">
        <v>1</v>
      </c>
      <c r="F440" s="201" t="s">
        <v>434</v>
      </c>
      <c r="H440" s="202">
        <v>21.024000000000001</v>
      </c>
      <c r="I440" s="203"/>
      <c r="L440" s="199"/>
      <c r="M440" s="204"/>
      <c r="N440" s="205"/>
      <c r="O440" s="205"/>
      <c r="P440" s="205"/>
      <c r="Q440" s="205"/>
      <c r="R440" s="205"/>
      <c r="S440" s="205"/>
      <c r="T440" s="206"/>
      <c r="AT440" s="200" t="s">
        <v>184</v>
      </c>
      <c r="AU440" s="200" t="s">
        <v>87</v>
      </c>
      <c r="AV440" s="14" t="s">
        <v>87</v>
      </c>
      <c r="AW440" s="14" t="s">
        <v>29</v>
      </c>
      <c r="AX440" s="14" t="s">
        <v>74</v>
      </c>
      <c r="AY440" s="200" t="s">
        <v>176</v>
      </c>
    </row>
    <row r="441" spans="2:51" s="14" customFormat="1">
      <c r="B441" s="199"/>
      <c r="D441" s="192" t="s">
        <v>184</v>
      </c>
      <c r="E441" s="200" t="s">
        <v>1</v>
      </c>
      <c r="F441" s="201" t="s">
        <v>435</v>
      </c>
      <c r="H441" s="202">
        <v>23.78</v>
      </c>
      <c r="I441" s="203"/>
      <c r="L441" s="199"/>
      <c r="M441" s="204"/>
      <c r="N441" s="205"/>
      <c r="O441" s="205"/>
      <c r="P441" s="205"/>
      <c r="Q441" s="205"/>
      <c r="R441" s="205"/>
      <c r="S441" s="205"/>
      <c r="T441" s="206"/>
      <c r="AT441" s="200" t="s">
        <v>184</v>
      </c>
      <c r="AU441" s="200" t="s">
        <v>87</v>
      </c>
      <c r="AV441" s="14" t="s">
        <v>87</v>
      </c>
      <c r="AW441" s="14" t="s">
        <v>29</v>
      </c>
      <c r="AX441" s="14" t="s">
        <v>74</v>
      </c>
      <c r="AY441" s="200" t="s">
        <v>176</v>
      </c>
    </row>
    <row r="442" spans="2:51" s="14" customFormat="1">
      <c r="B442" s="199"/>
      <c r="D442" s="192" t="s">
        <v>184</v>
      </c>
      <c r="E442" s="200" t="s">
        <v>1</v>
      </c>
      <c r="F442" s="201" t="s">
        <v>436</v>
      </c>
      <c r="H442" s="202">
        <v>-19.116</v>
      </c>
      <c r="I442" s="203"/>
      <c r="L442" s="199"/>
      <c r="M442" s="204"/>
      <c r="N442" s="205"/>
      <c r="O442" s="205"/>
      <c r="P442" s="205"/>
      <c r="Q442" s="205"/>
      <c r="R442" s="205"/>
      <c r="S442" s="205"/>
      <c r="T442" s="206"/>
      <c r="AT442" s="200" t="s">
        <v>184</v>
      </c>
      <c r="AU442" s="200" t="s">
        <v>87</v>
      </c>
      <c r="AV442" s="14" t="s">
        <v>87</v>
      </c>
      <c r="AW442" s="14" t="s">
        <v>29</v>
      </c>
      <c r="AX442" s="14" t="s">
        <v>74</v>
      </c>
      <c r="AY442" s="200" t="s">
        <v>176</v>
      </c>
    </row>
    <row r="443" spans="2:51" s="14" customFormat="1">
      <c r="B443" s="199"/>
      <c r="D443" s="192" t="s">
        <v>184</v>
      </c>
      <c r="E443" s="200" t="s">
        <v>1</v>
      </c>
      <c r="F443" s="201" t="s">
        <v>437</v>
      </c>
      <c r="H443" s="202">
        <v>1.0620000000000001</v>
      </c>
      <c r="I443" s="203"/>
      <c r="L443" s="199"/>
      <c r="M443" s="204"/>
      <c r="N443" s="205"/>
      <c r="O443" s="205"/>
      <c r="P443" s="205"/>
      <c r="Q443" s="205"/>
      <c r="R443" s="205"/>
      <c r="S443" s="205"/>
      <c r="T443" s="206"/>
      <c r="AT443" s="200" t="s">
        <v>184</v>
      </c>
      <c r="AU443" s="200" t="s">
        <v>87</v>
      </c>
      <c r="AV443" s="14" t="s">
        <v>87</v>
      </c>
      <c r="AW443" s="14" t="s">
        <v>29</v>
      </c>
      <c r="AX443" s="14" t="s">
        <v>74</v>
      </c>
      <c r="AY443" s="200" t="s">
        <v>176</v>
      </c>
    </row>
    <row r="444" spans="2:51" s="13" customFormat="1">
      <c r="B444" s="191"/>
      <c r="D444" s="192" t="s">
        <v>184</v>
      </c>
      <c r="E444" s="193" t="s">
        <v>1</v>
      </c>
      <c r="F444" s="194" t="s">
        <v>197</v>
      </c>
      <c r="H444" s="193" t="s">
        <v>1</v>
      </c>
      <c r="I444" s="195"/>
      <c r="L444" s="191"/>
      <c r="M444" s="196"/>
      <c r="N444" s="197"/>
      <c r="O444" s="197"/>
      <c r="P444" s="197"/>
      <c r="Q444" s="197"/>
      <c r="R444" s="197"/>
      <c r="S444" s="197"/>
      <c r="T444" s="198"/>
      <c r="AT444" s="193" t="s">
        <v>184</v>
      </c>
      <c r="AU444" s="193" t="s">
        <v>87</v>
      </c>
      <c r="AV444" s="13" t="s">
        <v>81</v>
      </c>
      <c r="AW444" s="13" t="s">
        <v>29</v>
      </c>
      <c r="AX444" s="13" t="s">
        <v>74</v>
      </c>
      <c r="AY444" s="193" t="s">
        <v>176</v>
      </c>
    </row>
    <row r="445" spans="2:51" s="14" customFormat="1">
      <c r="B445" s="199"/>
      <c r="D445" s="192" t="s">
        <v>184</v>
      </c>
      <c r="E445" s="200" t="s">
        <v>1</v>
      </c>
      <c r="F445" s="201" t="s">
        <v>438</v>
      </c>
      <c r="H445" s="202">
        <v>3.6179999999999999</v>
      </c>
      <c r="I445" s="203"/>
      <c r="L445" s="199"/>
      <c r="M445" s="204"/>
      <c r="N445" s="205"/>
      <c r="O445" s="205"/>
      <c r="P445" s="205"/>
      <c r="Q445" s="205"/>
      <c r="R445" s="205"/>
      <c r="S445" s="205"/>
      <c r="T445" s="206"/>
      <c r="AT445" s="200" t="s">
        <v>184</v>
      </c>
      <c r="AU445" s="200" t="s">
        <v>87</v>
      </c>
      <c r="AV445" s="14" t="s">
        <v>87</v>
      </c>
      <c r="AW445" s="14" t="s">
        <v>29</v>
      </c>
      <c r="AX445" s="14" t="s">
        <v>74</v>
      </c>
      <c r="AY445" s="200" t="s">
        <v>176</v>
      </c>
    </row>
    <row r="446" spans="2:51" s="13" customFormat="1">
      <c r="B446" s="191"/>
      <c r="D446" s="192" t="s">
        <v>184</v>
      </c>
      <c r="E446" s="193" t="s">
        <v>1</v>
      </c>
      <c r="F446" s="194" t="s">
        <v>199</v>
      </c>
      <c r="H446" s="193" t="s">
        <v>1</v>
      </c>
      <c r="I446" s="195"/>
      <c r="L446" s="191"/>
      <c r="M446" s="196"/>
      <c r="N446" s="197"/>
      <c r="O446" s="197"/>
      <c r="P446" s="197"/>
      <c r="Q446" s="197"/>
      <c r="R446" s="197"/>
      <c r="S446" s="197"/>
      <c r="T446" s="198"/>
      <c r="AT446" s="193" t="s">
        <v>184</v>
      </c>
      <c r="AU446" s="193" t="s">
        <v>87</v>
      </c>
      <c r="AV446" s="13" t="s">
        <v>81</v>
      </c>
      <c r="AW446" s="13" t="s">
        <v>29</v>
      </c>
      <c r="AX446" s="13" t="s">
        <v>74</v>
      </c>
      <c r="AY446" s="193" t="s">
        <v>176</v>
      </c>
    </row>
    <row r="447" spans="2:51" s="14" customFormat="1">
      <c r="B447" s="199"/>
      <c r="D447" s="192" t="s">
        <v>184</v>
      </c>
      <c r="E447" s="200" t="s">
        <v>1</v>
      </c>
      <c r="F447" s="201" t="s">
        <v>439</v>
      </c>
      <c r="H447" s="202">
        <v>4.2389999999999999</v>
      </c>
      <c r="I447" s="203"/>
      <c r="L447" s="199"/>
      <c r="M447" s="204"/>
      <c r="N447" s="205"/>
      <c r="O447" s="205"/>
      <c r="P447" s="205"/>
      <c r="Q447" s="205"/>
      <c r="R447" s="205"/>
      <c r="S447" s="205"/>
      <c r="T447" s="206"/>
      <c r="AT447" s="200" t="s">
        <v>184</v>
      </c>
      <c r="AU447" s="200" t="s">
        <v>87</v>
      </c>
      <c r="AV447" s="14" t="s">
        <v>87</v>
      </c>
      <c r="AW447" s="14" t="s">
        <v>29</v>
      </c>
      <c r="AX447" s="14" t="s">
        <v>74</v>
      </c>
      <c r="AY447" s="200" t="s">
        <v>176</v>
      </c>
    </row>
    <row r="448" spans="2:51" s="14" customFormat="1">
      <c r="B448" s="199"/>
      <c r="D448" s="192" t="s">
        <v>184</v>
      </c>
      <c r="E448" s="200" t="s">
        <v>1</v>
      </c>
      <c r="F448" s="201" t="s">
        <v>440</v>
      </c>
      <c r="H448" s="202">
        <v>4.8689999999999998</v>
      </c>
      <c r="I448" s="203"/>
      <c r="L448" s="199"/>
      <c r="M448" s="204"/>
      <c r="N448" s="205"/>
      <c r="O448" s="205"/>
      <c r="P448" s="205"/>
      <c r="Q448" s="205"/>
      <c r="R448" s="205"/>
      <c r="S448" s="205"/>
      <c r="T448" s="206"/>
      <c r="AT448" s="200" t="s">
        <v>184</v>
      </c>
      <c r="AU448" s="200" t="s">
        <v>87</v>
      </c>
      <c r="AV448" s="14" t="s">
        <v>87</v>
      </c>
      <c r="AW448" s="14" t="s">
        <v>29</v>
      </c>
      <c r="AX448" s="14" t="s">
        <v>74</v>
      </c>
      <c r="AY448" s="200" t="s">
        <v>176</v>
      </c>
    </row>
    <row r="449" spans="1:65" s="13" customFormat="1">
      <c r="B449" s="191"/>
      <c r="D449" s="192" t="s">
        <v>184</v>
      </c>
      <c r="E449" s="193" t="s">
        <v>1</v>
      </c>
      <c r="F449" s="194" t="s">
        <v>201</v>
      </c>
      <c r="H449" s="193" t="s">
        <v>1</v>
      </c>
      <c r="I449" s="195"/>
      <c r="L449" s="191"/>
      <c r="M449" s="196"/>
      <c r="N449" s="197"/>
      <c r="O449" s="197"/>
      <c r="P449" s="197"/>
      <c r="Q449" s="197"/>
      <c r="R449" s="197"/>
      <c r="S449" s="197"/>
      <c r="T449" s="198"/>
      <c r="AT449" s="193" t="s">
        <v>184</v>
      </c>
      <c r="AU449" s="193" t="s">
        <v>87</v>
      </c>
      <c r="AV449" s="13" t="s">
        <v>81</v>
      </c>
      <c r="AW449" s="13" t="s">
        <v>29</v>
      </c>
      <c r="AX449" s="13" t="s">
        <v>74</v>
      </c>
      <c r="AY449" s="193" t="s">
        <v>176</v>
      </c>
    </row>
    <row r="450" spans="1:65" s="14" customFormat="1">
      <c r="B450" s="199"/>
      <c r="D450" s="192" t="s">
        <v>184</v>
      </c>
      <c r="E450" s="200" t="s">
        <v>1</v>
      </c>
      <c r="F450" s="201" t="s">
        <v>439</v>
      </c>
      <c r="H450" s="202">
        <v>4.2389999999999999</v>
      </c>
      <c r="I450" s="203"/>
      <c r="L450" s="199"/>
      <c r="M450" s="204"/>
      <c r="N450" s="205"/>
      <c r="O450" s="205"/>
      <c r="P450" s="205"/>
      <c r="Q450" s="205"/>
      <c r="R450" s="205"/>
      <c r="S450" s="205"/>
      <c r="T450" s="206"/>
      <c r="AT450" s="200" t="s">
        <v>184</v>
      </c>
      <c r="AU450" s="200" t="s">
        <v>87</v>
      </c>
      <c r="AV450" s="14" t="s">
        <v>87</v>
      </c>
      <c r="AW450" s="14" t="s">
        <v>29</v>
      </c>
      <c r="AX450" s="14" t="s">
        <v>74</v>
      </c>
      <c r="AY450" s="200" t="s">
        <v>176</v>
      </c>
    </row>
    <row r="451" spans="1:65" s="14" customFormat="1">
      <c r="B451" s="199"/>
      <c r="D451" s="192" t="s">
        <v>184</v>
      </c>
      <c r="E451" s="200" t="s">
        <v>1</v>
      </c>
      <c r="F451" s="201" t="s">
        <v>441</v>
      </c>
      <c r="H451" s="202">
        <v>5.0490000000000004</v>
      </c>
      <c r="I451" s="203"/>
      <c r="L451" s="199"/>
      <c r="M451" s="204"/>
      <c r="N451" s="205"/>
      <c r="O451" s="205"/>
      <c r="P451" s="205"/>
      <c r="Q451" s="205"/>
      <c r="R451" s="205"/>
      <c r="S451" s="205"/>
      <c r="T451" s="206"/>
      <c r="AT451" s="200" t="s">
        <v>184</v>
      </c>
      <c r="AU451" s="200" t="s">
        <v>87</v>
      </c>
      <c r="AV451" s="14" t="s">
        <v>87</v>
      </c>
      <c r="AW451" s="14" t="s">
        <v>29</v>
      </c>
      <c r="AX451" s="14" t="s">
        <v>74</v>
      </c>
      <c r="AY451" s="200" t="s">
        <v>176</v>
      </c>
    </row>
    <row r="452" spans="1:65" s="13" customFormat="1">
      <c r="B452" s="191"/>
      <c r="D452" s="192" t="s">
        <v>184</v>
      </c>
      <c r="E452" s="193" t="s">
        <v>1</v>
      </c>
      <c r="F452" s="194" t="s">
        <v>205</v>
      </c>
      <c r="H452" s="193" t="s">
        <v>1</v>
      </c>
      <c r="I452" s="195"/>
      <c r="L452" s="191"/>
      <c r="M452" s="196"/>
      <c r="N452" s="197"/>
      <c r="O452" s="197"/>
      <c r="P452" s="197"/>
      <c r="Q452" s="197"/>
      <c r="R452" s="197"/>
      <c r="S452" s="197"/>
      <c r="T452" s="198"/>
      <c r="AT452" s="193" t="s">
        <v>184</v>
      </c>
      <c r="AU452" s="193" t="s">
        <v>87</v>
      </c>
      <c r="AV452" s="13" t="s">
        <v>81</v>
      </c>
      <c r="AW452" s="13" t="s">
        <v>29</v>
      </c>
      <c r="AX452" s="13" t="s">
        <v>74</v>
      </c>
      <c r="AY452" s="193" t="s">
        <v>176</v>
      </c>
    </row>
    <row r="453" spans="1:65" s="14" customFormat="1">
      <c r="B453" s="199"/>
      <c r="D453" s="192" t="s">
        <v>184</v>
      </c>
      <c r="E453" s="200" t="s">
        <v>1</v>
      </c>
      <c r="F453" s="201" t="s">
        <v>442</v>
      </c>
      <c r="H453" s="202">
        <v>39.912999999999997</v>
      </c>
      <c r="I453" s="203"/>
      <c r="L453" s="199"/>
      <c r="M453" s="204"/>
      <c r="N453" s="205"/>
      <c r="O453" s="205"/>
      <c r="P453" s="205"/>
      <c r="Q453" s="205"/>
      <c r="R453" s="205"/>
      <c r="S453" s="205"/>
      <c r="T453" s="206"/>
      <c r="AT453" s="200" t="s">
        <v>184</v>
      </c>
      <c r="AU453" s="200" t="s">
        <v>87</v>
      </c>
      <c r="AV453" s="14" t="s">
        <v>87</v>
      </c>
      <c r="AW453" s="14" t="s">
        <v>29</v>
      </c>
      <c r="AX453" s="14" t="s">
        <v>74</v>
      </c>
      <c r="AY453" s="200" t="s">
        <v>176</v>
      </c>
    </row>
    <row r="454" spans="1:65" s="14" customFormat="1">
      <c r="B454" s="199"/>
      <c r="D454" s="192" t="s">
        <v>184</v>
      </c>
      <c r="E454" s="200" t="s">
        <v>1</v>
      </c>
      <c r="F454" s="201" t="s">
        <v>443</v>
      </c>
      <c r="H454" s="202">
        <v>-10.5</v>
      </c>
      <c r="I454" s="203"/>
      <c r="L454" s="199"/>
      <c r="M454" s="204"/>
      <c r="N454" s="205"/>
      <c r="O454" s="205"/>
      <c r="P454" s="205"/>
      <c r="Q454" s="205"/>
      <c r="R454" s="205"/>
      <c r="S454" s="205"/>
      <c r="T454" s="206"/>
      <c r="AT454" s="200" t="s">
        <v>184</v>
      </c>
      <c r="AU454" s="200" t="s">
        <v>87</v>
      </c>
      <c r="AV454" s="14" t="s">
        <v>87</v>
      </c>
      <c r="AW454" s="14" t="s">
        <v>29</v>
      </c>
      <c r="AX454" s="14" t="s">
        <v>74</v>
      </c>
      <c r="AY454" s="200" t="s">
        <v>176</v>
      </c>
    </row>
    <row r="455" spans="1:65" s="15" customFormat="1">
      <c r="B455" s="207"/>
      <c r="D455" s="192" t="s">
        <v>184</v>
      </c>
      <c r="E455" s="208" t="s">
        <v>1</v>
      </c>
      <c r="F455" s="209" t="s">
        <v>207</v>
      </c>
      <c r="H455" s="210">
        <v>163.286</v>
      </c>
      <c r="I455" s="211"/>
      <c r="L455" s="207"/>
      <c r="M455" s="212"/>
      <c r="N455" s="213"/>
      <c r="O455" s="213"/>
      <c r="P455" s="213"/>
      <c r="Q455" s="213"/>
      <c r="R455" s="213"/>
      <c r="S455" s="213"/>
      <c r="T455" s="214"/>
      <c r="AT455" s="208" t="s">
        <v>184</v>
      </c>
      <c r="AU455" s="208" t="s">
        <v>87</v>
      </c>
      <c r="AV455" s="15" t="s">
        <v>183</v>
      </c>
      <c r="AW455" s="15" t="s">
        <v>29</v>
      </c>
      <c r="AX455" s="15" t="s">
        <v>81</v>
      </c>
      <c r="AY455" s="208" t="s">
        <v>176</v>
      </c>
    </row>
    <row r="456" spans="1:65" s="2" customFormat="1" ht="37.9" customHeight="1">
      <c r="A456" s="35"/>
      <c r="B456" s="146"/>
      <c r="C456" s="178" t="s">
        <v>327</v>
      </c>
      <c r="D456" s="178" t="s">
        <v>179</v>
      </c>
      <c r="E456" s="179" t="s">
        <v>444</v>
      </c>
      <c r="F456" s="180" t="s">
        <v>445</v>
      </c>
      <c r="G456" s="181" t="s">
        <v>182</v>
      </c>
      <c r="H456" s="182">
        <v>148.24</v>
      </c>
      <c r="I456" s="183"/>
      <c r="J456" s="184">
        <f>ROUND(I456*H456,2)</f>
        <v>0</v>
      </c>
      <c r="K456" s="185"/>
      <c r="L456" s="36"/>
      <c r="M456" s="186" t="s">
        <v>1</v>
      </c>
      <c r="N456" s="187" t="s">
        <v>40</v>
      </c>
      <c r="O456" s="64"/>
      <c r="P456" s="188">
        <f>O456*H456</f>
        <v>0</v>
      </c>
      <c r="Q456" s="188">
        <v>0</v>
      </c>
      <c r="R456" s="188">
        <f>Q456*H456</f>
        <v>0</v>
      </c>
      <c r="S456" s="188">
        <v>0</v>
      </c>
      <c r="T456" s="189">
        <f>S456*H456</f>
        <v>0</v>
      </c>
      <c r="U456" s="35"/>
      <c r="V456" s="35"/>
      <c r="W456" s="35"/>
      <c r="X456" s="35"/>
      <c r="Y456" s="35"/>
      <c r="Z456" s="35"/>
      <c r="AA456" s="35"/>
      <c r="AB456" s="35"/>
      <c r="AC456" s="35"/>
      <c r="AD456" s="35"/>
      <c r="AE456" s="35"/>
      <c r="AR456" s="190" t="s">
        <v>183</v>
      </c>
      <c r="AT456" s="190" t="s">
        <v>179</v>
      </c>
      <c r="AU456" s="190" t="s">
        <v>87</v>
      </c>
      <c r="AY456" s="18" t="s">
        <v>176</v>
      </c>
      <c r="BE456" s="108">
        <f>IF(N456="základná",J456,0)</f>
        <v>0</v>
      </c>
      <c r="BF456" s="108">
        <f>IF(N456="znížená",J456,0)</f>
        <v>0</v>
      </c>
      <c r="BG456" s="108">
        <f>IF(N456="zákl. prenesená",J456,0)</f>
        <v>0</v>
      </c>
      <c r="BH456" s="108">
        <f>IF(N456="zníž. prenesená",J456,0)</f>
        <v>0</v>
      </c>
      <c r="BI456" s="108">
        <f>IF(N456="nulová",J456,0)</f>
        <v>0</v>
      </c>
      <c r="BJ456" s="18" t="s">
        <v>87</v>
      </c>
      <c r="BK456" s="108">
        <f>ROUND(I456*H456,2)</f>
        <v>0</v>
      </c>
      <c r="BL456" s="18" t="s">
        <v>183</v>
      </c>
      <c r="BM456" s="190" t="s">
        <v>446</v>
      </c>
    </row>
    <row r="457" spans="1:65" s="13" customFormat="1">
      <c r="B457" s="191"/>
      <c r="D457" s="192" t="s">
        <v>184</v>
      </c>
      <c r="E457" s="193" t="s">
        <v>1</v>
      </c>
      <c r="F457" s="194" t="s">
        <v>447</v>
      </c>
      <c r="H457" s="193" t="s">
        <v>1</v>
      </c>
      <c r="I457" s="195"/>
      <c r="L457" s="191"/>
      <c r="M457" s="196"/>
      <c r="N457" s="197"/>
      <c r="O457" s="197"/>
      <c r="P457" s="197"/>
      <c r="Q457" s="197"/>
      <c r="R457" s="197"/>
      <c r="S457" s="197"/>
      <c r="T457" s="198"/>
      <c r="AT457" s="193" t="s">
        <v>184</v>
      </c>
      <c r="AU457" s="193" t="s">
        <v>87</v>
      </c>
      <c r="AV457" s="13" t="s">
        <v>81</v>
      </c>
      <c r="AW457" s="13" t="s">
        <v>29</v>
      </c>
      <c r="AX457" s="13" t="s">
        <v>74</v>
      </c>
      <c r="AY457" s="193" t="s">
        <v>176</v>
      </c>
    </row>
    <row r="458" spans="1:65" s="13" customFormat="1">
      <c r="B458" s="191"/>
      <c r="D458" s="192" t="s">
        <v>184</v>
      </c>
      <c r="E458" s="193" t="s">
        <v>1</v>
      </c>
      <c r="F458" s="194" t="s">
        <v>187</v>
      </c>
      <c r="H458" s="193" t="s">
        <v>1</v>
      </c>
      <c r="I458" s="195"/>
      <c r="L458" s="191"/>
      <c r="M458" s="196"/>
      <c r="N458" s="197"/>
      <c r="O458" s="197"/>
      <c r="P458" s="197"/>
      <c r="Q458" s="197"/>
      <c r="R458" s="197"/>
      <c r="S458" s="197"/>
      <c r="T458" s="198"/>
      <c r="AT458" s="193" t="s">
        <v>184</v>
      </c>
      <c r="AU458" s="193" t="s">
        <v>87</v>
      </c>
      <c r="AV458" s="13" t="s">
        <v>81</v>
      </c>
      <c r="AW458" s="13" t="s">
        <v>29</v>
      </c>
      <c r="AX458" s="13" t="s">
        <v>74</v>
      </c>
      <c r="AY458" s="193" t="s">
        <v>176</v>
      </c>
    </row>
    <row r="459" spans="1:65" s="14" customFormat="1">
      <c r="B459" s="199"/>
      <c r="D459" s="192" t="s">
        <v>184</v>
      </c>
      <c r="E459" s="200" t="s">
        <v>1</v>
      </c>
      <c r="F459" s="201" t="s">
        <v>448</v>
      </c>
      <c r="H459" s="202">
        <v>13.238</v>
      </c>
      <c r="I459" s="203"/>
      <c r="L459" s="199"/>
      <c r="M459" s="204"/>
      <c r="N459" s="205"/>
      <c r="O459" s="205"/>
      <c r="P459" s="205"/>
      <c r="Q459" s="205"/>
      <c r="R459" s="205"/>
      <c r="S459" s="205"/>
      <c r="T459" s="206"/>
      <c r="AT459" s="200" t="s">
        <v>184</v>
      </c>
      <c r="AU459" s="200" t="s">
        <v>87</v>
      </c>
      <c r="AV459" s="14" t="s">
        <v>87</v>
      </c>
      <c r="AW459" s="14" t="s">
        <v>29</v>
      </c>
      <c r="AX459" s="14" t="s">
        <v>74</v>
      </c>
      <c r="AY459" s="200" t="s">
        <v>176</v>
      </c>
    </row>
    <row r="460" spans="1:65" s="13" customFormat="1">
      <c r="B460" s="191"/>
      <c r="D460" s="192" t="s">
        <v>184</v>
      </c>
      <c r="E460" s="193" t="s">
        <v>1</v>
      </c>
      <c r="F460" s="194" t="s">
        <v>189</v>
      </c>
      <c r="H460" s="193" t="s">
        <v>1</v>
      </c>
      <c r="I460" s="195"/>
      <c r="L460" s="191"/>
      <c r="M460" s="196"/>
      <c r="N460" s="197"/>
      <c r="O460" s="197"/>
      <c r="P460" s="197"/>
      <c r="Q460" s="197"/>
      <c r="R460" s="197"/>
      <c r="S460" s="197"/>
      <c r="T460" s="198"/>
      <c r="AT460" s="193" t="s">
        <v>184</v>
      </c>
      <c r="AU460" s="193" t="s">
        <v>87</v>
      </c>
      <c r="AV460" s="13" t="s">
        <v>81</v>
      </c>
      <c r="AW460" s="13" t="s">
        <v>29</v>
      </c>
      <c r="AX460" s="13" t="s">
        <v>74</v>
      </c>
      <c r="AY460" s="193" t="s">
        <v>176</v>
      </c>
    </row>
    <row r="461" spans="1:65" s="14" customFormat="1" ht="22.5">
      <c r="B461" s="199"/>
      <c r="D461" s="192" t="s">
        <v>184</v>
      </c>
      <c r="E461" s="200" t="s">
        <v>1</v>
      </c>
      <c r="F461" s="201" t="s">
        <v>449</v>
      </c>
      <c r="H461" s="202">
        <v>25.3</v>
      </c>
      <c r="I461" s="203"/>
      <c r="L461" s="199"/>
      <c r="M461" s="204"/>
      <c r="N461" s="205"/>
      <c r="O461" s="205"/>
      <c r="P461" s="205"/>
      <c r="Q461" s="205"/>
      <c r="R461" s="205"/>
      <c r="S461" s="205"/>
      <c r="T461" s="206"/>
      <c r="AT461" s="200" t="s">
        <v>184</v>
      </c>
      <c r="AU461" s="200" t="s">
        <v>87</v>
      </c>
      <c r="AV461" s="14" t="s">
        <v>87</v>
      </c>
      <c r="AW461" s="14" t="s">
        <v>29</v>
      </c>
      <c r="AX461" s="14" t="s">
        <v>74</v>
      </c>
      <c r="AY461" s="200" t="s">
        <v>176</v>
      </c>
    </row>
    <row r="462" spans="1:65" s="14" customFormat="1">
      <c r="B462" s="199"/>
      <c r="D462" s="192" t="s">
        <v>184</v>
      </c>
      <c r="E462" s="200" t="s">
        <v>1</v>
      </c>
      <c r="F462" s="201" t="s">
        <v>450</v>
      </c>
      <c r="H462" s="202">
        <v>-2.4</v>
      </c>
      <c r="I462" s="203"/>
      <c r="L462" s="199"/>
      <c r="M462" s="204"/>
      <c r="N462" s="205"/>
      <c r="O462" s="205"/>
      <c r="P462" s="205"/>
      <c r="Q462" s="205"/>
      <c r="R462" s="205"/>
      <c r="S462" s="205"/>
      <c r="T462" s="206"/>
      <c r="AT462" s="200" t="s">
        <v>184</v>
      </c>
      <c r="AU462" s="200" t="s">
        <v>87</v>
      </c>
      <c r="AV462" s="14" t="s">
        <v>87</v>
      </c>
      <c r="AW462" s="14" t="s">
        <v>29</v>
      </c>
      <c r="AX462" s="14" t="s">
        <v>74</v>
      </c>
      <c r="AY462" s="200" t="s">
        <v>176</v>
      </c>
    </row>
    <row r="463" spans="1:65" s="13" customFormat="1">
      <c r="B463" s="191"/>
      <c r="D463" s="192" t="s">
        <v>184</v>
      </c>
      <c r="E463" s="193" t="s">
        <v>1</v>
      </c>
      <c r="F463" s="194" t="s">
        <v>191</v>
      </c>
      <c r="H463" s="193" t="s">
        <v>1</v>
      </c>
      <c r="I463" s="195"/>
      <c r="L463" s="191"/>
      <c r="M463" s="196"/>
      <c r="N463" s="197"/>
      <c r="O463" s="197"/>
      <c r="P463" s="197"/>
      <c r="Q463" s="197"/>
      <c r="R463" s="197"/>
      <c r="S463" s="197"/>
      <c r="T463" s="198"/>
      <c r="AT463" s="193" t="s">
        <v>184</v>
      </c>
      <c r="AU463" s="193" t="s">
        <v>87</v>
      </c>
      <c r="AV463" s="13" t="s">
        <v>81</v>
      </c>
      <c r="AW463" s="13" t="s">
        <v>29</v>
      </c>
      <c r="AX463" s="13" t="s">
        <v>74</v>
      </c>
      <c r="AY463" s="193" t="s">
        <v>176</v>
      </c>
    </row>
    <row r="464" spans="1:65" s="14" customFormat="1">
      <c r="B464" s="199"/>
      <c r="D464" s="192" t="s">
        <v>184</v>
      </c>
      <c r="E464" s="200" t="s">
        <v>1</v>
      </c>
      <c r="F464" s="201" t="s">
        <v>451</v>
      </c>
      <c r="H464" s="202">
        <v>24.574000000000002</v>
      </c>
      <c r="I464" s="203"/>
      <c r="L464" s="199"/>
      <c r="M464" s="204"/>
      <c r="N464" s="205"/>
      <c r="O464" s="205"/>
      <c r="P464" s="205"/>
      <c r="Q464" s="205"/>
      <c r="R464" s="205"/>
      <c r="S464" s="205"/>
      <c r="T464" s="206"/>
      <c r="AT464" s="200" t="s">
        <v>184</v>
      </c>
      <c r="AU464" s="200" t="s">
        <v>87</v>
      </c>
      <c r="AV464" s="14" t="s">
        <v>87</v>
      </c>
      <c r="AW464" s="14" t="s">
        <v>29</v>
      </c>
      <c r="AX464" s="14" t="s">
        <v>74</v>
      </c>
      <c r="AY464" s="200" t="s">
        <v>176</v>
      </c>
    </row>
    <row r="465" spans="2:51" s="14" customFormat="1">
      <c r="B465" s="199"/>
      <c r="D465" s="192" t="s">
        <v>184</v>
      </c>
      <c r="E465" s="200" t="s">
        <v>1</v>
      </c>
      <c r="F465" s="201" t="s">
        <v>452</v>
      </c>
      <c r="H465" s="202">
        <v>-2</v>
      </c>
      <c r="I465" s="203"/>
      <c r="L465" s="199"/>
      <c r="M465" s="204"/>
      <c r="N465" s="205"/>
      <c r="O465" s="205"/>
      <c r="P465" s="205"/>
      <c r="Q465" s="205"/>
      <c r="R465" s="205"/>
      <c r="S465" s="205"/>
      <c r="T465" s="206"/>
      <c r="AT465" s="200" t="s">
        <v>184</v>
      </c>
      <c r="AU465" s="200" t="s">
        <v>87</v>
      </c>
      <c r="AV465" s="14" t="s">
        <v>87</v>
      </c>
      <c r="AW465" s="14" t="s">
        <v>29</v>
      </c>
      <c r="AX465" s="14" t="s">
        <v>74</v>
      </c>
      <c r="AY465" s="200" t="s">
        <v>176</v>
      </c>
    </row>
    <row r="466" spans="2:51" s="13" customFormat="1">
      <c r="B466" s="191"/>
      <c r="D466" s="192" t="s">
        <v>184</v>
      </c>
      <c r="E466" s="193" t="s">
        <v>1</v>
      </c>
      <c r="F466" s="194" t="s">
        <v>193</v>
      </c>
      <c r="H466" s="193" t="s">
        <v>1</v>
      </c>
      <c r="I466" s="195"/>
      <c r="L466" s="191"/>
      <c r="M466" s="196"/>
      <c r="N466" s="197"/>
      <c r="O466" s="197"/>
      <c r="P466" s="197"/>
      <c r="Q466" s="197"/>
      <c r="R466" s="197"/>
      <c r="S466" s="197"/>
      <c r="T466" s="198"/>
      <c r="AT466" s="193" t="s">
        <v>184</v>
      </c>
      <c r="AU466" s="193" t="s">
        <v>87</v>
      </c>
      <c r="AV466" s="13" t="s">
        <v>81</v>
      </c>
      <c r="AW466" s="13" t="s">
        <v>29</v>
      </c>
      <c r="AX466" s="13" t="s">
        <v>74</v>
      </c>
      <c r="AY466" s="193" t="s">
        <v>176</v>
      </c>
    </row>
    <row r="467" spans="2:51" s="14" customFormat="1">
      <c r="B467" s="199"/>
      <c r="D467" s="192" t="s">
        <v>184</v>
      </c>
      <c r="E467" s="200" t="s">
        <v>1</v>
      </c>
      <c r="F467" s="201" t="s">
        <v>453</v>
      </c>
      <c r="H467" s="202">
        <v>26.55</v>
      </c>
      <c r="I467" s="203"/>
      <c r="L467" s="199"/>
      <c r="M467" s="204"/>
      <c r="N467" s="205"/>
      <c r="O467" s="205"/>
      <c r="P467" s="205"/>
      <c r="Q467" s="205"/>
      <c r="R467" s="205"/>
      <c r="S467" s="205"/>
      <c r="T467" s="206"/>
      <c r="AT467" s="200" t="s">
        <v>184</v>
      </c>
      <c r="AU467" s="200" t="s">
        <v>87</v>
      </c>
      <c r="AV467" s="14" t="s">
        <v>87</v>
      </c>
      <c r="AW467" s="14" t="s">
        <v>29</v>
      </c>
      <c r="AX467" s="14" t="s">
        <v>74</v>
      </c>
      <c r="AY467" s="200" t="s">
        <v>176</v>
      </c>
    </row>
    <row r="468" spans="2:51" s="14" customFormat="1">
      <c r="B468" s="199"/>
      <c r="D468" s="192" t="s">
        <v>184</v>
      </c>
      <c r="E468" s="200" t="s">
        <v>1</v>
      </c>
      <c r="F468" s="201" t="s">
        <v>450</v>
      </c>
      <c r="H468" s="202">
        <v>-2.4</v>
      </c>
      <c r="I468" s="203"/>
      <c r="L468" s="199"/>
      <c r="M468" s="204"/>
      <c r="N468" s="205"/>
      <c r="O468" s="205"/>
      <c r="P468" s="205"/>
      <c r="Q468" s="205"/>
      <c r="R468" s="205"/>
      <c r="S468" s="205"/>
      <c r="T468" s="206"/>
      <c r="AT468" s="200" t="s">
        <v>184</v>
      </c>
      <c r="AU468" s="200" t="s">
        <v>87</v>
      </c>
      <c r="AV468" s="14" t="s">
        <v>87</v>
      </c>
      <c r="AW468" s="14" t="s">
        <v>29</v>
      </c>
      <c r="AX468" s="14" t="s">
        <v>74</v>
      </c>
      <c r="AY468" s="200" t="s">
        <v>176</v>
      </c>
    </row>
    <row r="469" spans="2:51" s="13" customFormat="1">
      <c r="B469" s="191"/>
      <c r="D469" s="192" t="s">
        <v>184</v>
      </c>
      <c r="E469" s="193" t="s">
        <v>1</v>
      </c>
      <c r="F469" s="194" t="s">
        <v>197</v>
      </c>
      <c r="H469" s="193" t="s">
        <v>1</v>
      </c>
      <c r="I469" s="195"/>
      <c r="L469" s="191"/>
      <c r="M469" s="196"/>
      <c r="N469" s="197"/>
      <c r="O469" s="197"/>
      <c r="P469" s="197"/>
      <c r="Q469" s="197"/>
      <c r="R469" s="197"/>
      <c r="S469" s="197"/>
      <c r="T469" s="198"/>
      <c r="AT469" s="193" t="s">
        <v>184</v>
      </c>
      <c r="AU469" s="193" t="s">
        <v>87</v>
      </c>
      <c r="AV469" s="13" t="s">
        <v>81</v>
      </c>
      <c r="AW469" s="13" t="s">
        <v>29</v>
      </c>
      <c r="AX469" s="13" t="s">
        <v>74</v>
      </c>
      <c r="AY469" s="193" t="s">
        <v>176</v>
      </c>
    </row>
    <row r="470" spans="2:51" s="14" customFormat="1">
      <c r="B470" s="199"/>
      <c r="D470" s="192" t="s">
        <v>184</v>
      </c>
      <c r="E470" s="200" t="s">
        <v>1</v>
      </c>
      <c r="F470" s="201" t="s">
        <v>454</v>
      </c>
      <c r="H470" s="202">
        <v>20.100000000000001</v>
      </c>
      <c r="I470" s="203"/>
      <c r="L470" s="199"/>
      <c r="M470" s="204"/>
      <c r="N470" s="205"/>
      <c r="O470" s="205"/>
      <c r="P470" s="205"/>
      <c r="Q470" s="205"/>
      <c r="R470" s="205"/>
      <c r="S470" s="205"/>
      <c r="T470" s="206"/>
      <c r="AT470" s="200" t="s">
        <v>184</v>
      </c>
      <c r="AU470" s="200" t="s">
        <v>87</v>
      </c>
      <c r="AV470" s="14" t="s">
        <v>87</v>
      </c>
      <c r="AW470" s="14" t="s">
        <v>29</v>
      </c>
      <c r="AX470" s="14" t="s">
        <v>74</v>
      </c>
      <c r="AY470" s="200" t="s">
        <v>176</v>
      </c>
    </row>
    <row r="471" spans="2:51" s="14" customFormat="1">
      <c r="B471" s="199"/>
      <c r="D471" s="192" t="s">
        <v>184</v>
      </c>
      <c r="E471" s="200" t="s">
        <v>1</v>
      </c>
      <c r="F471" s="201" t="s">
        <v>455</v>
      </c>
      <c r="H471" s="202">
        <v>-4</v>
      </c>
      <c r="I471" s="203"/>
      <c r="L471" s="199"/>
      <c r="M471" s="204"/>
      <c r="N471" s="205"/>
      <c r="O471" s="205"/>
      <c r="P471" s="205"/>
      <c r="Q471" s="205"/>
      <c r="R471" s="205"/>
      <c r="S471" s="205"/>
      <c r="T471" s="206"/>
      <c r="AT471" s="200" t="s">
        <v>184</v>
      </c>
      <c r="AU471" s="200" t="s">
        <v>87</v>
      </c>
      <c r="AV471" s="14" t="s">
        <v>87</v>
      </c>
      <c r="AW471" s="14" t="s">
        <v>29</v>
      </c>
      <c r="AX471" s="14" t="s">
        <v>74</v>
      </c>
      <c r="AY471" s="200" t="s">
        <v>176</v>
      </c>
    </row>
    <row r="472" spans="2:51" s="13" customFormat="1">
      <c r="B472" s="191"/>
      <c r="D472" s="192" t="s">
        <v>184</v>
      </c>
      <c r="E472" s="193" t="s">
        <v>1</v>
      </c>
      <c r="F472" s="194" t="s">
        <v>199</v>
      </c>
      <c r="H472" s="193" t="s">
        <v>1</v>
      </c>
      <c r="I472" s="195"/>
      <c r="L472" s="191"/>
      <c r="M472" s="196"/>
      <c r="N472" s="197"/>
      <c r="O472" s="197"/>
      <c r="P472" s="197"/>
      <c r="Q472" s="197"/>
      <c r="R472" s="197"/>
      <c r="S472" s="197"/>
      <c r="T472" s="198"/>
      <c r="AT472" s="193" t="s">
        <v>184</v>
      </c>
      <c r="AU472" s="193" t="s">
        <v>87</v>
      </c>
      <c r="AV472" s="13" t="s">
        <v>81</v>
      </c>
      <c r="AW472" s="13" t="s">
        <v>29</v>
      </c>
      <c r="AX472" s="13" t="s">
        <v>74</v>
      </c>
      <c r="AY472" s="193" t="s">
        <v>176</v>
      </c>
    </row>
    <row r="473" spans="2:51" s="14" customFormat="1">
      <c r="B473" s="199"/>
      <c r="D473" s="192" t="s">
        <v>184</v>
      </c>
      <c r="E473" s="200" t="s">
        <v>1</v>
      </c>
      <c r="F473" s="201" t="s">
        <v>456</v>
      </c>
      <c r="H473" s="202">
        <v>9.42</v>
      </c>
      <c r="I473" s="203"/>
      <c r="L473" s="199"/>
      <c r="M473" s="204"/>
      <c r="N473" s="205"/>
      <c r="O473" s="205"/>
      <c r="P473" s="205"/>
      <c r="Q473" s="205"/>
      <c r="R473" s="205"/>
      <c r="S473" s="205"/>
      <c r="T473" s="206"/>
      <c r="AT473" s="200" t="s">
        <v>184</v>
      </c>
      <c r="AU473" s="200" t="s">
        <v>87</v>
      </c>
      <c r="AV473" s="14" t="s">
        <v>87</v>
      </c>
      <c r="AW473" s="14" t="s">
        <v>29</v>
      </c>
      <c r="AX473" s="14" t="s">
        <v>74</v>
      </c>
      <c r="AY473" s="200" t="s">
        <v>176</v>
      </c>
    </row>
    <row r="474" spans="2:51" s="14" customFormat="1">
      <c r="B474" s="199"/>
      <c r="D474" s="192" t="s">
        <v>184</v>
      </c>
      <c r="E474" s="200" t="s">
        <v>1</v>
      </c>
      <c r="F474" s="201" t="s">
        <v>457</v>
      </c>
      <c r="H474" s="202">
        <v>-1.4</v>
      </c>
      <c r="I474" s="203"/>
      <c r="L474" s="199"/>
      <c r="M474" s="204"/>
      <c r="N474" s="205"/>
      <c r="O474" s="205"/>
      <c r="P474" s="205"/>
      <c r="Q474" s="205"/>
      <c r="R474" s="205"/>
      <c r="S474" s="205"/>
      <c r="T474" s="206"/>
      <c r="AT474" s="200" t="s">
        <v>184</v>
      </c>
      <c r="AU474" s="200" t="s">
        <v>87</v>
      </c>
      <c r="AV474" s="14" t="s">
        <v>87</v>
      </c>
      <c r="AW474" s="14" t="s">
        <v>29</v>
      </c>
      <c r="AX474" s="14" t="s">
        <v>74</v>
      </c>
      <c r="AY474" s="200" t="s">
        <v>176</v>
      </c>
    </row>
    <row r="475" spans="2:51" s="14" customFormat="1">
      <c r="B475" s="199"/>
      <c r="D475" s="192" t="s">
        <v>184</v>
      </c>
      <c r="E475" s="200" t="s">
        <v>1</v>
      </c>
      <c r="F475" s="201" t="s">
        <v>458</v>
      </c>
      <c r="H475" s="202">
        <v>10.82</v>
      </c>
      <c r="I475" s="203"/>
      <c r="L475" s="199"/>
      <c r="M475" s="204"/>
      <c r="N475" s="205"/>
      <c r="O475" s="205"/>
      <c r="P475" s="205"/>
      <c r="Q475" s="205"/>
      <c r="R475" s="205"/>
      <c r="S475" s="205"/>
      <c r="T475" s="206"/>
      <c r="AT475" s="200" t="s">
        <v>184</v>
      </c>
      <c r="AU475" s="200" t="s">
        <v>87</v>
      </c>
      <c r="AV475" s="14" t="s">
        <v>87</v>
      </c>
      <c r="AW475" s="14" t="s">
        <v>29</v>
      </c>
      <c r="AX475" s="14" t="s">
        <v>74</v>
      </c>
      <c r="AY475" s="200" t="s">
        <v>176</v>
      </c>
    </row>
    <row r="476" spans="2:51" s="14" customFormat="1">
      <c r="B476" s="199"/>
      <c r="D476" s="192" t="s">
        <v>184</v>
      </c>
      <c r="E476" s="200" t="s">
        <v>1</v>
      </c>
      <c r="F476" s="201" t="s">
        <v>459</v>
      </c>
      <c r="H476" s="202">
        <v>-2.8</v>
      </c>
      <c r="I476" s="203"/>
      <c r="L476" s="199"/>
      <c r="M476" s="204"/>
      <c r="N476" s="205"/>
      <c r="O476" s="205"/>
      <c r="P476" s="205"/>
      <c r="Q476" s="205"/>
      <c r="R476" s="205"/>
      <c r="S476" s="205"/>
      <c r="T476" s="206"/>
      <c r="AT476" s="200" t="s">
        <v>184</v>
      </c>
      <c r="AU476" s="200" t="s">
        <v>87</v>
      </c>
      <c r="AV476" s="14" t="s">
        <v>87</v>
      </c>
      <c r="AW476" s="14" t="s">
        <v>29</v>
      </c>
      <c r="AX476" s="14" t="s">
        <v>74</v>
      </c>
      <c r="AY476" s="200" t="s">
        <v>176</v>
      </c>
    </row>
    <row r="477" spans="2:51" s="13" customFormat="1">
      <c r="B477" s="191"/>
      <c r="D477" s="192" t="s">
        <v>184</v>
      </c>
      <c r="E477" s="193" t="s">
        <v>1</v>
      </c>
      <c r="F477" s="194" t="s">
        <v>201</v>
      </c>
      <c r="H477" s="193" t="s">
        <v>1</v>
      </c>
      <c r="I477" s="195"/>
      <c r="L477" s="191"/>
      <c r="M477" s="196"/>
      <c r="N477" s="197"/>
      <c r="O477" s="197"/>
      <c r="P477" s="197"/>
      <c r="Q477" s="197"/>
      <c r="R477" s="197"/>
      <c r="S477" s="197"/>
      <c r="T477" s="198"/>
      <c r="AT477" s="193" t="s">
        <v>184</v>
      </c>
      <c r="AU477" s="193" t="s">
        <v>87</v>
      </c>
      <c r="AV477" s="13" t="s">
        <v>81</v>
      </c>
      <c r="AW477" s="13" t="s">
        <v>29</v>
      </c>
      <c r="AX477" s="13" t="s">
        <v>74</v>
      </c>
      <c r="AY477" s="193" t="s">
        <v>176</v>
      </c>
    </row>
    <row r="478" spans="2:51" s="14" customFormat="1">
      <c r="B478" s="199"/>
      <c r="D478" s="192" t="s">
        <v>184</v>
      </c>
      <c r="E478" s="200" t="s">
        <v>1</v>
      </c>
      <c r="F478" s="201" t="s">
        <v>460</v>
      </c>
      <c r="H478" s="202">
        <v>9.42</v>
      </c>
      <c r="I478" s="203"/>
      <c r="L478" s="199"/>
      <c r="M478" s="204"/>
      <c r="N478" s="205"/>
      <c r="O478" s="205"/>
      <c r="P478" s="205"/>
      <c r="Q478" s="205"/>
      <c r="R478" s="205"/>
      <c r="S478" s="205"/>
      <c r="T478" s="206"/>
      <c r="AT478" s="200" t="s">
        <v>184</v>
      </c>
      <c r="AU478" s="200" t="s">
        <v>87</v>
      </c>
      <c r="AV478" s="14" t="s">
        <v>87</v>
      </c>
      <c r="AW478" s="14" t="s">
        <v>29</v>
      </c>
      <c r="AX478" s="14" t="s">
        <v>74</v>
      </c>
      <c r="AY478" s="200" t="s">
        <v>176</v>
      </c>
    </row>
    <row r="479" spans="2:51" s="14" customFormat="1">
      <c r="B479" s="199"/>
      <c r="D479" s="192" t="s">
        <v>184</v>
      </c>
      <c r="E479" s="200" t="s">
        <v>1</v>
      </c>
      <c r="F479" s="201" t="s">
        <v>457</v>
      </c>
      <c r="H479" s="202">
        <v>-1.4</v>
      </c>
      <c r="I479" s="203"/>
      <c r="L479" s="199"/>
      <c r="M479" s="204"/>
      <c r="N479" s="205"/>
      <c r="O479" s="205"/>
      <c r="P479" s="205"/>
      <c r="Q479" s="205"/>
      <c r="R479" s="205"/>
      <c r="S479" s="205"/>
      <c r="T479" s="206"/>
      <c r="AT479" s="200" t="s">
        <v>184</v>
      </c>
      <c r="AU479" s="200" t="s">
        <v>87</v>
      </c>
      <c r="AV479" s="14" t="s">
        <v>87</v>
      </c>
      <c r="AW479" s="14" t="s">
        <v>29</v>
      </c>
      <c r="AX479" s="14" t="s">
        <v>74</v>
      </c>
      <c r="AY479" s="200" t="s">
        <v>176</v>
      </c>
    </row>
    <row r="480" spans="2:51" s="14" customFormat="1">
      <c r="B480" s="199"/>
      <c r="D480" s="192" t="s">
        <v>184</v>
      </c>
      <c r="E480" s="200" t="s">
        <v>1</v>
      </c>
      <c r="F480" s="201" t="s">
        <v>461</v>
      </c>
      <c r="H480" s="202">
        <v>11.22</v>
      </c>
      <c r="I480" s="203"/>
      <c r="L480" s="199"/>
      <c r="M480" s="204"/>
      <c r="N480" s="205"/>
      <c r="O480" s="205"/>
      <c r="P480" s="205"/>
      <c r="Q480" s="205"/>
      <c r="R480" s="205"/>
      <c r="S480" s="205"/>
      <c r="T480" s="206"/>
      <c r="AT480" s="200" t="s">
        <v>184</v>
      </c>
      <c r="AU480" s="200" t="s">
        <v>87</v>
      </c>
      <c r="AV480" s="14" t="s">
        <v>87</v>
      </c>
      <c r="AW480" s="14" t="s">
        <v>29</v>
      </c>
      <c r="AX480" s="14" t="s">
        <v>74</v>
      </c>
      <c r="AY480" s="200" t="s">
        <v>176</v>
      </c>
    </row>
    <row r="481" spans="2:51" s="14" customFormat="1">
      <c r="B481" s="199"/>
      <c r="D481" s="192" t="s">
        <v>184</v>
      </c>
      <c r="E481" s="200" t="s">
        <v>1</v>
      </c>
      <c r="F481" s="201" t="s">
        <v>459</v>
      </c>
      <c r="H481" s="202">
        <v>-2.8</v>
      </c>
      <c r="I481" s="203"/>
      <c r="L481" s="199"/>
      <c r="M481" s="204"/>
      <c r="N481" s="205"/>
      <c r="O481" s="205"/>
      <c r="P481" s="205"/>
      <c r="Q481" s="205"/>
      <c r="R481" s="205"/>
      <c r="S481" s="205"/>
      <c r="T481" s="206"/>
      <c r="AT481" s="200" t="s">
        <v>184</v>
      </c>
      <c r="AU481" s="200" t="s">
        <v>87</v>
      </c>
      <c r="AV481" s="14" t="s">
        <v>87</v>
      </c>
      <c r="AW481" s="14" t="s">
        <v>29</v>
      </c>
      <c r="AX481" s="14" t="s">
        <v>74</v>
      </c>
      <c r="AY481" s="200" t="s">
        <v>176</v>
      </c>
    </row>
    <row r="482" spans="2:51" s="16" customFormat="1">
      <c r="B482" s="215"/>
      <c r="D482" s="192" t="s">
        <v>184</v>
      </c>
      <c r="E482" s="216" t="s">
        <v>1</v>
      </c>
      <c r="F482" s="217" t="s">
        <v>230</v>
      </c>
      <c r="H482" s="218">
        <v>131.44200000000001</v>
      </c>
      <c r="I482" s="219"/>
      <c r="L482" s="215"/>
      <c r="M482" s="220"/>
      <c r="N482" s="221"/>
      <c r="O482" s="221"/>
      <c r="P482" s="221"/>
      <c r="Q482" s="221"/>
      <c r="R482" s="221"/>
      <c r="S482" s="221"/>
      <c r="T482" s="222"/>
      <c r="AT482" s="216" t="s">
        <v>184</v>
      </c>
      <c r="AU482" s="216" t="s">
        <v>87</v>
      </c>
      <c r="AV482" s="16" t="s">
        <v>215</v>
      </c>
      <c r="AW482" s="16" t="s">
        <v>29</v>
      </c>
      <c r="AX482" s="16" t="s">
        <v>74</v>
      </c>
      <c r="AY482" s="216" t="s">
        <v>176</v>
      </c>
    </row>
    <row r="483" spans="2:51" s="13" customFormat="1">
      <c r="B483" s="191"/>
      <c r="D483" s="192" t="s">
        <v>184</v>
      </c>
      <c r="E483" s="193" t="s">
        <v>1</v>
      </c>
      <c r="F483" s="194" t="s">
        <v>265</v>
      </c>
      <c r="H483" s="193" t="s">
        <v>1</v>
      </c>
      <c r="I483" s="195"/>
      <c r="L483" s="191"/>
      <c r="M483" s="196"/>
      <c r="N483" s="197"/>
      <c r="O483" s="197"/>
      <c r="P483" s="197"/>
      <c r="Q483" s="197"/>
      <c r="R483" s="197"/>
      <c r="S483" s="197"/>
      <c r="T483" s="198"/>
      <c r="AT483" s="193" t="s">
        <v>184</v>
      </c>
      <c r="AU483" s="193" t="s">
        <v>87</v>
      </c>
      <c r="AV483" s="13" t="s">
        <v>81</v>
      </c>
      <c r="AW483" s="13" t="s">
        <v>29</v>
      </c>
      <c r="AX483" s="13" t="s">
        <v>74</v>
      </c>
      <c r="AY483" s="193" t="s">
        <v>176</v>
      </c>
    </row>
    <row r="484" spans="2:51" s="13" customFormat="1">
      <c r="B484" s="191"/>
      <c r="D484" s="192" t="s">
        <v>184</v>
      </c>
      <c r="E484" s="193" t="s">
        <v>1</v>
      </c>
      <c r="F484" s="194" t="s">
        <v>185</v>
      </c>
      <c r="H484" s="193" t="s">
        <v>1</v>
      </c>
      <c r="I484" s="195"/>
      <c r="L484" s="191"/>
      <c r="M484" s="196"/>
      <c r="N484" s="197"/>
      <c r="O484" s="197"/>
      <c r="P484" s="197"/>
      <c r="Q484" s="197"/>
      <c r="R484" s="197"/>
      <c r="S484" s="197"/>
      <c r="T484" s="198"/>
      <c r="AT484" s="193" t="s">
        <v>184</v>
      </c>
      <c r="AU484" s="193" t="s">
        <v>87</v>
      </c>
      <c r="AV484" s="13" t="s">
        <v>81</v>
      </c>
      <c r="AW484" s="13" t="s">
        <v>29</v>
      </c>
      <c r="AX484" s="13" t="s">
        <v>74</v>
      </c>
      <c r="AY484" s="193" t="s">
        <v>176</v>
      </c>
    </row>
    <row r="485" spans="2:51" s="14" customFormat="1">
      <c r="B485" s="199"/>
      <c r="D485" s="192" t="s">
        <v>184</v>
      </c>
      <c r="E485" s="200" t="s">
        <v>1</v>
      </c>
      <c r="F485" s="201" t="s">
        <v>462</v>
      </c>
      <c r="H485" s="202">
        <v>3.758</v>
      </c>
      <c r="I485" s="203"/>
      <c r="L485" s="199"/>
      <c r="M485" s="204"/>
      <c r="N485" s="205"/>
      <c r="O485" s="205"/>
      <c r="P485" s="205"/>
      <c r="Q485" s="205"/>
      <c r="R485" s="205"/>
      <c r="S485" s="205"/>
      <c r="T485" s="206"/>
      <c r="AT485" s="200" t="s">
        <v>184</v>
      </c>
      <c r="AU485" s="200" t="s">
        <v>87</v>
      </c>
      <c r="AV485" s="14" t="s">
        <v>87</v>
      </c>
      <c r="AW485" s="14" t="s">
        <v>29</v>
      </c>
      <c r="AX485" s="14" t="s">
        <v>74</v>
      </c>
      <c r="AY485" s="200" t="s">
        <v>176</v>
      </c>
    </row>
    <row r="486" spans="2:51" s="13" customFormat="1">
      <c r="B486" s="191"/>
      <c r="D486" s="192" t="s">
        <v>184</v>
      </c>
      <c r="E486" s="193" t="s">
        <v>1</v>
      </c>
      <c r="F486" s="194" t="s">
        <v>187</v>
      </c>
      <c r="H486" s="193" t="s">
        <v>1</v>
      </c>
      <c r="I486" s="195"/>
      <c r="L486" s="191"/>
      <c r="M486" s="196"/>
      <c r="N486" s="197"/>
      <c r="O486" s="197"/>
      <c r="P486" s="197"/>
      <c r="Q486" s="197"/>
      <c r="R486" s="197"/>
      <c r="S486" s="197"/>
      <c r="T486" s="198"/>
      <c r="AT486" s="193" t="s">
        <v>184</v>
      </c>
      <c r="AU486" s="193" t="s">
        <v>87</v>
      </c>
      <c r="AV486" s="13" t="s">
        <v>81</v>
      </c>
      <c r="AW486" s="13" t="s">
        <v>29</v>
      </c>
      <c r="AX486" s="13" t="s">
        <v>74</v>
      </c>
      <c r="AY486" s="193" t="s">
        <v>176</v>
      </c>
    </row>
    <row r="487" spans="2:51" s="14" customFormat="1">
      <c r="B487" s="199"/>
      <c r="D487" s="192" t="s">
        <v>184</v>
      </c>
      <c r="E487" s="200" t="s">
        <v>1</v>
      </c>
      <c r="F487" s="201" t="s">
        <v>463</v>
      </c>
      <c r="H487" s="202">
        <v>1.87</v>
      </c>
      <c r="I487" s="203"/>
      <c r="L487" s="199"/>
      <c r="M487" s="204"/>
      <c r="N487" s="205"/>
      <c r="O487" s="205"/>
      <c r="P487" s="205"/>
      <c r="Q487" s="205"/>
      <c r="R487" s="205"/>
      <c r="S487" s="205"/>
      <c r="T487" s="206"/>
      <c r="AT487" s="200" t="s">
        <v>184</v>
      </c>
      <c r="AU487" s="200" t="s">
        <v>87</v>
      </c>
      <c r="AV487" s="14" t="s">
        <v>87</v>
      </c>
      <c r="AW487" s="14" t="s">
        <v>29</v>
      </c>
      <c r="AX487" s="14" t="s">
        <v>74</v>
      </c>
      <c r="AY487" s="200" t="s">
        <v>176</v>
      </c>
    </row>
    <row r="488" spans="2:51" s="13" customFormat="1">
      <c r="B488" s="191"/>
      <c r="D488" s="192" t="s">
        <v>184</v>
      </c>
      <c r="E488" s="193" t="s">
        <v>1</v>
      </c>
      <c r="F488" s="194" t="s">
        <v>189</v>
      </c>
      <c r="H488" s="193" t="s">
        <v>1</v>
      </c>
      <c r="I488" s="195"/>
      <c r="L488" s="191"/>
      <c r="M488" s="196"/>
      <c r="N488" s="197"/>
      <c r="O488" s="197"/>
      <c r="P488" s="197"/>
      <c r="Q488" s="197"/>
      <c r="R488" s="197"/>
      <c r="S488" s="197"/>
      <c r="T488" s="198"/>
      <c r="AT488" s="193" t="s">
        <v>184</v>
      </c>
      <c r="AU488" s="193" t="s">
        <v>87</v>
      </c>
      <c r="AV488" s="13" t="s">
        <v>81</v>
      </c>
      <c r="AW488" s="13" t="s">
        <v>29</v>
      </c>
      <c r="AX488" s="13" t="s">
        <v>74</v>
      </c>
      <c r="AY488" s="193" t="s">
        <v>176</v>
      </c>
    </row>
    <row r="489" spans="2:51" s="14" customFormat="1">
      <c r="B489" s="199"/>
      <c r="D489" s="192" t="s">
        <v>184</v>
      </c>
      <c r="E489" s="200" t="s">
        <v>1</v>
      </c>
      <c r="F489" s="201" t="s">
        <v>464</v>
      </c>
      <c r="H489" s="202">
        <v>1.3979999999999999</v>
      </c>
      <c r="I489" s="203"/>
      <c r="L489" s="199"/>
      <c r="M489" s="204"/>
      <c r="N489" s="205"/>
      <c r="O489" s="205"/>
      <c r="P489" s="205"/>
      <c r="Q489" s="205"/>
      <c r="R489" s="205"/>
      <c r="S489" s="205"/>
      <c r="T489" s="206"/>
      <c r="AT489" s="200" t="s">
        <v>184</v>
      </c>
      <c r="AU489" s="200" t="s">
        <v>87</v>
      </c>
      <c r="AV489" s="14" t="s">
        <v>87</v>
      </c>
      <c r="AW489" s="14" t="s">
        <v>29</v>
      </c>
      <c r="AX489" s="14" t="s">
        <v>74</v>
      </c>
      <c r="AY489" s="200" t="s">
        <v>176</v>
      </c>
    </row>
    <row r="490" spans="2:51" s="13" customFormat="1">
      <c r="B490" s="191"/>
      <c r="D490" s="192" t="s">
        <v>184</v>
      </c>
      <c r="E490" s="193" t="s">
        <v>1</v>
      </c>
      <c r="F490" s="194" t="s">
        <v>191</v>
      </c>
      <c r="H490" s="193" t="s">
        <v>1</v>
      </c>
      <c r="I490" s="195"/>
      <c r="L490" s="191"/>
      <c r="M490" s="196"/>
      <c r="N490" s="197"/>
      <c r="O490" s="197"/>
      <c r="P490" s="197"/>
      <c r="Q490" s="197"/>
      <c r="R490" s="197"/>
      <c r="S490" s="197"/>
      <c r="T490" s="198"/>
      <c r="AT490" s="193" t="s">
        <v>184</v>
      </c>
      <c r="AU490" s="193" t="s">
        <v>87</v>
      </c>
      <c r="AV490" s="13" t="s">
        <v>81</v>
      </c>
      <c r="AW490" s="13" t="s">
        <v>29</v>
      </c>
      <c r="AX490" s="13" t="s">
        <v>74</v>
      </c>
      <c r="AY490" s="193" t="s">
        <v>176</v>
      </c>
    </row>
    <row r="491" spans="2:51" s="14" customFormat="1">
      <c r="B491" s="199"/>
      <c r="D491" s="192" t="s">
        <v>184</v>
      </c>
      <c r="E491" s="200" t="s">
        <v>1</v>
      </c>
      <c r="F491" s="201" t="s">
        <v>465</v>
      </c>
      <c r="H491" s="202">
        <v>2.8820000000000001</v>
      </c>
      <c r="I491" s="203"/>
      <c r="L491" s="199"/>
      <c r="M491" s="204"/>
      <c r="N491" s="205"/>
      <c r="O491" s="205"/>
      <c r="P491" s="205"/>
      <c r="Q491" s="205"/>
      <c r="R491" s="205"/>
      <c r="S491" s="205"/>
      <c r="T491" s="206"/>
      <c r="AT491" s="200" t="s">
        <v>184</v>
      </c>
      <c r="AU491" s="200" t="s">
        <v>87</v>
      </c>
      <c r="AV491" s="14" t="s">
        <v>87</v>
      </c>
      <c r="AW491" s="14" t="s">
        <v>29</v>
      </c>
      <c r="AX491" s="14" t="s">
        <v>74</v>
      </c>
      <c r="AY491" s="200" t="s">
        <v>176</v>
      </c>
    </row>
    <row r="492" spans="2:51" s="13" customFormat="1">
      <c r="B492" s="191"/>
      <c r="D492" s="192" t="s">
        <v>184</v>
      </c>
      <c r="E492" s="193" t="s">
        <v>1</v>
      </c>
      <c r="F492" s="194" t="s">
        <v>193</v>
      </c>
      <c r="H492" s="193" t="s">
        <v>1</v>
      </c>
      <c r="I492" s="195"/>
      <c r="L492" s="191"/>
      <c r="M492" s="196"/>
      <c r="N492" s="197"/>
      <c r="O492" s="197"/>
      <c r="P492" s="197"/>
      <c r="Q492" s="197"/>
      <c r="R492" s="197"/>
      <c r="S492" s="197"/>
      <c r="T492" s="198"/>
      <c r="AT492" s="193" t="s">
        <v>184</v>
      </c>
      <c r="AU492" s="193" t="s">
        <v>87</v>
      </c>
      <c r="AV492" s="13" t="s">
        <v>81</v>
      </c>
      <c r="AW492" s="13" t="s">
        <v>29</v>
      </c>
      <c r="AX492" s="13" t="s">
        <v>74</v>
      </c>
      <c r="AY492" s="193" t="s">
        <v>176</v>
      </c>
    </row>
    <row r="493" spans="2:51" s="14" customFormat="1">
      <c r="B493" s="199"/>
      <c r="D493" s="192" t="s">
        <v>184</v>
      </c>
      <c r="E493" s="200" t="s">
        <v>1</v>
      </c>
      <c r="F493" s="201" t="s">
        <v>465</v>
      </c>
      <c r="H493" s="202">
        <v>2.8820000000000001</v>
      </c>
      <c r="I493" s="203"/>
      <c r="L493" s="199"/>
      <c r="M493" s="204"/>
      <c r="N493" s="205"/>
      <c r="O493" s="205"/>
      <c r="P493" s="205"/>
      <c r="Q493" s="205"/>
      <c r="R493" s="205"/>
      <c r="S493" s="205"/>
      <c r="T493" s="206"/>
      <c r="AT493" s="200" t="s">
        <v>184</v>
      </c>
      <c r="AU493" s="200" t="s">
        <v>87</v>
      </c>
      <c r="AV493" s="14" t="s">
        <v>87</v>
      </c>
      <c r="AW493" s="14" t="s">
        <v>29</v>
      </c>
      <c r="AX493" s="14" t="s">
        <v>74</v>
      </c>
      <c r="AY493" s="200" t="s">
        <v>176</v>
      </c>
    </row>
    <row r="494" spans="2:51" s="16" customFormat="1">
      <c r="B494" s="215"/>
      <c r="D494" s="192" t="s">
        <v>184</v>
      </c>
      <c r="E494" s="216" t="s">
        <v>1</v>
      </c>
      <c r="F494" s="217" t="s">
        <v>230</v>
      </c>
      <c r="H494" s="218">
        <v>12.79</v>
      </c>
      <c r="I494" s="219"/>
      <c r="L494" s="215"/>
      <c r="M494" s="220"/>
      <c r="N494" s="221"/>
      <c r="O494" s="221"/>
      <c r="P494" s="221"/>
      <c r="Q494" s="221"/>
      <c r="R494" s="221"/>
      <c r="S494" s="221"/>
      <c r="T494" s="222"/>
      <c r="AT494" s="216" t="s">
        <v>184</v>
      </c>
      <c r="AU494" s="216" t="s">
        <v>87</v>
      </c>
      <c r="AV494" s="16" t="s">
        <v>215</v>
      </c>
      <c r="AW494" s="16" t="s">
        <v>29</v>
      </c>
      <c r="AX494" s="16" t="s">
        <v>74</v>
      </c>
      <c r="AY494" s="216" t="s">
        <v>176</v>
      </c>
    </row>
    <row r="495" spans="2:51" s="13" customFormat="1">
      <c r="B495" s="191"/>
      <c r="D495" s="192" t="s">
        <v>184</v>
      </c>
      <c r="E495" s="193" t="s">
        <v>1</v>
      </c>
      <c r="F495" s="194" t="s">
        <v>466</v>
      </c>
      <c r="H495" s="193" t="s">
        <v>1</v>
      </c>
      <c r="I495" s="195"/>
      <c r="L495" s="191"/>
      <c r="M495" s="196"/>
      <c r="N495" s="197"/>
      <c r="O495" s="197"/>
      <c r="P495" s="197"/>
      <c r="Q495" s="197"/>
      <c r="R495" s="197"/>
      <c r="S495" s="197"/>
      <c r="T495" s="198"/>
      <c r="AT495" s="193" t="s">
        <v>184</v>
      </c>
      <c r="AU495" s="193" t="s">
        <v>87</v>
      </c>
      <c r="AV495" s="13" t="s">
        <v>81</v>
      </c>
      <c r="AW495" s="13" t="s">
        <v>29</v>
      </c>
      <c r="AX495" s="13" t="s">
        <v>74</v>
      </c>
      <c r="AY495" s="193" t="s">
        <v>176</v>
      </c>
    </row>
    <row r="496" spans="2:51" s="13" customFormat="1">
      <c r="B496" s="191"/>
      <c r="D496" s="192" t="s">
        <v>184</v>
      </c>
      <c r="E496" s="193" t="s">
        <v>1</v>
      </c>
      <c r="F496" s="194" t="s">
        <v>185</v>
      </c>
      <c r="H496" s="193" t="s">
        <v>1</v>
      </c>
      <c r="I496" s="195"/>
      <c r="L496" s="191"/>
      <c r="M496" s="196"/>
      <c r="N496" s="197"/>
      <c r="O496" s="197"/>
      <c r="P496" s="197"/>
      <c r="Q496" s="197"/>
      <c r="R496" s="197"/>
      <c r="S496" s="197"/>
      <c r="T496" s="198"/>
      <c r="AT496" s="193" t="s">
        <v>184</v>
      </c>
      <c r="AU496" s="193" t="s">
        <v>87</v>
      </c>
      <c r="AV496" s="13" t="s">
        <v>81</v>
      </c>
      <c r="AW496" s="13" t="s">
        <v>29</v>
      </c>
      <c r="AX496" s="13" t="s">
        <v>74</v>
      </c>
      <c r="AY496" s="193" t="s">
        <v>176</v>
      </c>
    </row>
    <row r="497" spans="1:65" s="14" customFormat="1">
      <c r="B497" s="199"/>
      <c r="D497" s="192" t="s">
        <v>184</v>
      </c>
      <c r="E497" s="200" t="s">
        <v>1</v>
      </c>
      <c r="F497" s="201" t="s">
        <v>467</v>
      </c>
      <c r="H497" s="202">
        <v>4.008</v>
      </c>
      <c r="I497" s="203"/>
      <c r="L497" s="199"/>
      <c r="M497" s="204"/>
      <c r="N497" s="205"/>
      <c r="O497" s="205"/>
      <c r="P497" s="205"/>
      <c r="Q497" s="205"/>
      <c r="R497" s="205"/>
      <c r="S497" s="205"/>
      <c r="T497" s="206"/>
      <c r="AT497" s="200" t="s">
        <v>184</v>
      </c>
      <c r="AU497" s="200" t="s">
        <v>87</v>
      </c>
      <c r="AV497" s="14" t="s">
        <v>87</v>
      </c>
      <c r="AW497" s="14" t="s">
        <v>29</v>
      </c>
      <c r="AX497" s="14" t="s">
        <v>74</v>
      </c>
      <c r="AY497" s="200" t="s">
        <v>176</v>
      </c>
    </row>
    <row r="498" spans="1:65" s="16" customFormat="1">
      <c r="B498" s="215"/>
      <c r="D498" s="192" t="s">
        <v>184</v>
      </c>
      <c r="E498" s="216" t="s">
        <v>1</v>
      </c>
      <c r="F498" s="217" t="s">
        <v>230</v>
      </c>
      <c r="H498" s="218">
        <v>4.008</v>
      </c>
      <c r="I498" s="219"/>
      <c r="L498" s="215"/>
      <c r="M498" s="220"/>
      <c r="N498" s="221"/>
      <c r="O498" s="221"/>
      <c r="P498" s="221"/>
      <c r="Q498" s="221"/>
      <c r="R498" s="221"/>
      <c r="S498" s="221"/>
      <c r="T498" s="222"/>
      <c r="AT498" s="216" t="s">
        <v>184</v>
      </c>
      <c r="AU498" s="216" t="s">
        <v>87</v>
      </c>
      <c r="AV498" s="16" t="s">
        <v>215</v>
      </c>
      <c r="AW498" s="16" t="s">
        <v>29</v>
      </c>
      <c r="AX498" s="16" t="s">
        <v>74</v>
      </c>
      <c r="AY498" s="216" t="s">
        <v>176</v>
      </c>
    </row>
    <row r="499" spans="1:65" s="15" customFormat="1">
      <c r="B499" s="207"/>
      <c r="D499" s="192" t="s">
        <v>184</v>
      </c>
      <c r="E499" s="208" t="s">
        <v>1</v>
      </c>
      <c r="F499" s="209" t="s">
        <v>207</v>
      </c>
      <c r="H499" s="210">
        <v>148.24</v>
      </c>
      <c r="I499" s="211"/>
      <c r="L499" s="207"/>
      <c r="M499" s="212"/>
      <c r="N499" s="213"/>
      <c r="O499" s="213"/>
      <c r="P499" s="213"/>
      <c r="Q499" s="213"/>
      <c r="R499" s="213"/>
      <c r="S499" s="213"/>
      <c r="T499" s="214"/>
      <c r="AT499" s="208" t="s">
        <v>184</v>
      </c>
      <c r="AU499" s="208" t="s">
        <v>87</v>
      </c>
      <c r="AV499" s="15" t="s">
        <v>183</v>
      </c>
      <c r="AW499" s="15" t="s">
        <v>29</v>
      </c>
      <c r="AX499" s="15" t="s">
        <v>81</v>
      </c>
      <c r="AY499" s="208" t="s">
        <v>176</v>
      </c>
    </row>
    <row r="500" spans="1:65" s="2" customFormat="1" ht="24.2" customHeight="1">
      <c r="A500" s="35"/>
      <c r="B500" s="146"/>
      <c r="C500" s="178" t="s">
        <v>468</v>
      </c>
      <c r="D500" s="178" t="s">
        <v>179</v>
      </c>
      <c r="E500" s="179" t="s">
        <v>469</v>
      </c>
      <c r="F500" s="180" t="s">
        <v>470</v>
      </c>
      <c r="G500" s="181" t="s">
        <v>471</v>
      </c>
      <c r="H500" s="182">
        <v>60.018999999999998</v>
      </c>
      <c r="I500" s="183"/>
      <c r="J500" s="184">
        <f>ROUND(I500*H500,2)</f>
        <v>0</v>
      </c>
      <c r="K500" s="185"/>
      <c r="L500" s="36"/>
      <c r="M500" s="186" t="s">
        <v>1</v>
      </c>
      <c r="N500" s="187" t="s">
        <v>40</v>
      </c>
      <c r="O500" s="64"/>
      <c r="P500" s="188">
        <f>O500*H500</f>
        <v>0</v>
      </c>
      <c r="Q500" s="188">
        <v>0</v>
      </c>
      <c r="R500" s="188">
        <f>Q500*H500</f>
        <v>0</v>
      </c>
      <c r="S500" s="188">
        <v>0</v>
      </c>
      <c r="T500" s="189">
        <f>S500*H500</f>
        <v>0</v>
      </c>
      <c r="U500" s="35"/>
      <c r="V500" s="35"/>
      <c r="W500" s="35"/>
      <c r="X500" s="35"/>
      <c r="Y500" s="35"/>
      <c r="Z500" s="35"/>
      <c r="AA500" s="35"/>
      <c r="AB500" s="35"/>
      <c r="AC500" s="35"/>
      <c r="AD500" s="35"/>
      <c r="AE500" s="35"/>
      <c r="AR500" s="190" t="s">
        <v>183</v>
      </c>
      <c r="AT500" s="190" t="s">
        <v>179</v>
      </c>
      <c r="AU500" s="190" t="s">
        <v>87</v>
      </c>
      <c r="AY500" s="18" t="s">
        <v>176</v>
      </c>
      <c r="BE500" s="108">
        <f>IF(N500="základná",J500,0)</f>
        <v>0</v>
      </c>
      <c r="BF500" s="108">
        <f>IF(N500="znížená",J500,0)</f>
        <v>0</v>
      </c>
      <c r="BG500" s="108">
        <f>IF(N500="zákl. prenesená",J500,0)</f>
        <v>0</v>
      </c>
      <c r="BH500" s="108">
        <f>IF(N500="zníž. prenesená",J500,0)</f>
        <v>0</v>
      </c>
      <c r="BI500" s="108">
        <f>IF(N500="nulová",J500,0)</f>
        <v>0</v>
      </c>
      <c r="BJ500" s="18" t="s">
        <v>87</v>
      </c>
      <c r="BK500" s="108">
        <f>ROUND(I500*H500,2)</f>
        <v>0</v>
      </c>
      <c r="BL500" s="18" t="s">
        <v>183</v>
      </c>
      <c r="BM500" s="190" t="s">
        <v>472</v>
      </c>
    </row>
    <row r="501" spans="1:65" s="2" customFormat="1" ht="24.2" customHeight="1">
      <c r="A501" s="35"/>
      <c r="B501" s="146"/>
      <c r="C501" s="178" t="s">
        <v>332</v>
      </c>
      <c r="D501" s="178" t="s">
        <v>179</v>
      </c>
      <c r="E501" s="179" t="s">
        <v>473</v>
      </c>
      <c r="F501" s="180" t="s">
        <v>474</v>
      </c>
      <c r="G501" s="181" t="s">
        <v>471</v>
      </c>
      <c r="H501" s="182">
        <v>60.018999999999998</v>
      </c>
      <c r="I501" s="183"/>
      <c r="J501" s="184">
        <f>ROUND(I501*H501,2)</f>
        <v>0</v>
      </c>
      <c r="K501" s="185"/>
      <c r="L501" s="36"/>
      <c r="M501" s="186" t="s">
        <v>1</v>
      </c>
      <c r="N501" s="187" t="s">
        <v>40</v>
      </c>
      <c r="O501" s="64"/>
      <c r="P501" s="188">
        <f>O501*H501</f>
        <v>0</v>
      </c>
      <c r="Q501" s="188">
        <v>0</v>
      </c>
      <c r="R501" s="188">
        <f>Q501*H501</f>
        <v>0</v>
      </c>
      <c r="S501" s="188">
        <v>0</v>
      </c>
      <c r="T501" s="189">
        <f>S501*H501</f>
        <v>0</v>
      </c>
      <c r="U501" s="35"/>
      <c r="V501" s="35"/>
      <c r="W501" s="35"/>
      <c r="X501" s="35"/>
      <c r="Y501" s="35"/>
      <c r="Z501" s="35"/>
      <c r="AA501" s="35"/>
      <c r="AB501" s="35"/>
      <c r="AC501" s="35"/>
      <c r="AD501" s="35"/>
      <c r="AE501" s="35"/>
      <c r="AR501" s="190" t="s">
        <v>183</v>
      </c>
      <c r="AT501" s="190" t="s">
        <v>179</v>
      </c>
      <c r="AU501" s="190" t="s">
        <v>87</v>
      </c>
      <c r="AY501" s="18" t="s">
        <v>176</v>
      </c>
      <c r="BE501" s="108">
        <f>IF(N501="základná",J501,0)</f>
        <v>0</v>
      </c>
      <c r="BF501" s="108">
        <f>IF(N501="znížená",J501,0)</f>
        <v>0</v>
      </c>
      <c r="BG501" s="108">
        <f>IF(N501="zákl. prenesená",J501,0)</f>
        <v>0</v>
      </c>
      <c r="BH501" s="108">
        <f>IF(N501="zníž. prenesená",J501,0)</f>
        <v>0</v>
      </c>
      <c r="BI501" s="108">
        <f>IF(N501="nulová",J501,0)</f>
        <v>0</v>
      </c>
      <c r="BJ501" s="18" t="s">
        <v>87</v>
      </c>
      <c r="BK501" s="108">
        <f>ROUND(I501*H501,2)</f>
        <v>0</v>
      </c>
      <c r="BL501" s="18" t="s">
        <v>183</v>
      </c>
      <c r="BM501" s="190" t="s">
        <v>475</v>
      </c>
    </row>
    <row r="502" spans="1:65" s="2" customFormat="1" ht="21.75" customHeight="1">
      <c r="A502" s="35"/>
      <c r="B502" s="146"/>
      <c r="C502" s="178" t="s">
        <v>476</v>
      </c>
      <c r="D502" s="178" t="s">
        <v>179</v>
      </c>
      <c r="E502" s="179" t="s">
        <v>477</v>
      </c>
      <c r="F502" s="180" t="s">
        <v>478</v>
      </c>
      <c r="G502" s="181" t="s">
        <v>471</v>
      </c>
      <c r="H502" s="182">
        <v>60.018999999999998</v>
      </c>
      <c r="I502" s="183"/>
      <c r="J502" s="184">
        <f>ROUND(I502*H502,2)</f>
        <v>0</v>
      </c>
      <c r="K502" s="185"/>
      <c r="L502" s="36"/>
      <c r="M502" s="186" t="s">
        <v>1</v>
      </c>
      <c r="N502" s="187" t="s">
        <v>40</v>
      </c>
      <c r="O502" s="64"/>
      <c r="P502" s="188">
        <f>O502*H502</f>
        <v>0</v>
      </c>
      <c r="Q502" s="188">
        <v>0</v>
      </c>
      <c r="R502" s="188">
        <f>Q502*H502</f>
        <v>0</v>
      </c>
      <c r="S502" s="188">
        <v>0</v>
      </c>
      <c r="T502" s="189">
        <f>S502*H502</f>
        <v>0</v>
      </c>
      <c r="U502" s="35"/>
      <c r="V502" s="35"/>
      <c r="W502" s="35"/>
      <c r="X502" s="35"/>
      <c r="Y502" s="35"/>
      <c r="Z502" s="35"/>
      <c r="AA502" s="35"/>
      <c r="AB502" s="35"/>
      <c r="AC502" s="35"/>
      <c r="AD502" s="35"/>
      <c r="AE502" s="35"/>
      <c r="AR502" s="190" t="s">
        <v>183</v>
      </c>
      <c r="AT502" s="190" t="s">
        <v>179</v>
      </c>
      <c r="AU502" s="190" t="s">
        <v>87</v>
      </c>
      <c r="AY502" s="18" t="s">
        <v>176</v>
      </c>
      <c r="BE502" s="108">
        <f>IF(N502="základná",J502,0)</f>
        <v>0</v>
      </c>
      <c r="BF502" s="108">
        <f>IF(N502="znížená",J502,0)</f>
        <v>0</v>
      </c>
      <c r="BG502" s="108">
        <f>IF(N502="zákl. prenesená",J502,0)</f>
        <v>0</v>
      </c>
      <c r="BH502" s="108">
        <f>IF(N502="zníž. prenesená",J502,0)</f>
        <v>0</v>
      </c>
      <c r="BI502" s="108">
        <f>IF(N502="nulová",J502,0)</f>
        <v>0</v>
      </c>
      <c r="BJ502" s="18" t="s">
        <v>87</v>
      </c>
      <c r="BK502" s="108">
        <f>ROUND(I502*H502,2)</f>
        <v>0</v>
      </c>
      <c r="BL502" s="18" t="s">
        <v>183</v>
      </c>
      <c r="BM502" s="190" t="s">
        <v>479</v>
      </c>
    </row>
    <row r="503" spans="1:65" s="2" customFormat="1" ht="24.2" customHeight="1">
      <c r="A503" s="35"/>
      <c r="B503" s="146"/>
      <c r="C503" s="178" t="s">
        <v>337</v>
      </c>
      <c r="D503" s="178" t="s">
        <v>179</v>
      </c>
      <c r="E503" s="179" t="s">
        <v>480</v>
      </c>
      <c r="F503" s="180" t="s">
        <v>481</v>
      </c>
      <c r="G503" s="181" t="s">
        <v>471</v>
      </c>
      <c r="H503" s="182">
        <v>840.26599999999996</v>
      </c>
      <c r="I503" s="183"/>
      <c r="J503" s="184">
        <f>ROUND(I503*H503,2)</f>
        <v>0</v>
      </c>
      <c r="K503" s="185"/>
      <c r="L503" s="36"/>
      <c r="M503" s="186" t="s">
        <v>1</v>
      </c>
      <c r="N503" s="187" t="s">
        <v>40</v>
      </c>
      <c r="O503" s="64"/>
      <c r="P503" s="188">
        <f>O503*H503</f>
        <v>0</v>
      </c>
      <c r="Q503" s="188">
        <v>0</v>
      </c>
      <c r="R503" s="188">
        <f>Q503*H503</f>
        <v>0</v>
      </c>
      <c r="S503" s="188">
        <v>0</v>
      </c>
      <c r="T503" s="189">
        <f>S503*H503</f>
        <v>0</v>
      </c>
      <c r="U503" s="35"/>
      <c r="V503" s="35"/>
      <c r="W503" s="35"/>
      <c r="X503" s="35"/>
      <c r="Y503" s="35"/>
      <c r="Z503" s="35"/>
      <c r="AA503" s="35"/>
      <c r="AB503" s="35"/>
      <c r="AC503" s="35"/>
      <c r="AD503" s="35"/>
      <c r="AE503" s="35"/>
      <c r="AR503" s="190" t="s">
        <v>183</v>
      </c>
      <c r="AT503" s="190" t="s">
        <v>179</v>
      </c>
      <c r="AU503" s="190" t="s">
        <v>87</v>
      </c>
      <c r="AY503" s="18" t="s">
        <v>176</v>
      </c>
      <c r="BE503" s="108">
        <f>IF(N503="základná",J503,0)</f>
        <v>0</v>
      </c>
      <c r="BF503" s="108">
        <f>IF(N503="znížená",J503,0)</f>
        <v>0</v>
      </c>
      <c r="BG503" s="108">
        <f>IF(N503="zákl. prenesená",J503,0)</f>
        <v>0</v>
      </c>
      <c r="BH503" s="108">
        <f>IF(N503="zníž. prenesená",J503,0)</f>
        <v>0</v>
      </c>
      <c r="BI503" s="108">
        <f>IF(N503="nulová",J503,0)</f>
        <v>0</v>
      </c>
      <c r="BJ503" s="18" t="s">
        <v>87</v>
      </c>
      <c r="BK503" s="108">
        <f>ROUND(I503*H503,2)</f>
        <v>0</v>
      </c>
      <c r="BL503" s="18" t="s">
        <v>183</v>
      </c>
      <c r="BM503" s="190" t="s">
        <v>482</v>
      </c>
    </row>
    <row r="504" spans="1:65" s="14" customFormat="1">
      <c r="B504" s="199"/>
      <c r="D504" s="192" t="s">
        <v>184</v>
      </c>
      <c r="E504" s="200" t="s">
        <v>1</v>
      </c>
      <c r="F504" s="201" t="s">
        <v>483</v>
      </c>
      <c r="H504" s="202">
        <v>840.26599999999996</v>
      </c>
      <c r="I504" s="203"/>
      <c r="L504" s="199"/>
      <c r="M504" s="204"/>
      <c r="N504" s="205"/>
      <c r="O504" s="205"/>
      <c r="P504" s="205"/>
      <c r="Q504" s="205"/>
      <c r="R504" s="205"/>
      <c r="S504" s="205"/>
      <c r="T504" s="206"/>
      <c r="AT504" s="200" t="s">
        <v>184</v>
      </c>
      <c r="AU504" s="200" t="s">
        <v>87</v>
      </c>
      <c r="AV504" s="14" t="s">
        <v>87</v>
      </c>
      <c r="AW504" s="14" t="s">
        <v>29</v>
      </c>
      <c r="AX504" s="14" t="s">
        <v>74</v>
      </c>
      <c r="AY504" s="200" t="s">
        <v>176</v>
      </c>
    </row>
    <row r="505" spans="1:65" s="15" customFormat="1">
      <c r="B505" s="207"/>
      <c r="D505" s="192" t="s">
        <v>184</v>
      </c>
      <c r="E505" s="208" t="s">
        <v>1</v>
      </c>
      <c r="F505" s="209" t="s">
        <v>207</v>
      </c>
      <c r="H505" s="210">
        <v>840.26599999999996</v>
      </c>
      <c r="I505" s="211"/>
      <c r="L505" s="207"/>
      <c r="M505" s="212"/>
      <c r="N505" s="213"/>
      <c r="O505" s="213"/>
      <c r="P505" s="213"/>
      <c r="Q505" s="213"/>
      <c r="R505" s="213"/>
      <c r="S505" s="213"/>
      <c r="T505" s="214"/>
      <c r="AT505" s="208" t="s">
        <v>184</v>
      </c>
      <c r="AU505" s="208" t="s">
        <v>87</v>
      </c>
      <c r="AV505" s="15" t="s">
        <v>183</v>
      </c>
      <c r="AW505" s="15" t="s">
        <v>29</v>
      </c>
      <c r="AX505" s="15" t="s">
        <v>81</v>
      </c>
      <c r="AY505" s="208" t="s">
        <v>176</v>
      </c>
    </row>
    <row r="506" spans="1:65" s="2" customFormat="1" ht="24.2" customHeight="1">
      <c r="A506" s="35"/>
      <c r="B506" s="146"/>
      <c r="C506" s="178" t="s">
        <v>484</v>
      </c>
      <c r="D506" s="178" t="s">
        <v>179</v>
      </c>
      <c r="E506" s="179" t="s">
        <v>485</v>
      </c>
      <c r="F506" s="180" t="s">
        <v>486</v>
      </c>
      <c r="G506" s="181" t="s">
        <v>471</v>
      </c>
      <c r="H506" s="182">
        <v>60.018999999999998</v>
      </c>
      <c r="I506" s="183"/>
      <c r="J506" s="184">
        <f>ROUND(I506*H506,2)</f>
        <v>0</v>
      </c>
      <c r="K506" s="185"/>
      <c r="L506" s="36"/>
      <c r="M506" s="186" t="s">
        <v>1</v>
      </c>
      <c r="N506" s="187" t="s">
        <v>40</v>
      </c>
      <c r="O506" s="64"/>
      <c r="P506" s="188">
        <f>O506*H506</f>
        <v>0</v>
      </c>
      <c r="Q506" s="188">
        <v>0</v>
      </c>
      <c r="R506" s="188">
        <f>Q506*H506</f>
        <v>0</v>
      </c>
      <c r="S506" s="188">
        <v>0</v>
      </c>
      <c r="T506" s="189">
        <f>S506*H506</f>
        <v>0</v>
      </c>
      <c r="U506" s="35"/>
      <c r="V506" s="35"/>
      <c r="W506" s="35"/>
      <c r="X506" s="35"/>
      <c r="Y506" s="35"/>
      <c r="Z506" s="35"/>
      <c r="AA506" s="35"/>
      <c r="AB506" s="35"/>
      <c r="AC506" s="35"/>
      <c r="AD506" s="35"/>
      <c r="AE506" s="35"/>
      <c r="AR506" s="190" t="s">
        <v>183</v>
      </c>
      <c r="AT506" s="190" t="s">
        <v>179</v>
      </c>
      <c r="AU506" s="190" t="s">
        <v>87</v>
      </c>
      <c r="AY506" s="18" t="s">
        <v>176</v>
      </c>
      <c r="BE506" s="108">
        <f>IF(N506="základná",J506,0)</f>
        <v>0</v>
      </c>
      <c r="BF506" s="108">
        <f>IF(N506="znížená",J506,0)</f>
        <v>0</v>
      </c>
      <c r="BG506" s="108">
        <f>IF(N506="zákl. prenesená",J506,0)</f>
        <v>0</v>
      </c>
      <c r="BH506" s="108">
        <f>IF(N506="zníž. prenesená",J506,0)</f>
        <v>0</v>
      </c>
      <c r="BI506" s="108">
        <f>IF(N506="nulová",J506,0)</f>
        <v>0</v>
      </c>
      <c r="BJ506" s="18" t="s">
        <v>87</v>
      </c>
      <c r="BK506" s="108">
        <f>ROUND(I506*H506,2)</f>
        <v>0</v>
      </c>
      <c r="BL506" s="18" t="s">
        <v>183</v>
      </c>
      <c r="BM506" s="190" t="s">
        <v>487</v>
      </c>
    </row>
    <row r="507" spans="1:65" s="12" customFormat="1" ht="25.9" customHeight="1">
      <c r="B507" s="165"/>
      <c r="D507" s="166" t="s">
        <v>73</v>
      </c>
      <c r="E507" s="167" t="s">
        <v>488</v>
      </c>
      <c r="F507" s="167" t="s">
        <v>489</v>
      </c>
      <c r="I507" s="168"/>
      <c r="J507" s="169">
        <f>BK507</f>
        <v>0</v>
      </c>
      <c r="L507" s="165"/>
      <c r="M507" s="170"/>
      <c r="N507" s="171"/>
      <c r="O507" s="171"/>
      <c r="P507" s="172">
        <f>P508+P540+P555+P579+P584+P589+P594</f>
        <v>0</v>
      </c>
      <c r="Q507" s="171"/>
      <c r="R507" s="172">
        <f>R508+R540+R555+R579+R584+R589+R594</f>
        <v>0</v>
      </c>
      <c r="S507" s="171"/>
      <c r="T507" s="173">
        <f>T508+T540+T555+T579+T584+T589+T594</f>
        <v>0</v>
      </c>
      <c r="AR507" s="166" t="s">
        <v>87</v>
      </c>
      <c r="AT507" s="174" t="s">
        <v>73</v>
      </c>
      <c r="AU507" s="174" t="s">
        <v>74</v>
      </c>
      <c r="AY507" s="166" t="s">
        <v>176</v>
      </c>
      <c r="BK507" s="175">
        <f>BK508+BK540+BK555+BK579+BK584+BK589+BK594</f>
        <v>0</v>
      </c>
    </row>
    <row r="508" spans="1:65" s="12" customFormat="1" ht="22.9" customHeight="1">
      <c r="B508" s="165"/>
      <c r="D508" s="166" t="s">
        <v>73</v>
      </c>
      <c r="E508" s="176" t="s">
        <v>490</v>
      </c>
      <c r="F508" s="176" t="s">
        <v>491</v>
      </c>
      <c r="I508" s="168"/>
      <c r="J508" s="177">
        <f>BK508</f>
        <v>0</v>
      </c>
      <c r="L508" s="165"/>
      <c r="M508" s="170"/>
      <c r="N508" s="171"/>
      <c r="O508" s="171"/>
      <c r="P508" s="172">
        <f>SUM(P509:P539)</f>
        <v>0</v>
      </c>
      <c r="Q508" s="171"/>
      <c r="R508" s="172">
        <f>SUM(R509:R539)</f>
        <v>0</v>
      </c>
      <c r="S508" s="171"/>
      <c r="T508" s="173">
        <f>SUM(T509:T539)</f>
        <v>0</v>
      </c>
      <c r="AR508" s="166" t="s">
        <v>87</v>
      </c>
      <c r="AT508" s="174" t="s">
        <v>73</v>
      </c>
      <c r="AU508" s="174" t="s">
        <v>81</v>
      </c>
      <c r="AY508" s="166" t="s">
        <v>176</v>
      </c>
      <c r="BK508" s="175">
        <f>SUM(BK509:BK539)</f>
        <v>0</v>
      </c>
    </row>
    <row r="509" spans="1:65" s="2" customFormat="1" ht="24.2" customHeight="1">
      <c r="A509" s="35"/>
      <c r="B509" s="146"/>
      <c r="C509" s="178" t="s">
        <v>342</v>
      </c>
      <c r="D509" s="178" t="s">
        <v>179</v>
      </c>
      <c r="E509" s="179" t="s">
        <v>492</v>
      </c>
      <c r="F509" s="180" t="s">
        <v>493</v>
      </c>
      <c r="G509" s="181" t="s">
        <v>182</v>
      </c>
      <c r="H509" s="182">
        <v>64.608999999999995</v>
      </c>
      <c r="I509" s="183"/>
      <c r="J509" s="184">
        <f>ROUND(I509*H509,2)</f>
        <v>0</v>
      </c>
      <c r="K509" s="185"/>
      <c r="L509" s="36"/>
      <c r="M509" s="186" t="s">
        <v>1</v>
      </c>
      <c r="N509" s="187" t="s">
        <v>40</v>
      </c>
      <c r="O509" s="64"/>
      <c r="P509" s="188">
        <f>O509*H509</f>
        <v>0</v>
      </c>
      <c r="Q509" s="188">
        <v>0</v>
      </c>
      <c r="R509" s="188">
        <f>Q509*H509</f>
        <v>0</v>
      </c>
      <c r="S509" s="188">
        <v>0</v>
      </c>
      <c r="T509" s="189">
        <f>S509*H509</f>
        <v>0</v>
      </c>
      <c r="U509" s="35"/>
      <c r="V509" s="35"/>
      <c r="W509" s="35"/>
      <c r="X509" s="35"/>
      <c r="Y509" s="35"/>
      <c r="Z509" s="35"/>
      <c r="AA509" s="35"/>
      <c r="AB509" s="35"/>
      <c r="AC509" s="35"/>
      <c r="AD509" s="35"/>
      <c r="AE509" s="35"/>
      <c r="AR509" s="190" t="s">
        <v>252</v>
      </c>
      <c r="AT509" s="190" t="s">
        <v>179</v>
      </c>
      <c r="AU509" s="190" t="s">
        <v>87</v>
      </c>
      <c r="AY509" s="18" t="s">
        <v>176</v>
      </c>
      <c r="BE509" s="108">
        <f>IF(N509="základná",J509,0)</f>
        <v>0</v>
      </c>
      <c r="BF509" s="108">
        <f>IF(N509="znížená",J509,0)</f>
        <v>0</v>
      </c>
      <c r="BG509" s="108">
        <f>IF(N509="zákl. prenesená",J509,0)</f>
        <v>0</v>
      </c>
      <c r="BH509" s="108">
        <f>IF(N509="zníž. prenesená",J509,0)</f>
        <v>0</v>
      </c>
      <c r="BI509" s="108">
        <f>IF(N509="nulová",J509,0)</f>
        <v>0</v>
      </c>
      <c r="BJ509" s="18" t="s">
        <v>87</v>
      </c>
      <c r="BK509" s="108">
        <f>ROUND(I509*H509,2)</f>
        <v>0</v>
      </c>
      <c r="BL509" s="18" t="s">
        <v>252</v>
      </c>
      <c r="BM509" s="190" t="s">
        <v>494</v>
      </c>
    </row>
    <row r="510" spans="1:65" s="13" customFormat="1">
      <c r="B510" s="191"/>
      <c r="D510" s="192" t="s">
        <v>184</v>
      </c>
      <c r="E510" s="193" t="s">
        <v>1</v>
      </c>
      <c r="F510" s="194" t="s">
        <v>231</v>
      </c>
      <c r="H510" s="193" t="s">
        <v>1</v>
      </c>
      <c r="I510" s="195"/>
      <c r="L510" s="191"/>
      <c r="M510" s="196"/>
      <c r="N510" s="197"/>
      <c r="O510" s="197"/>
      <c r="P510" s="197"/>
      <c r="Q510" s="197"/>
      <c r="R510" s="197"/>
      <c r="S510" s="197"/>
      <c r="T510" s="198"/>
      <c r="AT510" s="193" t="s">
        <v>184</v>
      </c>
      <c r="AU510" s="193" t="s">
        <v>87</v>
      </c>
      <c r="AV510" s="13" t="s">
        <v>81</v>
      </c>
      <c r="AW510" s="13" t="s">
        <v>29</v>
      </c>
      <c r="AX510" s="13" t="s">
        <v>74</v>
      </c>
      <c r="AY510" s="193" t="s">
        <v>176</v>
      </c>
    </row>
    <row r="511" spans="1:65" s="13" customFormat="1">
      <c r="B511" s="191"/>
      <c r="D511" s="192" t="s">
        <v>184</v>
      </c>
      <c r="E511" s="193" t="s">
        <v>1</v>
      </c>
      <c r="F511" s="194" t="s">
        <v>199</v>
      </c>
      <c r="H511" s="193" t="s">
        <v>1</v>
      </c>
      <c r="I511" s="195"/>
      <c r="L511" s="191"/>
      <c r="M511" s="196"/>
      <c r="N511" s="197"/>
      <c r="O511" s="197"/>
      <c r="P511" s="197"/>
      <c r="Q511" s="197"/>
      <c r="R511" s="197"/>
      <c r="S511" s="197"/>
      <c r="T511" s="198"/>
      <c r="AT511" s="193" t="s">
        <v>184</v>
      </c>
      <c r="AU511" s="193" t="s">
        <v>87</v>
      </c>
      <c r="AV511" s="13" t="s">
        <v>81</v>
      </c>
      <c r="AW511" s="13" t="s">
        <v>29</v>
      </c>
      <c r="AX511" s="13" t="s">
        <v>74</v>
      </c>
      <c r="AY511" s="193" t="s">
        <v>176</v>
      </c>
    </row>
    <row r="512" spans="1:65" s="14" customFormat="1">
      <c r="B512" s="199"/>
      <c r="D512" s="192" t="s">
        <v>184</v>
      </c>
      <c r="E512" s="200" t="s">
        <v>1</v>
      </c>
      <c r="F512" s="201" t="s">
        <v>200</v>
      </c>
      <c r="H512" s="202">
        <v>2.9</v>
      </c>
      <c r="I512" s="203"/>
      <c r="L512" s="199"/>
      <c r="M512" s="204"/>
      <c r="N512" s="205"/>
      <c r="O512" s="205"/>
      <c r="P512" s="205"/>
      <c r="Q512" s="205"/>
      <c r="R512" s="205"/>
      <c r="S512" s="205"/>
      <c r="T512" s="206"/>
      <c r="AT512" s="200" t="s">
        <v>184</v>
      </c>
      <c r="AU512" s="200" t="s">
        <v>87</v>
      </c>
      <c r="AV512" s="14" t="s">
        <v>87</v>
      </c>
      <c r="AW512" s="14" t="s">
        <v>29</v>
      </c>
      <c r="AX512" s="14" t="s">
        <v>74</v>
      </c>
      <c r="AY512" s="200" t="s">
        <v>176</v>
      </c>
    </row>
    <row r="513" spans="2:51" s="13" customFormat="1">
      <c r="B513" s="191"/>
      <c r="D513" s="192" t="s">
        <v>184</v>
      </c>
      <c r="E513" s="193" t="s">
        <v>1</v>
      </c>
      <c r="F513" s="194" t="s">
        <v>201</v>
      </c>
      <c r="H513" s="193" t="s">
        <v>1</v>
      </c>
      <c r="I513" s="195"/>
      <c r="L513" s="191"/>
      <c r="M513" s="196"/>
      <c r="N513" s="197"/>
      <c r="O513" s="197"/>
      <c r="P513" s="197"/>
      <c r="Q513" s="197"/>
      <c r="R513" s="197"/>
      <c r="S513" s="197"/>
      <c r="T513" s="198"/>
      <c r="AT513" s="193" t="s">
        <v>184</v>
      </c>
      <c r="AU513" s="193" t="s">
        <v>87</v>
      </c>
      <c r="AV513" s="13" t="s">
        <v>81</v>
      </c>
      <c r="AW513" s="13" t="s">
        <v>29</v>
      </c>
      <c r="AX513" s="13" t="s">
        <v>74</v>
      </c>
      <c r="AY513" s="193" t="s">
        <v>176</v>
      </c>
    </row>
    <row r="514" spans="2:51" s="14" customFormat="1">
      <c r="B514" s="199"/>
      <c r="D514" s="192" t="s">
        <v>184</v>
      </c>
      <c r="E514" s="200" t="s">
        <v>1</v>
      </c>
      <c r="F514" s="201" t="s">
        <v>202</v>
      </c>
      <c r="H514" s="202">
        <v>3.09</v>
      </c>
      <c r="I514" s="203"/>
      <c r="L514" s="199"/>
      <c r="M514" s="204"/>
      <c r="N514" s="205"/>
      <c r="O514" s="205"/>
      <c r="P514" s="205"/>
      <c r="Q514" s="205"/>
      <c r="R514" s="205"/>
      <c r="S514" s="205"/>
      <c r="T514" s="206"/>
      <c r="AT514" s="200" t="s">
        <v>184</v>
      </c>
      <c r="AU514" s="200" t="s">
        <v>87</v>
      </c>
      <c r="AV514" s="14" t="s">
        <v>87</v>
      </c>
      <c r="AW514" s="14" t="s">
        <v>29</v>
      </c>
      <c r="AX514" s="14" t="s">
        <v>74</v>
      </c>
      <c r="AY514" s="200" t="s">
        <v>176</v>
      </c>
    </row>
    <row r="515" spans="2:51" s="16" customFormat="1">
      <c r="B515" s="215"/>
      <c r="D515" s="192" t="s">
        <v>184</v>
      </c>
      <c r="E515" s="216" t="s">
        <v>1</v>
      </c>
      <c r="F515" s="217" t="s">
        <v>230</v>
      </c>
      <c r="H515" s="218">
        <v>5.99</v>
      </c>
      <c r="I515" s="219"/>
      <c r="L515" s="215"/>
      <c r="M515" s="220"/>
      <c r="N515" s="221"/>
      <c r="O515" s="221"/>
      <c r="P515" s="221"/>
      <c r="Q515" s="221"/>
      <c r="R515" s="221"/>
      <c r="S515" s="221"/>
      <c r="T515" s="222"/>
      <c r="AT515" s="216" t="s">
        <v>184</v>
      </c>
      <c r="AU515" s="216" t="s">
        <v>87</v>
      </c>
      <c r="AV515" s="16" t="s">
        <v>215</v>
      </c>
      <c r="AW515" s="16" t="s">
        <v>29</v>
      </c>
      <c r="AX515" s="16" t="s">
        <v>74</v>
      </c>
      <c r="AY515" s="216" t="s">
        <v>176</v>
      </c>
    </row>
    <row r="516" spans="2:51" s="13" customFormat="1">
      <c r="B516" s="191"/>
      <c r="D516" s="192" t="s">
        <v>184</v>
      </c>
      <c r="E516" s="193" t="s">
        <v>1</v>
      </c>
      <c r="F516" s="194" t="s">
        <v>219</v>
      </c>
      <c r="H516" s="193" t="s">
        <v>1</v>
      </c>
      <c r="I516" s="195"/>
      <c r="L516" s="191"/>
      <c r="M516" s="196"/>
      <c r="N516" s="197"/>
      <c r="O516" s="197"/>
      <c r="P516" s="197"/>
      <c r="Q516" s="197"/>
      <c r="R516" s="197"/>
      <c r="S516" s="197"/>
      <c r="T516" s="198"/>
      <c r="AT516" s="193" t="s">
        <v>184</v>
      </c>
      <c r="AU516" s="193" t="s">
        <v>87</v>
      </c>
      <c r="AV516" s="13" t="s">
        <v>81</v>
      </c>
      <c r="AW516" s="13" t="s">
        <v>29</v>
      </c>
      <c r="AX516" s="13" t="s">
        <v>74</v>
      </c>
      <c r="AY516" s="193" t="s">
        <v>176</v>
      </c>
    </row>
    <row r="517" spans="2:51" s="13" customFormat="1">
      <c r="B517" s="191"/>
      <c r="D517" s="192" t="s">
        <v>184</v>
      </c>
      <c r="E517" s="193" t="s">
        <v>1</v>
      </c>
      <c r="F517" s="194" t="s">
        <v>185</v>
      </c>
      <c r="H517" s="193" t="s">
        <v>1</v>
      </c>
      <c r="I517" s="195"/>
      <c r="L517" s="191"/>
      <c r="M517" s="196"/>
      <c r="N517" s="197"/>
      <c r="O517" s="197"/>
      <c r="P517" s="197"/>
      <c r="Q517" s="197"/>
      <c r="R517" s="197"/>
      <c r="S517" s="197"/>
      <c r="T517" s="198"/>
      <c r="AT517" s="193" t="s">
        <v>184</v>
      </c>
      <c r="AU517" s="193" t="s">
        <v>87</v>
      </c>
      <c r="AV517" s="13" t="s">
        <v>81</v>
      </c>
      <c r="AW517" s="13" t="s">
        <v>29</v>
      </c>
      <c r="AX517" s="13" t="s">
        <v>74</v>
      </c>
      <c r="AY517" s="193" t="s">
        <v>176</v>
      </c>
    </row>
    <row r="518" spans="2:51" s="14" customFormat="1">
      <c r="B518" s="199"/>
      <c r="D518" s="192" t="s">
        <v>184</v>
      </c>
      <c r="E518" s="200" t="s">
        <v>1</v>
      </c>
      <c r="F518" s="201" t="s">
        <v>220</v>
      </c>
      <c r="H518" s="202">
        <v>1.925</v>
      </c>
      <c r="I518" s="203"/>
      <c r="L518" s="199"/>
      <c r="M518" s="204"/>
      <c r="N518" s="205"/>
      <c r="O518" s="205"/>
      <c r="P518" s="205"/>
      <c r="Q518" s="205"/>
      <c r="R518" s="205"/>
      <c r="S518" s="205"/>
      <c r="T518" s="206"/>
      <c r="AT518" s="200" t="s">
        <v>184</v>
      </c>
      <c r="AU518" s="200" t="s">
        <v>87</v>
      </c>
      <c r="AV518" s="14" t="s">
        <v>87</v>
      </c>
      <c r="AW518" s="14" t="s">
        <v>29</v>
      </c>
      <c r="AX518" s="14" t="s">
        <v>74</v>
      </c>
      <c r="AY518" s="200" t="s">
        <v>176</v>
      </c>
    </row>
    <row r="519" spans="2:51" s="13" customFormat="1">
      <c r="B519" s="191"/>
      <c r="D519" s="192" t="s">
        <v>184</v>
      </c>
      <c r="E519" s="193" t="s">
        <v>1</v>
      </c>
      <c r="F519" s="194" t="s">
        <v>187</v>
      </c>
      <c r="H519" s="193" t="s">
        <v>1</v>
      </c>
      <c r="I519" s="195"/>
      <c r="L519" s="191"/>
      <c r="M519" s="196"/>
      <c r="N519" s="197"/>
      <c r="O519" s="197"/>
      <c r="P519" s="197"/>
      <c r="Q519" s="197"/>
      <c r="R519" s="197"/>
      <c r="S519" s="197"/>
      <c r="T519" s="198"/>
      <c r="AT519" s="193" t="s">
        <v>184</v>
      </c>
      <c r="AU519" s="193" t="s">
        <v>87</v>
      </c>
      <c r="AV519" s="13" t="s">
        <v>81</v>
      </c>
      <c r="AW519" s="13" t="s">
        <v>29</v>
      </c>
      <c r="AX519" s="13" t="s">
        <v>74</v>
      </c>
      <c r="AY519" s="193" t="s">
        <v>176</v>
      </c>
    </row>
    <row r="520" spans="2:51" s="14" customFormat="1">
      <c r="B520" s="199"/>
      <c r="D520" s="192" t="s">
        <v>184</v>
      </c>
      <c r="E520" s="200" t="s">
        <v>1</v>
      </c>
      <c r="F520" s="201" t="s">
        <v>221</v>
      </c>
      <c r="H520" s="202">
        <v>0.55400000000000005</v>
      </c>
      <c r="I520" s="203"/>
      <c r="L520" s="199"/>
      <c r="M520" s="204"/>
      <c r="N520" s="205"/>
      <c r="O520" s="205"/>
      <c r="P520" s="205"/>
      <c r="Q520" s="205"/>
      <c r="R520" s="205"/>
      <c r="S520" s="205"/>
      <c r="T520" s="206"/>
      <c r="AT520" s="200" t="s">
        <v>184</v>
      </c>
      <c r="AU520" s="200" t="s">
        <v>87</v>
      </c>
      <c r="AV520" s="14" t="s">
        <v>87</v>
      </c>
      <c r="AW520" s="14" t="s">
        <v>29</v>
      </c>
      <c r="AX520" s="14" t="s">
        <v>74</v>
      </c>
      <c r="AY520" s="200" t="s">
        <v>176</v>
      </c>
    </row>
    <row r="521" spans="2:51" s="13" customFormat="1">
      <c r="B521" s="191"/>
      <c r="D521" s="192" t="s">
        <v>184</v>
      </c>
      <c r="E521" s="193" t="s">
        <v>1</v>
      </c>
      <c r="F521" s="194" t="s">
        <v>191</v>
      </c>
      <c r="H521" s="193" t="s">
        <v>1</v>
      </c>
      <c r="I521" s="195"/>
      <c r="L521" s="191"/>
      <c r="M521" s="196"/>
      <c r="N521" s="197"/>
      <c r="O521" s="197"/>
      <c r="P521" s="197"/>
      <c r="Q521" s="197"/>
      <c r="R521" s="197"/>
      <c r="S521" s="197"/>
      <c r="T521" s="198"/>
      <c r="AT521" s="193" t="s">
        <v>184</v>
      </c>
      <c r="AU521" s="193" t="s">
        <v>87</v>
      </c>
      <c r="AV521" s="13" t="s">
        <v>81</v>
      </c>
      <c r="AW521" s="13" t="s">
        <v>29</v>
      </c>
      <c r="AX521" s="13" t="s">
        <v>74</v>
      </c>
      <c r="AY521" s="193" t="s">
        <v>176</v>
      </c>
    </row>
    <row r="522" spans="2:51" s="14" customFormat="1">
      <c r="B522" s="199"/>
      <c r="D522" s="192" t="s">
        <v>184</v>
      </c>
      <c r="E522" s="200" t="s">
        <v>1</v>
      </c>
      <c r="F522" s="201" t="s">
        <v>192</v>
      </c>
      <c r="H522" s="202">
        <v>14.06</v>
      </c>
      <c r="I522" s="203"/>
      <c r="L522" s="199"/>
      <c r="M522" s="204"/>
      <c r="N522" s="205"/>
      <c r="O522" s="205"/>
      <c r="P522" s="205"/>
      <c r="Q522" s="205"/>
      <c r="R522" s="205"/>
      <c r="S522" s="205"/>
      <c r="T522" s="206"/>
      <c r="AT522" s="200" t="s">
        <v>184</v>
      </c>
      <c r="AU522" s="200" t="s">
        <v>87</v>
      </c>
      <c r="AV522" s="14" t="s">
        <v>87</v>
      </c>
      <c r="AW522" s="14" t="s">
        <v>29</v>
      </c>
      <c r="AX522" s="14" t="s">
        <v>74</v>
      </c>
      <c r="AY522" s="200" t="s">
        <v>176</v>
      </c>
    </row>
    <row r="523" spans="2:51" s="13" customFormat="1">
      <c r="B523" s="191"/>
      <c r="D523" s="192" t="s">
        <v>184</v>
      </c>
      <c r="E523" s="193" t="s">
        <v>1</v>
      </c>
      <c r="F523" s="194" t="s">
        <v>197</v>
      </c>
      <c r="H523" s="193" t="s">
        <v>1</v>
      </c>
      <c r="I523" s="195"/>
      <c r="L523" s="191"/>
      <c r="M523" s="196"/>
      <c r="N523" s="197"/>
      <c r="O523" s="197"/>
      <c r="P523" s="197"/>
      <c r="Q523" s="197"/>
      <c r="R523" s="197"/>
      <c r="S523" s="197"/>
      <c r="T523" s="198"/>
      <c r="AT523" s="193" t="s">
        <v>184</v>
      </c>
      <c r="AU523" s="193" t="s">
        <v>87</v>
      </c>
      <c r="AV523" s="13" t="s">
        <v>81</v>
      </c>
      <c r="AW523" s="13" t="s">
        <v>29</v>
      </c>
      <c r="AX523" s="13" t="s">
        <v>74</v>
      </c>
      <c r="AY523" s="193" t="s">
        <v>176</v>
      </c>
    </row>
    <row r="524" spans="2:51" s="14" customFormat="1">
      <c r="B524" s="199"/>
      <c r="D524" s="192" t="s">
        <v>184</v>
      </c>
      <c r="E524" s="200" t="s">
        <v>1</v>
      </c>
      <c r="F524" s="201" t="s">
        <v>198</v>
      </c>
      <c r="H524" s="202">
        <v>4.95</v>
      </c>
      <c r="I524" s="203"/>
      <c r="L524" s="199"/>
      <c r="M524" s="204"/>
      <c r="N524" s="205"/>
      <c r="O524" s="205"/>
      <c r="P524" s="205"/>
      <c r="Q524" s="205"/>
      <c r="R524" s="205"/>
      <c r="S524" s="205"/>
      <c r="T524" s="206"/>
      <c r="AT524" s="200" t="s">
        <v>184</v>
      </c>
      <c r="AU524" s="200" t="s">
        <v>87</v>
      </c>
      <c r="AV524" s="14" t="s">
        <v>87</v>
      </c>
      <c r="AW524" s="14" t="s">
        <v>29</v>
      </c>
      <c r="AX524" s="14" t="s">
        <v>74</v>
      </c>
      <c r="AY524" s="200" t="s">
        <v>176</v>
      </c>
    </row>
    <row r="525" spans="2:51" s="16" customFormat="1">
      <c r="B525" s="215"/>
      <c r="D525" s="192" t="s">
        <v>184</v>
      </c>
      <c r="E525" s="216" t="s">
        <v>1</v>
      </c>
      <c r="F525" s="217" t="s">
        <v>230</v>
      </c>
      <c r="H525" s="218">
        <v>21.489000000000001</v>
      </c>
      <c r="I525" s="219"/>
      <c r="L525" s="215"/>
      <c r="M525" s="220"/>
      <c r="N525" s="221"/>
      <c r="O525" s="221"/>
      <c r="P525" s="221"/>
      <c r="Q525" s="221"/>
      <c r="R525" s="221"/>
      <c r="S525" s="221"/>
      <c r="T525" s="222"/>
      <c r="AT525" s="216" t="s">
        <v>184</v>
      </c>
      <c r="AU525" s="216" t="s">
        <v>87</v>
      </c>
      <c r="AV525" s="16" t="s">
        <v>215</v>
      </c>
      <c r="AW525" s="16" t="s">
        <v>29</v>
      </c>
      <c r="AX525" s="16" t="s">
        <v>74</v>
      </c>
      <c r="AY525" s="216" t="s">
        <v>176</v>
      </c>
    </row>
    <row r="526" spans="2:51" s="13" customFormat="1">
      <c r="B526" s="191"/>
      <c r="D526" s="192" t="s">
        <v>184</v>
      </c>
      <c r="E526" s="193" t="s">
        <v>1</v>
      </c>
      <c r="F526" s="194" t="s">
        <v>234</v>
      </c>
      <c r="H526" s="193" t="s">
        <v>1</v>
      </c>
      <c r="I526" s="195"/>
      <c r="L526" s="191"/>
      <c r="M526" s="196"/>
      <c r="N526" s="197"/>
      <c r="O526" s="197"/>
      <c r="P526" s="197"/>
      <c r="Q526" s="197"/>
      <c r="R526" s="197"/>
      <c r="S526" s="197"/>
      <c r="T526" s="198"/>
      <c r="AT526" s="193" t="s">
        <v>184</v>
      </c>
      <c r="AU526" s="193" t="s">
        <v>87</v>
      </c>
      <c r="AV526" s="13" t="s">
        <v>81</v>
      </c>
      <c r="AW526" s="13" t="s">
        <v>29</v>
      </c>
      <c r="AX526" s="13" t="s">
        <v>74</v>
      </c>
      <c r="AY526" s="193" t="s">
        <v>176</v>
      </c>
    </row>
    <row r="527" spans="2:51" s="13" customFormat="1">
      <c r="B527" s="191"/>
      <c r="D527" s="192" t="s">
        <v>184</v>
      </c>
      <c r="E527" s="193" t="s">
        <v>1</v>
      </c>
      <c r="F527" s="194" t="s">
        <v>189</v>
      </c>
      <c r="H527" s="193" t="s">
        <v>1</v>
      </c>
      <c r="I527" s="195"/>
      <c r="L527" s="191"/>
      <c r="M527" s="196"/>
      <c r="N527" s="197"/>
      <c r="O527" s="197"/>
      <c r="P527" s="197"/>
      <c r="Q527" s="197"/>
      <c r="R527" s="197"/>
      <c r="S527" s="197"/>
      <c r="T527" s="198"/>
      <c r="AT527" s="193" t="s">
        <v>184</v>
      </c>
      <c r="AU527" s="193" t="s">
        <v>87</v>
      </c>
      <c r="AV527" s="13" t="s">
        <v>81</v>
      </c>
      <c r="AW527" s="13" t="s">
        <v>29</v>
      </c>
      <c r="AX527" s="13" t="s">
        <v>74</v>
      </c>
      <c r="AY527" s="193" t="s">
        <v>176</v>
      </c>
    </row>
    <row r="528" spans="2:51" s="14" customFormat="1">
      <c r="B528" s="199"/>
      <c r="D528" s="192" t="s">
        <v>184</v>
      </c>
      <c r="E528" s="200" t="s">
        <v>1</v>
      </c>
      <c r="F528" s="201" t="s">
        <v>495</v>
      </c>
      <c r="H528" s="202">
        <v>15.55</v>
      </c>
      <c r="I528" s="203"/>
      <c r="L528" s="199"/>
      <c r="M528" s="204"/>
      <c r="N528" s="205"/>
      <c r="O528" s="205"/>
      <c r="P528" s="205"/>
      <c r="Q528" s="205"/>
      <c r="R528" s="205"/>
      <c r="S528" s="205"/>
      <c r="T528" s="206"/>
      <c r="AT528" s="200" t="s">
        <v>184</v>
      </c>
      <c r="AU528" s="200" t="s">
        <v>87</v>
      </c>
      <c r="AV528" s="14" t="s">
        <v>87</v>
      </c>
      <c r="AW528" s="14" t="s">
        <v>29</v>
      </c>
      <c r="AX528" s="14" t="s">
        <v>74</v>
      </c>
      <c r="AY528" s="200" t="s">
        <v>176</v>
      </c>
    </row>
    <row r="529" spans="1:65" s="13" customFormat="1">
      <c r="B529" s="191"/>
      <c r="D529" s="192" t="s">
        <v>184</v>
      </c>
      <c r="E529" s="193" t="s">
        <v>1</v>
      </c>
      <c r="F529" s="194" t="s">
        <v>193</v>
      </c>
      <c r="H529" s="193" t="s">
        <v>1</v>
      </c>
      <c r="I529" s="195"/>
      <c r="L529" s="191"/>
      <c r="M529" s="196"/>
      <c r="N529" s="197"/>
      <c r="O529" s="197"/>
      <c r="P529" s="197"/>
      <c r="Q529" s="197"/>
      <c r="R529" s="197"/>
      <c r="S529" s="197"/>
      <c r="T529" s="198"/>
      <c r="AT529" s="193" t="s">
        <v>184</v>
      </c>
      <c r="AU529" s="193" t="s">
        <v>87</v>
      </c>
      <c r="AV529" s="13" t="s">
        <v>81</v>
      </c>
      <c r="AW529" s="13" t="s">
        <v>29</v>
      </c>
      <c r="AX529" s="13" t="s">
        <v>74</v>
      </c>
      <c r="AY529" s="193" t="s">
        <v>176</v>
      </c>
    </row>
    <row r="530" spans="1:65" s="14" customFormat="1">
      <c r="B530" s="199"/>
      <c r="D530" s="192" t="s">
        <v>184</v>
      </c>
      <c r="E530" s="200" t="s">
        <v>1</v>
      </c>
      <c r="F530" s="201" t="s">
        <v>194</v>
      </c>
      <c r="H530" s="202">
        <v>21.58</v>
      </c>
      <c r="I530" s="203"/>
      <c r="L530" s="199"/>
      <c r="M530" s="204"/>
      <c r="N530" s="205"/>
      <c r="O530" s="205"/>
      <c r="P530" s="205"/>
      <c r="Q530" s="205"/>
      <c r="R530" s="205"/>
      <c r="S530" s="205"/>
      <c r="T530" s="206"/>
      <c r="AT530" s="200" t="s">
        <v>184</v>
      </c>
      <c r="AU530" s="200" t="s">
        <v>87</v>
      </c>
      <c r="AV530" s="14" t="s">
        <v>87</v>
      </c>
      <c r="AW530" s="14" t="s">
        <v>29</v>
      </c>
      <c r="AX530" s="14" t="s">
        <v>74</v>
      </c>
      <c r="AY530" s="200" t="s">
        <v>176</v>
      </c>
    </row>
    <row r="531" spans="1:65" s="16" customFormat="1">
      <c r="B531" s="215"/>
      <c r="D531" s="192" t="s">
        <v>184</v>
      </c>
      <c r="E531" s="216" t="s">
        <v>1</v>
      </c>
      <c r="F531" s="217" t="s">
        <v>230</v>
      </c>
      <c r="H531" s="218">
        <v>37.130000000000003</v>
      </c>
      <c r="I531" s="219"/>
      <c r="L531" s="215"/>
      <c r="M531" s="220"/>
      <c r="N531" s="221"/>
      <c r="O531" s="221"/>
      <c r="P531" s="221"/>
      <c r="Q531" s="221"/>
      <c r="R531" s="221"/>
      <c r="S531" s="221"/>
      <c r="T531" s="222"/>
      <c r="AT531" s="216" t="s">
        <v>184</v>
      </c>
      <c r="AU531" s="216" t="s">
        <v>87</v>
      </c>
      <c r="AV531" s="16" t="s">
        <v>215</v>
      </c>
      <c r="AW531" s="16" t="s">
        <v>29</v>
      </c>
      <c r="AX531" s="16" t="s">
        <v>74</v>
      </c>
      <c r="AY531" s="216" t="s">
        <v>176</v>
      </c>
    </row>
    <row r="532" spans="1:65" s="15" customFormat="1">
      <c r="B532" s="207"/>
      <c r="D532" s="192" t="s">
        <v>184</v>
      </c>
      <c r="E532" s="208" t="s">
        <v>1</v>
      </c>
      <c r="F532" s="209" t="s">
        <v>207</v>
      </c>
      <c r="H532" s="210">
        <v>64.608999999999995</v>
      </c>
      <c r="I532" s="211"/>
      <c r="L532" s="207"/>
      <c r="M532" s="212"/>
      <c r="N532" s="213"/>
      <c r="O532" s="213"/>
      <c r="P532" s="213"/>
      <c r="Q532" s="213"/>
      <c r="R532" s="213"/>
      <c r="S532" s="213"/>
      <c r="T532" s="214"/>
      <c r="AT532" s="208" t="s">
        <v>184</v>
      </c>
      <c r="AU532" s="208" t="s">
        <v>87</v>
      </c>
      <c r="AV532" s="15" t="s">
        <v>183</v>
      </c>
      <c r="AW532" s="15" t="s">
        <v>29</v>
      </c>
      <c r="AX532" s="15" t="s">
        <v>81</v>
      </c>
      <c r="AY532" s="208" t="s">
        <v>176</v>
      </c>
    </row>
    <row r="533" spans="1:65" s="2" customFormat="1" ht="21.75" customHeight="1">
      <c r="A533" s="35"/>
      <c r="B533" s="146"/>
      <c r="C533" s="178" t="s">
        <v>496</v>
      </c>
      <c r="D533" s="178" t="s">
        <v>179</v>
      </c>
      <c r="E533" s="179" t="s">
        <v>497</v>
      </c>
      <c r="F533" s="180" t="s">
        <v>498</v>
      </c>
      <c r="G533" s="181" t="s">
        <v>182</v>
      </c>
      <c r="H533" s="182">
        <v>37.130000000000003</v>
      </c>
      <c r="I533" s="183"/>
      <c r="J533" s="184">
        <f>ROUND(I533*H533,2)</f>
        <v>0</v>
      </c>
      <c r="K533" s="185"/>
      <c r="L533" s="36"/>
      <c r="M533" s="186" t="s">
        <v>1</v>
      </c>
      <c r="N533" s="187" t="s">
        <v>40</v>
      </c>
      <c r="O533" s="64"/>
      <c r="P533" s="188">
        <f>O533*H533</f>
        <v>0</v>
      </c>
      <c r="Q533" s="188">
        <v>0</v>
      </c>
      <c r="R533" s="188">
        <f>Q533*H533</f>
        <v>0</v>
      </c>
      <c r="S533" s="188">
        <v>0</v>
      </c>
      <c r="T533" s="189">
        <f>S533*H533</f>
        <v>0</v>
      </c>
      <c r="U533" s="35"/>
      <c r="V533" s="35"/>
      <c r="W533" s="35"/>
      <c r="X533" s="35"/>
      <c r="Y533" s="35"/>
      <c r="Z533" s="35"/>
      <c r="AA533" s="35"/>
      <c r="AB533" s="35"/>
      <c r="AC533" s="35"/>
      <c r="AD533" s="35"/>
      <c r="AE533" s="35"/>
      <c r="AR533" s="190" t="s">
        <v>252</v>
      </c>
      <c r="AT533" s="190" t="s">
        <v>179</v>
      </c>
      <c r="AU533" s="190" t="s">
        <v>87</v>
      </c>
      <c r="AY533" s="18" t="s">
        <v>176</v>
      </c>
      <c r="BE533" s="108">
        <f>IF(N533="základná",J533,0)</f>
        <v>0</v>
      </c>
      <c r="BF533" s="108">
        <f>IF(N533="znížená",J533,0)</f>
        <v>0</v>
      </c>
      <c r="BG533" s="108">
        <f>IF(N533="zákl. prenesená",J533,0)</f>
        <v>0</v>
      </c>
      <c r="BH533" s="108">
        <f>IF(N533="zníž. prenesená",J533,0)</f>
        <v>0</v>
      </c>
      <c r="BI533" s="108">
        <f>IF(N533="nulová",J533,0)</f>
        <v>0</v>
      </c>
      <c r="BJ533" s="18" t="s">
        <v>87</v>
      </c>
      <c r="BK533" s="108">
        <f>ROUND(I533*H533,2)</f>
        <v>0</v>
      </c>
      <c r="BL533" s="18" t="s">
        <v>252</v>
      </c>
      <c r="BM533" s="190" t="s">
        <v>499</v>
      </c>
    </row>
    <row r="534" spans="1:65" s="13" customFormat="1">
      <c r="B534" s="191"/>
      <c r="D534" s="192" t="s">
        <v>184</v>
      </c>
      <c r="E534" s="193" t="s">
        <v>1</v>
      </c>
      <c r="F534" s="194" t="s">
        <v>234</v>
      </c>
      <c r="H534" s="193" t="s">
        <v>1</v>
      </c>
      <c r="I534" s="195"/>
      <c r="L534" s="191"/>
      <c r="M534" s="196"/>
      <c r="N534" s="197"/>
      <c r="O534" s="197"/>
      <c r="P534" s="197"/>
      <c r="Q534" s="197"/>
      <c r="R534" s="197"/>
      <c r="S534" s="197"/>
      <c r="T534" s="198"/>
      <c r="AT534" s="193" t="s">
        <v>184</v>
      </c>
      <c r="AU534" s="193" t="s">
        <v>87</v>
      </c>
      <c r="AV534" s="13" t="s">
        <v>81</v>
      </c>
      <c r="AW534" s="13" t="s">
        <v>29</v>
      </c>
      <c r="AX534" s="13" t="s">
        <v>74</v>
      </c>
      <c r="AY534" s="193" t="s">
        <v>176</v>
      </c>
    </row>
    <row r="535" spans="1:65" s="13" customFormat="1">
      <c r="B535" s="191"/>
      <c r="D535" s="192" t="s">
        <v>184</v>
      </c>
      <c r="E535" s="193" t="s">
        <v>1</v>
      </c>
      <c r="F535" s="194" t="s">
        <v>189</v>
      </c>
      <c r="H535" s="193" t="s">
        <v>1</v>
      </c>
      <c r="I535" s="195"/>
      <c r="L535" s="191"/>
      <c r="M535" s="196"/>
      <c r="N535" s="197"/>
      <c r="O535" s="197"/>
      <c r="P535" s="197"/>
      <c r="Q535" s="197"/>
      <c r="R535" s="197"/>
      <c r="S535" s="197"/>
      <c r="T535" s="198"/>
      <c r="AT535" s="193" t="s">
        <v>184</v>
      </c>
      <c r="AU535" s="193" t="s">
        <v>87</v>
      </c>
      <c r="AV535" s="13" t="s">
        <v>81</v>
      </c>
      <c r="AW535" s="13" t="s">
        <v>29</v>
      </c>
      <c r="AX535" s="13" t="s">
        <v>74</v>
      </c>
      <c r="AY535" s="193" t="s">
        <v>176</v>
      </c>
    </row>
    <row r="536" spans="1:65" s="14" customFormat="1">
      <c r="B536" s="199"/>
      <c r="D536" s="192" t="s">
        <v>184</v>
      </c>
      <c r="E536" s="200" t="s">
        <v>1</v>
      </c>
      <c r="F536" s="201" t="s">
        <v>495</v>
      </c>
      <c r="H536" s="202">
        <v>15.55</v>
      </c>
      <c r="I536" s="203"/>
      <c r="L536" s="199"/>
      <c r="M536" s="204"/>
      <c r="N536" s="205"/>
      <c r="O536" s="205"/>
      <c r="P536" s="205"/>
      <c r="Q536" s="205"/>
      <c r="R536" s="205"/>
      <c r="S536" s="205"/>
      <c r="T536" s="206"/>
      <c r="AT536" s="200" t="s">
        <v>184</v>
      </c>
      <c r="AU536" s="200" t="s">
        <v>87</v>
      </c>
      <c r="AV536" s="14" t="s">
        <v>87</v>
      </c>
      <c r="AW536" s="14" t="s">
        <v>29</v>
      </c>
      <c r="AX536" s="14" t="s">
        <v>74</v>
      </c>
      <c r="AY536" s="200" t="s">
        <v>176</v>
      </c>
    </row>
    <row r="537" spans="1:65" s="13" customFormat="1">
      <c r="B537" s="191"/>
      <c r="D537" s="192" t="s">
        <v>184</v>
      </c>
      <c r="E537" s="193" t="s">
        <v>1</v>
      </c>
      <c r="F537" s="194" t="s">
        <v>193</v>
      </c>
      <c r="H537" s="193" t="s">
        <v>1</v>
      </c>
      <c r="I537" s="195"/>
      <c r="L537" s="191"/>
      <c r="M537" s="196"/>
      <c r="N537" s="197"/>
      <c r="O537" s="197"/>
      <c r="P537" s="197"/>
      <c r="Q537" s="197"/>
      <c r="R537" s="197"/>
      <c r="S537" s="197"/>
      <c r="T537" s="198"/>
      <c r="AT537" s="193" t="s">
        <v>184</v>
      </c>
      <c r="AU537" s="193" t="s">
        <v>87</v>
      </c>
      <c r="AV537" s="13" t="s">
        <v>81</v>
      </c>
      <c r="AW537" s="13" t="s">
        <v>29</v>
      </c>
      <c r="AX537" s="13" t="s">
        <v>74</v>
      </c>
      <c r="AY537" s="193" t="s">
        <v>176</v>
      </c>
    </row>
    <row r="538" spans="1:65" s="14" customFormat="1">
      <c r="B538" s="199"/>
      <c r="D538" s="192" t="s">
        <v>184</v>
      </c>
      <c r="E538" s="200" t="s">
        <v>1</v>
      </c>
      <c r="F538" s="201" t="s">
        <v>194</v>
      </c>
      <c r="H538" s="202">
        <v>21.58</v>
      </c>
      <c r="I538" s="203"/>
      <c r="L538" s="199"/>
      <c r="M538" s="204"/>
      <c r="N538" s="205"/>
      <c r="O538" s="205"/>
      <c r="P538" s="205"/>
      <c r="Q538" s="205"/>
      <c r="R538" s="205"/>
      <c r="S538" s="205"/>
      <c r="T538" s="206"/>
      <c r="AT538" s="200" t="s">
        <v>184</v>
      </c>
      <c r="AU538" s="200" t="s">
        <v>87</v>
      </c>
      <c r="AV538" s="14" t="s">
        <v>87</v>
      </c>
      <c r="AW538" s="14" t="s">
        <v>29</v>
      </c>
      <c r="AX538" s="14" t="s">
        <v>74</v>
      </c>
      <c r="AY538" s="200" t="s">
        <v>176</v>
      </c>
    </row>
    <row r="539" spans="1:65" s="15" customFormat="1">
      <c r="B539" s="207"/>
      <c r="D539" s="192" t="s">
        <v>184</v>
      </c>
      <c r="E539" s="208" t="s">
        <v>1</v>
      </c>
      <c r="F539" s="209" t="s">
        <v>207</v>
      </c>
      <c r="H539" s="210">
        <v>37.130000000000003</v>
      </c>
      <c r="I539" s="211"/>
      <c r="L539" s="207"/>
      <c r="M539" s="212"/>
      <c r="N539" s="213"/>
      <c r="O539" s="213"/>
      <c r="P539" s="213"/>
      <c r="Q539" s="213"/>
      <c r="R539" s="213"/>
      <c r="S539" s="213"/>
      <c r="T539" s="214"/>
      <c r="AT539" s="208" t="s">
        <v>184</v>
      </c>
      <c r="AU539" s="208" t="s">
        <v>87</v>
      </c>
      <c r="AV539" s="15" t="s">
        <v>183</v>
      </c>
      <c r="AW539" s="15" t="s">
        <v>29</v>
      </c>
      <c r="AX539" s="15" t="s">
        <v>81</v>
      </c>
      <c r="AY539" s="208" t="s">
        <v>176</v>
      </c>
    </row>
    <row r="540" spans="1:65" s="12" customFormat="1" ht="22.9" customHeight="1">
      <c r="B540" s="165"/>
      <c r="D540" s="166" t="s">
        <v>73</v>
      </c>
      <c r="E540" s="176" t="s">
        <v>500</v>
      </c>
      <c r="F540" s="176" t="s">
        <v>501</v>
      </c>
      <c r="I540" s="168"/>
      <c r="J540" s="177">
        <f>BK540</f>
        <v>0</v>
      </c>
      <c r="L540" s="165"/>
      <c r="M540" s="170"/>
      <c r="N540" s="171"/>
      <c r="O540" s="171"/>
      <c r="P540" s="172">
        <f>SUM(P541:P554)</f>
        <v>0</v>
      </c>
      <c r="Q540" s="171"/>
      <c r="R540" s="172">
        <f>SUM(R541:R554)</f>
        <v>0</v>
      </c>
      <c r="S540" s="171"/>
      <c r="T540" s="173">
        <f>SUM(T541:T554)</f>
        <v>0</v>
      </c>
      <c r="AR540" s="166" t="s">
        <v>87</v>
      </c>
      <c r="AT540" s="174" t="s">
        <v>73</v>
      </c>
      <c r="AU540" s="174" t="s">
        <v>81</v>
      </c>
      <c r="AY540" s="166" t="s">
        <v>176</v>
      </c>
      <c r="BK540" s="175">
        <f>SUM(BK541:BK554)</f>
        <v>0</v>
      </c>
    </row>
    <row r="541" spans="1:65" s="2" customFormat="1" ht="24.2" customHeight="1">
      <c r="A541" s="35"/>
      <c r="B541" s="146"/>
      <c r="C541" s="178" t="s">
        <v>347</v>
      </c>
      <c r="D541" s="178" t="s">
        <v>179</v>
      </c>
      <c r="E541" s="179" t="s">
        <v>502</v>
      </c>
      <c r="F541" s="180" t="s">
        <v>503</v>
      </c>
      <c r="G541" s="181" t="s">
        <v>182</v>
      </c>
      <c r="H541" s="182">
        <v>43.12</v>
      </c>
      <c r="I541" s="183"/>
      <c r="J541" s="184">
        <f>ROUND(I541*H541,2)</f>
        <v>0</v>
      </c>
      <c r="K541" s="185"/>
      <c r="L541" s="36"/>
      <c r="M541" s="186" t="s">
        <v>1</v>
      </c>
      <c r="N541" s="187" t="s">
        <v>40</v>
      </c>
      <c r="O541" s="64"/>
      <c r="P541" s="188">
        <f>O541*H541</f>
        <v>0</v>
      </c>
      <c r="Q541" s="188">
        <v>0</v>
      </c>
      <c r="R541" s="188">
        <f>Q541*H541</f>
        <v>0</v>
      </c>
      <c r="S541" s="188">
        <v>0</v>
      </c>
      <c r="T541" s="189">
        <f>S541*H541</f>
        <v>0</v>
      </c>
      <c r="U541" s="35"/>
      <c r="V541" s="35"/>
      <c r="W541" s="35"/>
      <c r="X541" s="35"/>
      <c r="Y541" s="35"/>
      <c r="Z541" s="35"/>
      <c r="AA541" s="35"/>
      <c r="AB541" s="35"/>
      <c r="AC541" s="35"/>
      <c r="AD541" s="35"/>
      <c r="AE541" s="35"/>
      <c r="AR541" s="190" t="s">
        <v>252</v>
      </c>
      <c r="AT541" s="190" t="s">
        <v>179</v>
      </c>
      <c r="AU541" s="190" t="s">
        <v>87</v>
      </c>
      <c r="AY541" s="18" t="s">
        <v>176</v>
      </c>
      <c r="BE541" s="108">
        <f>IF(N541="základná",J541,0)</f>
        <v>0</v>
      </c>
      <c r="BF541" s="108">
        <f>IF(N541="znížená",J541,0)</f>
        <v>0</v>
      </c>
      <c r="BG541" s="108">
        <f>IF(N541="zákl. prenesená",J541,0)</f>
        <v>0</v>
      </c>
      <c r="BH541" s="108">
        <f>IF(N541="zníž. prenesená",J541,0)</f>
        <v>0</v>
      </c>
      <c r="BI541" s="108">
        <f>IF(N541="nulová",J541,0)</f>
        <v>0</v>
      </c>
      <c r="BJ541" s="18" t="s">
        <v>87</v>
      </c>
      <c r="BK541" s="108">
        <f>ROUND(I541*H541,2)</f>
        <v>0</v>
      </c>
      <c r="BL541" s="18" t="s">
        <v>252</v>
      </c>
      <c r="BM541" s="190" t="s">
        <v>504</v>
      </c>
    </row>
    <row r="542" spans="1:65" s="13" customFormat="1">
      <c r="B542" s="191"/>
      <c r="D542" s="192" t="s">
        <v>184</v>
      </c>
      <c r="E542" s="193" t="s">
        <v>1</v>
      </c>
      <c r="F542" s="194" t="s">
        <v>505</v>
      </c>
      <c r="H542" s="193" t="s">
        <v>1</v>
      </c>
      <c r="I542" s="195"/>
      <c r="L542" s="191"/>
      <c r="M542" s="196"/>
      <c r="N542" s="197"/>
      <c r="O542" s="197"/>
      <c r="P542" s="197"/>
      <c r="Q542" s="197"/>
      <c r="R542" s="197"/>
      <c r="S542" s="197"/>
      <c r="T542" s="198"/>
      <c r="AT542" s="193" t="s">
        <v>184</v>
      </c>
      <c r="AU542" s="193" t="s">
        <v>87</v>
      </c>
      <c r="AV542" s="13" t="s">
        <v>81</v>
      </c>
      <c r="AW542" s="13" t="s">
        <v>29</v>
      </c>
      <c r="AX542" s="13" t="s">
        <v>74</v>
      </c>
      <c r="AY542" s="193" t="s">
        <v>176</v>
      </c>
    </row>
    <row r="543" spans="1:65" s="13" customFormat="1">
      <c r="B543" s="191"/>
      <c r="D543" s="192" t="s">
        <v>184</v>
      </c>
      <c r="E543" s="193" t="s">
        <v>1</v>
      </c>
      <c r="F543" s="194" t="s">
        <v>199</v>
      </c>
      <c r="H543" s="193" t="s">
        <v>1</v>
      </c>
      <c r="I543" s="195"/>
      <c r="L543" s="191"/>
      <c r="M543" s="196"/>
      <c r="N543" s="197"/>
      <c r="O543" s="197"/>
      <c r="P543" s="197"/>
      <c r="Q543" s="197"/>
      <c r="R543" s="197"/>
      <c r="S543" s="197"/>
      <c r="T543" s="198"/>
      <c r="AT543" s="193" t="s">
        <v>184</v>
      </c>
      <c r="AU543" s="193" t="s">
        <v>87</v>
      </c>
      <c r="AV543" s="13" t="s">
        <v>81</v>
      </c>
      <c r="AW543" s="13" t="s">
        <v>29</v>
      </c>
      <c r="AX543" s="13" t="s">
        <v>74</v>
      </c>
      <c r="AY543" s="193" t="s">
        <v>176</v>
      </c>
    </row>
    <row r="544" spans="1:65" s="14" customFormat="1">
      <c r="B544" s="199"/>
      <c r="D544" s="192" t="s">
        <v>184</v>
      </c>
      <c r="E544" s="200" t="s">
        <v>1</v>
      </c>
      <c r="F544" s="201" t="s">
        <v>200</v>
      </c>
      <c r="H544" s="202">
        <v>2.9</v>
      </c>
      <c r="I544" s="203"/>
      <c r="L544" s="199"/>
      <c r="M544" s="204"/>
      <c r="N544" s="205"/>
      <c r="O544" s="205"/>
      <c r="P544" s="205"/>
      <c r="Q544" s="205"/>
      <c r="R544" s="205"/>
      <c r="S544" s="205"/>
      <c r="T544" s="206"/>
      <c r="AT544" s="200" t="s">
        <v>184</v>
      </c>
      <c r="AU544" s="200" t="s">
        <v>87</v>
      </c>
      <c r="AV544" s="14" t="s">
        <v>87</v>
      </c>
      <c r="AW544" s="14" t="s">
        <v>29</v>
      </c>
      <c r="AX544" s="14" t="s">
        <v>74</v>
      </c>
      <c r="AY544" s="200" t="s">
        <v>176</v>
      </c>
    </row>
    <row r="545" spans="1:65" s="13" customFormat="1">
      <c r="B545" s="191"/>
      <c r="D545" s="192" t="s">
        <v>184</v>
      </c>
      <c r="E545" s="193" t="s">
        <v>1</v>
      </c>
      <c r="F545" s="194" t="s">
        <v>201</v>
      </c>
      <c r="H545" s="193" t="s">
        <v>1</v>
      </c>
      <c r="I545" s="195"/>
      <c r="L545" s="191"/>
      <c r="M545" s="196"/>
      <c r="N545" s="197"/>
      <c r="O545" s="197"/>
      <c r="P545" s="197"/>
      <c r="Q545" s="197"/>
      <c r="R545" s="197"/>
      <c r="S545" s="197"/>
      <c r="T545" s="198"/>
      <c r="AT545" s="193" t="s">
        <v>184</v>
      </c>
      <c r="AU545" s="193" t="s">
        <v>87</v>
      </c>
      <c r="AV545" s="13" t="s">
        <v>81</v>
      </c>
      <c r="AW545" s="13" t="s">
        <v>29</v>
      </c>
      <c r="AX545" s="13" t="s">
        <v>74</v>
      </c>
      <c r="AY545" s="193" t="s">
        <v>176</v>
      </c>
    </row>
    <row r="546" spans="1:65" s="14" customFormat="1">
      <c r="B546" s="199"/>
      <c r="D546" s="192" t="s">
        <v>184</v>
      </c>
      <c r="E546" s="200" t="s">
        <v>1</v>
      </c>
      <c r="F546" s="201" t="s">
        <v>202</v>
      </c>
      <c r="H546" s="202">
        <v>3.09</v>
      </c>
      <c r="I546" s="203"/>
      <c r="L546" s="199"/>
      <c r="M546" s="204"/>
      <c r="N546" s="205"/>
      <c r="O546" s="205"/>
      <c r="P546" s="205"/>
      <c r="Q546" s="205"/>
      <c r="R546" s="205"/>
      <c r="S546" s="205"/>
      <c r="T546" s="206"/>
      <c r="AT546" s="200" t="s">
        <v>184</v>
      </c>
      <c r="AU546" s="200" t="s">
        <v>87</v>
      </c>
      <c r="AV546" s="14" t="s">
        <v>87</v>
      </c>
      <c r="AW546" s="14" t="s">
        <v>29</v>
      </c>
      <c r="AX546" s="14" t="s">
        <v>74</v>
      </c>
      <c r="AY546" s="200" t="s">
        <v>176</v>
      </c>
    </row>
    <row r="547" spans="1:65" s="16" customFormat="1">
      <c r="B547" s="215"/>
      <c r="D547" s="192" t="s">
        <v>184</v>
      </c>
      <c r="E547" s="216" t="s">
        <v>1</v>
      </c>
      <c r="F547" s="217" t="s">
        <v>230</v>
      </c>
      <c r="H547" s="218">
        <v>5.99</v>
      </c>
      <c r="I547" s="219"/>
      <c r="L547" s="215"/>
      <c r="M547" s="220"/>
      <c r="N547" s="221"/>
      <c r="O547" s="221"/>
      <c r="P547" s="221"/>
      <c r="Q547" s="221"/>
      <c r="R547" s="221"/>
      <c r="S547" s="221"/>
      <c r="T547" s="222"/>
      <c r="AT547" s="216" t="s">
        <v>184</v>
      </c>
      <c r="AU547" s="216" t="s">
        <v>87</v>
      </c>
      <c r="AV547" s="16" t="s">
        <v>215</v>
      </c>
      <c r="AW547" s="16" t="s">
        <v>29</v>
      </c>
      <c r="AX547" s="16" t="s">
        <v>74</v>
      </c>
      <c r="AY547" s="216" t="s">
        <v>176</v>
      </c>
    </row>
    <row r="548" spans="1:65" s="13" customFormat="1">
      <c r="B548" s="191"/>
      <c r="D548" s="192" t="s">
        <v>184</v>
      </c>
      <c r="E548" s="193" t="s">
        <v>1</v>
      </c>
      <c r="F548" s="194" t="s">
        <v>234</v>
      </c>
      <c r="H548" s="193" t="s">
        <v>1</v>
      </c>
      <c r="I548" s="195"/>
      <c r="L548" s="191"/>
      <c r="M548" s="196"/>
      <c r="N548" s="197"/>
      <c r="O548" s="197"/>
      <c r="P548" s="197"/>
      <c r="Q548" s="197"/>
      <c r="R548" s="197"/>
      <c r="S548" s="197"/>
      <c r="T548" s="198"/>
      <c r="AT548" s="193" t="s">
        <v>184</v>
      </c>
      <c r="AU548" s="193" t="s">
        <v>87</v>
      </c>
      <c r="AV548" s="13" t="s">
        <v>81</v>
      </c>
      <c r="AW548" s="13" t="s">
        <v>29</v>
      </c>
      <c r="AX548" s="13" t="s">
        <v>74</v>
      </c>
      <c r="AY548" s="193" t="s">
        <v>176</v>
      </c>
    </row>
    <row r="549" spans="1:65" s="13" customFormat="1">
      <c r="B549" s="191"/>
      <c r="D549" s="192" t="s">
        <v>184</v>
      </c>
      <c r="E549" s="193" t="s">
        <v>1</v>
      </c>
      <c r="F549" s="194" t="s">
        <v>189</v>
      </c>
      <c r="H549" s="193" t="s">
        <v>1</v>
      </c>
      <c r="I549" s="195"/>
      <c r="L549" s="191"/>
      <c r="M549" s="196"/>
      <c r="N549" s="197"/>
      <c r="O549" s="197"/>
      <c r="P549" s="197"/>
      <c r="Q549" s="197"/>
      <c r="R549" s="197"/>
      <c r="S549" s="197"/>
      <c r="T549" s="198"/>
      <c r="AT549" s="193" t="s">
        <v>184</v>
      </c>
      <c r="AU549" s="193" t="s">
        <v>87</v>
      </c>
      <c r="AV549" s="13" t="s">
        <v>81</v>
      </c>
      <c r="AW549" s="13" t="s">
        <v>29</v>
      </c>
      <c r="AX549" s="13" t="s">
        <v>74</v>
      </c>
      <c r="AY549" s="193" t="s">
        <v>176</v>
      </c>
    </row>
    <row r="550" spans="1:65" s="14" customFormat="1">
      <c r="B550" s="199"/>
      <c r="D550" s="192" t="s">
        <v>184</v>
      </c>
      <c r="E550" s="200" t="s">
        <v>1</v>
      </c>
      <c r="F550" s="201" t="s">
        <v>495</v>
      </c>
      <c r="H550" s="202">
        <v>15.55</v>
      </c>
      <c r="I550" s="203"/>
      <c r="L550" s="199"/>
      <c r="M550" s="204"/>
      <c r="N550" s="205"/>
      <c r="O550" s="205"/>
      <c r="P550" s="205"/>
      <c r="Q550" s="205"/>
      <c r="R550" s="205"/>
      <c r="S550" s="205"/>
      <c r="T550" s="206"/>
      <c r="AT550" s="200" t="s">
        <v>184</v>
      </c>
      <c r="AU550" s="200" t="s">
        <v>87</v>
      </c>
      <c r="AV550" s="14" t="s">
        <v>87</v>
      </c>
      <c r="AW550" s="14" t="s">
        <v>29</v>
      </c>
      <c r="AX550" s="14" t="s">
        <v>74</v>
      </c>
      <c r="AY550" s="200" t="s">
        <v>176</v>
      </c>
    </row>
    <row r="551" spans="1:65" s="13" customFormat="1">
      <c r="B551" s="191"/>
      <c r="D551" s="192" t="s">
        <v>184</v>
      </c>
      <c r="E551" s="193" t="s">
        <v>1</v>
      </c>
      <c r="F551" s="194" t="s">
        <v>193</v>
      </c>
      <c r="H551" s="193" t="s">
        <v>1</v>
      </c>
      <c r="I551" s="195"/>
      <c r="L551" s="191"/>
      <c r="M551" s="196"/>
      <c r="N551" s="197"/>
      <c r="O551" s="197"/>
      <c r="P551" s="197"/>
      <c r="Q551" s="197"/>
      <c r="R551" s="197"/>
      <c r="S551" s="197"/>
      <c r="T551" s="198"/>
      <c r="AT551" s="193" t="s">
        <v>184</v>
      </c>
      <c r="AU551" s="193" t="s">
        <v>87</v>
      </c>
      <c r="AV551" s="13" t="s">
        <v>81</v>
      </c>
      <c r="AW551" s="13" t="s">
        <v>29</v>
      </c>
      <c r="AX551" s="13" t="s">
        <v>74</v>
      </c>
      <c r="AY551" s="193" t="s">
        <v>176</v>
      </c>
    </row>
    <row r="552" spans="1:65" s="14" customFormat="1">
      <c r="B552" s="199"/>
      <c r="D552" s="192" t="s">
        <v>184</v>
      </c>
      <c r="E552" s="200" t="s">
        <v>1</v>
      </c>
      <c r="F552" s="201" t="s">
        <v>194</v>
      </c>
      <c r="H552" s="202">
        <v>21.58</v>
      </c>
      <c r="I552" s="203"/>
      <c r="L552" s="199"/>
      <c r="M552" s="204"/>
      <c r="N552" s="205"/>
      <c r="O552" s="205"/>
      <c r="P552" s="205"/>
      <c r="Q552" s="205"/>
      <c r="R552" s="205"/>
      <c r="S552" s="205"/>
      <c r="T552" s="206"/>
      <c r="AT552" s="200" t="s">
        <v>184</v>
      </c>
      <c r="AU552" s="200" t="s">
        <v>87</v>
      </c>
      <c r="AV552" s="14" t="s">
        <v>87</v>
      </c>
      <c r="AW552" s="14" t="s">
        <v>29</v>
      </c>
      <c r="AX552" s="14" t="s">
        <v>74</v>
      </c>
      <c r="AY552" s="200" t="s">
        <v>176</v>
      </c>
    </row>
    <row r="553" spans="1:65" s="16" customFormat="1">
      <c r="B553" s="215"/>
      <c r="D553" s="192" t="s">
        <v>184</v>
      </c>
      <c r="E553" s="216" t="s">
        <v>1</v>
      </c>
      <c r="F553" s="217" t="s">
        <v>230</v>
      </c>
      <c r="H553" s="218">
        <v>37.130000000000003</v>
      </c>
      <c r="I553" s="219"/>
      <c r="L553" s="215"/>
      <c r="M553" s="220"/>
      <c r="N553" s="221"/>
      <c r="O553" s="221"/>
      <c r="P553" s="221"/>
      <c r="Q553" s="221"/>
      <c r="R553" s="221"/>
      <c r="S553" s="221"/>
      <c r="T553" s="222"/>
      <c r="AT553" s="216" t="s">
        <v>184</v>
      </c>
      <c r="AU553" s="216" t="s">
        <v>87</v>
      </c>
      <c r="AV553" s="16" t="s">
        <v>215</v>
      </c>
      <c r="AW553" s="16" t="s">
        <v>29</v>
      </c>
      <c r="AX553" s="16" t="s">
        <v>74</v>
      </c>
      <c r="AY553" s="216" t="s">
        <v>176</v>
      </c>
    </row>
    <row r="554" spans="1:65" s="15" customFormat="1">
      <c r="B554" s="207"/>
      <c r="D554" s="192" t="s">
        <v>184</v>
      </c>
      <c r="E554" s="208" t="s">
        <v>1</v>
      </c>
      <c r="F554" s="209" t="s">
        <v>207</v>
      </c>
      <c r="H554" s="210">
        <v>43.12</v>
      </c>
      <c r="I554" s="211"/>
      <c r="L554" s="207"/>
      <c r="M554" s="212"/>
      <c r="N554" s="213"/>
      <c r="O554" s="213"/>
      <c r="P554" s="213"/>
      <c r="Q554" s="213"/>
      <c r="R554" s="213"/>
      <c r="S554" s="213"/>
      <c r="T554" s="214"/>
      <c r="AT554" s="208" t="s">
        <v>184</v>
      </c>
      <c r="AU554" s="208" t="s">
        <v>87</v>
      </c>
      <c r="AV554" s="15" t="s">
        <v>183</v>
      </c>
      <c r="AW554" s="15" t="s">
        <v>29</v>
      </c>
      <c r="AX554" s="15" t="s">
        <v>81</v>
      </c>
      <c r="AY554" s="208" t="s">
        <v>176</v>
      </c>
    </row>
    <row r="555" spans="1:65" s="12" customFormat="1" ht="22.9" customHeight="1">
      <c r="B555" s="165"/>
      <c r="D555" s="166" t="s">
        <v>73</v>
      </c>
      <c r="E555" s="176" t="s">
        <v>506</v>
      </c>
      <c r="F555" s="176" t="s">
        <v>507</v>
      </c>
      <c r="I555" s="168"/>
      <c r="J555" s="177">
        <f>BK555</f>
        <v>0</v>
      </c>
      <c r="L555" s="165"/>
      <c r="M555" s="170"/>
      <c r="N555" s="171"/>
      <c r="O555" s="171"/>
      <c r="P555" s="172">
        <f>SUM(P556:P578)</f>
        <v>0</v>
      </c>
      <c r="Q555" s="171"/>
      <c r="R555" s="172">
        <f>SUM(R556:R578)</f>
        <v>0</v>
      </c>
      <c r="S555" s="171"/>
      <c r="T555" s="173">
        <f>SUM(T556:T578)</f>
        <v>0</v>
      </c>
      <c r="AR555" s="166" t="s">
        <v>87</v>
      </c>
      <c r="AT555" s="174" t="s">
        <v>73</v>
      </c>
      <c r="AU555" s="174" t="s">
        <v>81</v>
      </c>
      <c r="AY555" s="166" t="s">
        <v>176</v>
      </c>
      <c r="BK555" s="175">
        <f>SUM(BK556:BK578)</f>
        <v>0</v>
      </c>
    </row>
    <row r="556" spans="1:65" s="2" customFormat="1" ht="37.9" customHeight="1">
      <c r="A556" s="35"/>
      <c r="B556" s="146"/>
      <c r="C556" s="178" t="s">
        <v>508</v>
      </c>
      <c r="D556" s="178" t="s">
        <v>179</v>
      </c>
      <c r="E556" s="179" t="s">
        <v>509</v>
      </c>
      <c r="F556" s="180" t="s">
        <v>510</v>
      </c>
      <c r="G556" s="181" t="s">
        <v>182</v>
      </c>
      <c r="H556" s="182">
        <v>18.943000000000001</v>
      </c>
      <c r="I556" s="183"/>
      <c r="J556" s="184">
        <f>ROUND(I556*H556,2)</f>
        <v>0</v>
      </c>
      <c r="K556" s="185"/>
      <c r="L556" s="36"/>
      <c r="M556" s="186" t="s">
        <v>1</v>
      </c>
      <c r="N556" s="187" t="s">
        <v>40</v>
      </c>
      <c r="O556" s="64"/>
      <c r="P556" s="188">
        <f>O556*H556</f>
        <v>0</v>
      </c>
      <c r="Q556" s="188">
        <v>0</v>
      </c>
      <c r="R556" s="188">
        <f>Q556*H556</f>
        <v>0</v>
      </c>
      <c r="S556" s="188">
        <v>0</v>
      </c>
      <c r="T556" s="189">
        <f>S556*H556</f>
        <v>0</v>
      </c>
      <c r="U556" s="35"/>
      <c r="V556" s="35"/>
      <c r="W556" s="35"/>
      <c r="X556" s="35"/>
      <c r="Y556" s="35"/>
      <c r="Z556" s="35"/>
      <c r="AA556" s="35"/>
      <c r="AB556" s="35"/>
      <c r="AC556" s="35"/>
      <c r="AD556" s="35"/>
      <c r="AE556" s="35"/>
      <c r="AR556" s="190" t="s">
        <v>252</v>
      </c>
      <c r="AT556" s="190" t="s">
        <v>179</v>
      </c>
      <c r="AU556" s="190" t="s">
        <v>87</v>
      </c>
      <c r="AY556" s="18" t="s">
        <v>176</v>
      </c>
      <c r="BE556" s="108">
        <f>IF(N556="základná",J556,0)</f>
        <v>0</v>
      </c>
      <c r="BF556" s="108">
        <f>IF(N556="znížená",J556,0)</f>
        <v>0</v>
      </c>
      <c r="BG556" s="108">
        <f>IF(N556="zákl. prenesená",J556,0)</f>
        <v>0</v>
      </c>
      <c r="BH556" s="108">
        <f>IF(N556="zníž. prenesená",J556,0)</f>
        <v>0</v>
      </c>
      <c r="BI556" s="108">
        <f>IF(N556="nulová",J556,0)</f>
        <v>0</v>
      </c>
      <c r="BJ556" s="18" t="s">
        <v>87</v>
      </c>
      <c r="BK556" s="108">
        <f>ROUND(I556*H556,2)</f>
        <v>0</v>
      </c>
      <c r="BL556" s="18" t="s">
        <v>252</v>
      </c>
      <c r="BM556" s="190" t="s">
        <v>511</v>
      </c>
    </row>
    <row r="557" spans="1:65" s="13" customFormat="1">
      <c r="B557" s="191"/>
      <c r="D557" s="192" t="s">
        <v>184</v>
      </c>
      <c r="E557" s="193" t="s">
        <v>1</v>
      </c>
      <c r="F557" s="194" t="s">
        <v>512</v>
      </c>
      <c r="H557" s="193" t="s">
        <v>1</v>
      </c>
      <c r="I557" s="195"/>
      <c r="L557" s="191"/>
      <c r="M557" s="196"/>
      <c r="N557" s="197"/>
      <c r="O557" s="197"/>
      <c r="P557" s="197"/>
      <c r="Q557" s="197"/>
      <c r="R557" s="197"/>
      <c r="S557" s="197"/>
      <c r="T557" s="198"/>
      <c r="AT557" s="193" t="s">
        <v>184</v>
      </c>
      <c r="AU557" s="193" t="s">
        <v>87</v>
      </c>
      <c r="AV557" s="13" t="s">
        <v>81</v>
      </c>
      <c r="AW557" s="13" t="s">
        <v>29</v>
      </c>
      <c r="AX557" s="13" t="s">
        <v>74</v>
      </c>
      <c r="AY557" s="193" t="s">
        <v>176</v>
      </c>
    </row>
    <row r="558" spans="1:65" s="13" customFormat="1">
      <c r="B558" s="191"/>
      <c r="D558" s="192" t="s">
        <v>184</v>
      </c>
      <c r="E558" s="193" t="s">
        <v>1</v>
      </c>
      <c r="F558" s="194" t="s">
        <v>197</v>
      </c>
      <c r="H558" s="193" t="s">
        <v>1</v>
      </c>
      <c r="I558" s="195"/>
      <c r="L558" s="191"/>
      <c r="M558" s="196"/>
      <c r="N558" s="197"/>
      <c r="O558" s="197"/>
      <c r="P558" s="197"/>
      <c r="Q558" s="197"/>
      <c r="R558" s="197"/>
      <c r="S558" s="197"/>
      <c r="T558" s="198"/>
      <c r="AT558" s="193" t="s">
        <v>184</v>
      </c>
      <c r="AU558" s="193" t="s">
        <v>87</v>
      </c>
      <c r="AV558" s="13" t="s">
        <v>81</v>
      </c>
      <c r="AW558" s="13" t="s">
        <v>29</v>
      </c>
      <c r="AX558" s="13" t="s">
        <v>74</v>
      </c>
      <c r="AY558" s="193" t="s">
        <v>176</v>
      </c>
    </row>
    <row r="559" spans="1:65" s="14" customFormat="1">
      <c r="B559" s="199"/>
      <c r="D559" s="192" t="s">
        <v>184</v>
      </c>
      <c r="E559" s="200" t="s">
        <v>1</v>
      </c>
      <c r="F559" s="201" t="s">
        <v>198</v>
      </c>
      <c r="H559" s="202">
        <v>4.95</v>
      </c>
      <c r="I559" s="203"/>
      <c r="L559" s="199"/>
      <c r="M559" s="204"/>
      <c r="N559" s="205"/>
      <c r="O559" s="205"/>
      <c r="P559" s="205"/>
      <c r="Q559" s="205"/>
      <c r="R559" s="205"/>
      <c r="S559" s="205"/>
      <c r="T559" s="206"/>
      <c r="AT559" s="200" t="s">
        <v>184</v>
      </c>
      <c r="AU559" s="200" t="s">
        <v>87</v>
      </c>
      <c r="AV559" s="14" t="s">
        <v>87</v>
      </c>
      <c r="AW559" s="14" t="s">
        <v>29</v>
      </c>
      <c r="AX559" s="14" t="s">
        <v>74</v>
      </c>
      <c r="AY559" s="200" t="s">
        <v>176</v>
      </c>
    </row>
    <row r="560" spans="1:65" s="13" customFormat="1">
      <c r="B560" s="191"/>
      <c r="D560" s="192" t="s">
        <v>184</v>
      </c>
      <c r="E560" s="193" t="s">
        <v>1</v>
      </c>
      <c r="F560" s="194" t="s">
        <v>199</v>
      </c>
      <c r="H560" s="193" t="s">
        <v>1</v>
      </c>
      <c r="I560" s="195"/>
      <c r="L560" s="191"/>
      <c r="M560" s="196"/>
      <c r="N560" s="197"/>
      <c r="O560" s="197"/>
      <c r="P560" s="197"/>
      <c r="Q560" s="197"/>
      <c r="R560" s="197"/>
      <c r="S560" s="197"/>
      <c r="T560" s="198"/>
      <c r="AT560" s="193" t="s">
        <v>184</v>
      </c>
      <c r="AU560" s="193" t="s">
        <v>87</v>
      </c>
      <c r="AV560" s="13" t="s">
        <v>81</v>
      </c>
      <c r="AW560" s="13" t="s">
        <v>29</v>
      </c>
      <c r="AX560" s="13" t="s">
        <v>74</v>
      </c>
      <c r="AY560" s="193" t="s">
        <v>176</v>
      </c>
    </row>
    <row r="561" spans="1:65" s="14" customFormat="1">
      <c r="B561" s="199"/>
      <c r="D561" s="192" t="s">
        <v>184</v>
      </c>
      <c r="E561" s="200" t="s">
        <v>1</v>
      </c>
      <c r="F561" s="201" t="s">
        <v>513</v>
      </c>
      <c r="H561" s="202">
        <v>1.0580000000000001</v>
      </c>
      <c r="I561" s="203"/>
      <c r="L561" s="199"/>
      <c r="M561" s="204"/>
      <c r="N561" s="205"/>
      <c r="O561" s="205"/>
      <c r="P561" s="205"/>
      <c r="Q561" s="205"/>
      <c r="R561" s="205"/>
      <c r="S561" s="205"/>
      <c r="T561" s="206"/>
      <c r="AT561" s="200" t="s">
        <v>184</v>
      </c>
      <c r="AU561" s="200" t="s">
        <v>87</v>
      </c>
      <c r="AV561" s="14" t="s">
        <v>87</v>
      </c>
      <c r="AW561" s="14" t="s">
        <v>29</v>
      </c>
      <c r="AX561" s="14" t="s">
        <v>74</v>
      </c>
      <c r="AY561" s="200" t="s">
        <v>176</v>
      </c>
    </row>
    <row r="562" spans="1:65" s="13" customFormat="1">
      <c r="B562" s="191"/>
      <c r="D562" s="192" t="s">
        <v>184</v>
      </c>
      <c r="E562" s="193" t="s">
        <v>1</v>
      </c>
      <c r="F562" s="194" t="s">
        <v>201</v>
      </c>
      <c r="H562" s="193" t="s">
        <v>1</v>
      </c>
      <c r="I562" s="195"/>
      <c r="L562" s="191"/>
      <c r="M562" s="196"/>
      <c r="N562" s="197"/>
      <c r="O562" s="197"/>
      <c r="P562" s="197"/>
      <c r="Q562" s="197"/>
      <c r="R562" s="197"/>
      <c r="S562" s="197"/>
      <c r="T562" s="198"/>
      <c r="AT562" s="193" t="s">
        <v>184</v>
      </c>
      <c r="AU562" s="193" t="s">
        <v>87</v>
      </c>
      <c r="AV562" s="13" t="s">
        <v>81</v>
      </c>
      <c r="AW562" s="13" t="s">
        <v>29</v>
      </c>
      <c r="AX562" s="13" t="s">
        <v>74</v>
      </c>
      <c r="AY562" s="193" t="s">
        <v>176</v>
      </c>
    </row>
    <row r="563" spans="1:65" s="14" customFormat="1">
      <c r="B563" s="199"/>
      <c r="D563" s="192" t="s">
        <v>184</v>
      </c>
      <c r="E563" s="200" t="s">
        <v>1</v>
      </c>
      <c r="F563" s="201" t="s">
        <v>514</v>
      </c>
      <c r="H563" s="202">
        <v>1.175</v>
      </c>
      <c r="I563" s="203"/>
      <c r="L563" s="199"/>
      <c r="M563" s="204"/>
      <c r="N563" s="205"/>
      <c r="O563" s="205"/>
      <c r="P563" s="205"/>
      <c r="Q563" s="205"/>
      <c r="R563" s="205"/>
      <c r="S563" s="205"/>
      <c r="T563" s="206"/>
      <c r="AT563" s="200" t="s">
        <v>184</v>
      </c>
      <c r="AU563" s="200" t="s">
        <v>87</v>
      </c>
      <c r="AV563" s="14" t="s">
        <v>87</v>
      </c>
      <c r="AW563" s="14" t="s">
        <v>29</v>
      </c>
      <c r="AX563" s="14" t="s">
        <v>74</v>
      </c>
      <c r="AY563" s="200" t="s">
        <v>176</v>
      </c>
    </row>
    <row r="564" spans="1:65" s="13" customFormat="1">
      <c r="B564" s="191"/>
      <c r="D564" s="192" t="s">
        <v>184</v>
      </c>
      <c r="E564" s="193" t="s">
        <v>1</v>
      </c>
      <c r="F564" s="194" t="s">
        <v>515</v>
      </c>
      <c r="H564" s="193" t="s">
        <v>1</v>
      </c>
      <c r="I564" s="195"/>
      <c r="L564" s="191"/>
      <c r="M564" s="196"/>
      <c r="N564" s="197"/>
      <c r="O564" s="197"/>
      <c r="P564" s="197"/>
      <c r="Q564" s="197"/>
      <c r="R564" s="197"/>
      <c r="S564" s="197"/>
      <c r="T564" s="198"/>
      <c r="AT564" s="193" t="s">
        <v>184</v>
      </c>
      <c r="AU564" s="193" t="s">
        <v>87</v>
      </c>
      <c r="AV564" s="13" t="s">
        <v>81</v>
      </c>
      <c r="AW564" s="13" t="s">
        <v>29</v>
      </c>
      <c r="AX564" s="13" t="s">
        <v>74</v>
      </c>
      <c r="AY564" s="193" t="s">
        <v>176</v>
      </c>
    </row>
    <row r="565" spans="1:65" s="13" customFormat="1">
      <c r="B565" s="191"/>
      <c r="D565" s="192" t="s">
        <v>184</v>
      </c>
      <c r="E565" s="193" t="s">
        <v>1</v>
      </c>
      <c r="F565" s="194" t="s">
        <v>516</v>
      </c>
      <c r="H565" s="193" t="s">
        <v>1</v>
      </c>
      <c r="I565" s="195"/>
      <c r="L565" s="191"/>
      <c r="M565" s="196"/>
      <c r="N565" s="197"/>
      <c r="O565" s="197"/>
      <c r="P565" s="197"/>
      <c r="Q565" s="197"/>
      <c r="R565" s="197"/>
      <c r="S565" s="197"/>
      <c r="T565" s="198"/>
      <c r="AT565" s="193" t="s">
        <v>184</v>
      </c>
      <c r="AU565" s="193" t="s">
        <v>87</v>
      </c>
      <c r="AV565" s="13" t="s">
        <v>81</v>
      </c>
      <c r="AW565" s="13" t="s">
        <v>29</v>
      </c>
      <c r="AX565" s="13" t="s">
        <v>74</v>
      </c>
      <c r="AY565" s="193" t="s">
        <v>176</v>
      </c>
    </row>
    <row r="566" spans="1:65" s="14" customFormat="1">
      <c r="B566" s="199"/>
      <c r="D566" s="192" t="s">
        <v>184</v>
      </c>
      <c r="E566" s="200" t="s">
        <v>1</v>
      </c>
      <c r="F566" s="201" t="s">
        <v>517</v>
      </c>
      <c r="H566" s="202">
        <v>11.76</v>
      </c>
      <c r="I566" s="203"/>
      <c r="L566" s="199"/>
      <c r="M566" s="204"/>
      <c r="N566" s="205"/>
      <c r="O566" s="205"/>
      <c r="P566" s="205"/>
      <c r="Q566" s="205"/>
      <c r="R566" s="205"/>
      <c r="S566" s="205"/>
      <c r="T566" s="206"/>
      <c r="AT566" s="200" t="s">
        <v>184</v>
      </c>
      <c r="AU566" s="200" t="s">
        <v>87</v>
      </c>
      <c r="AV566" s="14" t="s">
        <v>87</v>
      </c>
      <c r="AW566" s="14" t="s">
        <v>29</v>
      </c>
      <c r="AX566" s="14" t="s">
        <v>74</v>
      </c>
      <c r="AY566" s="200" t="s">
        <v>176</v>
      </c>
    </row>
    <row r="567" spans="1:65" s="15" customFormat="1">
      <c r="B567" s="207"/>
      <c r="D567" s="192" t="s">
        <v>184</v>
      </c>
      <c r="E567" s="208" t="s">
        <v>1</v>
      </c>
      <c r="F567" s="209" t="s">
        <v>207</v>
      </c>
      <c r="H567" s="210">
        <v>18.943000000000001</v>
      </c>
      <c r="I567" s="211"/>
      <c r="L567" s="207"/>
      <c r="M567" s="212"/>
      <c r="N567" s="213"/>
      <c r="O567" s="213"/>
      <c r="P567" s="213"/>
      <c r="Q567" s="213"/>
      <c r="R567" s="213"/>
      <c r="S567" s="213"/>
      <c r="T567" s="214"/>
      <c r="AT567" s="208" t="s">
        <v>184</v>
      </c>
      <c r="AU567" s="208" t="s">
        <v>87</v>
      </c>
      <c r="AV567" s="15" t="s">
        <v>183</v>
      </c>
      <c r="AW567" s="15" t="s">
        <v>29</v>
      </c>
      <c r="AX567" s="15" t="s">
        <v>81</v>
      </c>
      <c r="AY567" s="208" t="s">
        <v>176</v>
      </c>
    </row>
    <row r="568" spans="1:65" s="2" customFormat="1" ht="24.2" customHeight="1">
      <c r="A568" s="35"/>
      <c r="B568" s="146"/>
      <c r="C568" s="178" t="s">
        <v>352</v>
      </c>
      <c r="D568" s="178" t="s">
        <v>179</v>
      </c>
      <c r="E568" s="179" t="s">
        <v>518</v>
      </c>
      <c r="F568" s="180" t="s">
        <v>519</v>
      </c>
      <c r="G568" s="181" t="s">
        <v>182</v>
      </c>
      <c r="H568" s="182">
        <v>64.290999999999997</v>
      </c>
      <c r="I568" s="183"/>
      <c r="J568" s="184">
        <f>ROUND(I568*H568,2)</f>
        <v>0</v>
      </c>
      <c r="K568" s="185"/>
      <c r="L568" s="36"/>
      <c r="M568" s="186" t="s">
        <v>1</v>
      </c>
      <c r="N568" s="187" t="s">
        <v>40</v>
      </c>
      <c r="O568" s="64"/>
      <c r="P568" s="188">
        <f>O568*H568</f>
        <v>0</v>
      </c>
      <c r="Q568" s="188">
        <v>0</v>
      </c>
      <c r="R568" s="188">
        <f>Q568*H568</f>
        <v>0</v>
      </c>
      <c r="S568" s="188">
        <v>0</v>
      </c>
      <c r="T568" s="189">
        <f>S568*H568</f>
        <v>0</v>
      </c>
      <c r="U568" s="35"/>
      <c r="V568" s="35"/>
      <c r="W568" s="35"/>
      <c r="X568" s="35"/>
      <c r="Y568" s="35"/>
      <c r="Z568" s="35"/>
      <c r="AA568" s="35"/>
      <c r="AB568" s="35"/>
      <c r="AC568" s="35"/>
      <c r="AD568" s="35"/>
      <c r="AE568" s="35"/>
      <c r="AR568" s="190" t="s">
        <v>252</v>
      </c>
      <c r="AT568" s="190" t="s">
        <v>179</v>
      </c>
      <c r="AU568" s="190" t="s">
        <v>87</v>
      </c>
      <c r="AY568" s="18" t="s">
        <v>176</v>
      </c>
      <c r="BE568" s="108">
        <f>IF(N568="základná",J568,0)</f>
        <v>0</v>
      </c>
      <c r="BF568" s="108">
        <f>IF(N568="znížená",J568,0)</f>
        <v>0</v>
      </c>
      <c r="BG568" s="108">
        <f>IF(N568="zákl. prenesená",J568,0)</f>
        <v>0</v>
      </c>
      <c r="BH568" s="108">
        <f>IF(N568="zníž. prenesená",J568,0)</f>
        <v>0</v>
      </c>
      <c r="BI568" s="108">
        <f>IF(N568="nulová",J568,0)</f>
        <v>0</v>
      </c>
      <c r="BJ568" s="18" t="s">
        <v>87</v>
      </c>
      <c r="BK568" s="108">
        <f>ROUND(I568*H568,2)</f>
        <v>0</v>
      </c>
      <c r="BL568" s="18" t="s">
        <v>252</v>
      </c>
      <c r="BM568" s="190" t="s">
        <v>520</v>
      </c>
    </row>
    <row r="569" spans="1:65" s="13" customFormat="1">
      <c r="B569" s="191"/>
      <c r="D569" s="192" t="s">
        <v>184</v>
      </c>
      <c r="E569" s="193" t="s">
        <v>1</v>
      </c>
      <c r="F569" s="194" t="s">
        <v>521</v>
      </c>
      <c r="H569" s="193" t="s">
        <v>1</v>
      </c>
      <c r="I569" s="195"/>
      <c r="L569" s="191"/>
      <c r="M569" s="196"/>
      <c r="N569" s="197"/>
      <c r="O569" s="197"/>
      <c r="P569" s="197"/>
      <c r="Q569" s="197"/>
      <c r="R569" s="197"/>
      <c r="S569" s="197"/>
      <c r="T569" s="198"/>
      <c r="AT569" s="193" t="s">
        <v>184</v>
      </c>
      <c r="AU569" s="193" t="s">
        <v>87</v>
      </c>
      <c r="AV569" s="13" t="s">
        <v>81</v>
      </c>
      <c r="AW569" s="13" t="s">
        <v>29</v>
      </c>
      <c r="AX569" s="13" t="s">
        <v>74</v>
      </c>
      <c r="AY569" s="193" t="s">
        <v>176</v>
      </c>
    </row>
    <row r="570" spans="1:65" s="13" customFormat="1">
      <c r="B570" s="191"/>
      <c r="D570" s="192" t="s">
        <v>184</v>
      </c>
      <c r="E570" s="193" t="s">
        <v>1</v>
      </c>
      <c r="F570" s="194" t="s">
        <v>522</v>
      </c>
      <c r="H570" s="193" t="s">
        <v>1</v>
      </c>
      <c r="I570" s="195"/>
      <c r="L570" s="191"/>
      <c r="M570" s="196"/>
      <c r="N570" s="197"/>
      <c r="O570" s="197"/>
      <c r="P570" s="197"/>
      <c r="Q570" s="197"/>
      <c r="R570" s="197"/>
      <c r="S570" s="197"/>
      <c r="T570" s="198"/>
      <c r="AT570" s="193" t="s">
        <v>184</v>
      </c>
      <c r="AU570" s="193" t="s">
        <v>87</v>
      </c>
      <c r="AV570" s="13" t="s">
        <v>81</v>
      </c>
      <c r="AW570" s="13" t="s">
        <v>29</v>
      </c>
      <c r="AX570" s="13" t="s">
        <v>74</v>
      </c>
      <c r="AY570" s="193" t="s">
        <v>176</v>
      </c>
    </row>
    <row r="571" spans="1:65" s="14" customFormat="1">
      <c r="B571" s="199"/>
      <c r="D571" s="192" t="s">
        <v>184</v>
      </c>
      <c r="E571" s="200" t="s">
        <v>1</v>
      </c>
      <c r="F571" s="201" t="s">
        <v>523</v>
      </c>
      <c r="H571" s="202">
        <v>0.5</v>
      </c>
      <c r="I571" s="203"/>
      <c r="L571" s="199"/>
      <c r="M571" s="204"/>
      <c r="N571" s="205"/>
      <c r="O571" s="205"/>
      <c r="P571" s="205"/>
      <c r="Q571" s="205"/>
      <c r="R571" s="205"/>
      <c r="S571" s="205"/>
      <c r="T571" s="206"/>
      <c r="AT571" s="200" t="s">
        <v>184</v>
      </c>
      <c r="AU571" s="200" t="s">
        <v>87</v>
      </c>
      <c r="AV571" s="14" t="s">
        <v>87</v>
      </c>
      <c r="AW571" s="14" t="s">
        <v>29</v>
      </c>
      <c r="AX571" s="14" t="s">
        <v>74</v>
      </c>
      <c r="AY571" s="200" t="s">
        <v>176</v>
      </c>
    </row>
    <row r="572" spans="1:65" s="13" customFormat="1">
      <c r="B572" s="191"/>
      <c r="D572" s="192" t="s">
        <v>184</v>
      </c>
      <c r="E572" s="193" t="s">
        <v>1</v>
      </c>
      <c r="F572" s="194" t="s">
        <v>524</v>
      </c>
      <c r="H572" s="193" t="s">
        <v>1</v>
      </c>
      <c r="I572" s="195"/>
      <c r="L572" s="191"/>
      <c r="M572" s="196"/>
      <c r="N572" s="197"/>
      <c r="O572" s="197"/>
      <c r="P572" s="197"/>
      <c r="Q572" s="197"/>
      <c r="R572" s="197"/>
      <c r="S572" s="197"/>
      <c r="T572" s="198"/>
      <c r="AT572" s="193" t="s">
        <v>184</v>
      </c>
      <c r="AU572" s="193" t="s">
        <v>87</v>
      </c>
      <c r="AV572" s="13" t="s">
        <v>81</v>
      </c>
      <c r="AW572" s="13" t="s">
        <v>29</v>
      </c>
      <c r="AX572" s="13" t="s">
        <v>74</v>
      </c>
      <c r="AY572" s="193" t="s">
        <v>176</v>
      </c>
    </row>
    <row r="573" spans="1:65" s="14" customFormat="1">
      <c r="B573" s="199"/>
      <c r="D573" s="192" t="s">
        <v>184</v>
      </c>
      <c r="E573" s="200" t="s">
        <v>1</v>
      </c>
      <c r="F573" s="201" t="s">
        <v>525</v>
      </c>
      <c r="H573" s="202">
        <v>13.65</v>
      </c>
      <c r="I573" s="203"/>
      <c r="L573" s="199"/>
      <c r="M573" s="204"/>
      <c r="N573" s="205"/>
      <c r="O573" s="205"/>
      <c r="P573" s="205"/>
      <c r="Q573" s="205"/>
      <c r="R573" s="205"/>
      <c r="S573" s="205"/>
      <c r="T573" s="206"/>
      <c r="AT573" s="200" t="s">
        <v>184</v>
      </c>
      <c r="AU573" s="200" t="s">
        <v>87</v>
      </c>
      <c r="AV573" s="14" t="s">
        <v>87</v>
      </c>
      <c r="AW573" s="14" t="s">
        <v>29</v>
      </c>
      <c r="AX573" s="14" t="s">
        <v>74</v>
      </c>
      <c r="AY573" s="200" t="s">
        <v>176</v>
      </c>
    </row>
    <row r="574" spans="1:65" s="13" customFormat="1">
      <c r="B574" s="191"/>
      <c r="D574" s="192" t="s">
        <v>184</v>
      </c>
      <c r="E574" s="193" t="s">
        <v>1</v>
      </c>
      <c r="F574" s="194" t="s">
        <v>203</v>
      </c>
      <c r="H574" s="193" t="s">
        <v>1</v>
      </c>
      <c r="I574" s="195"/>
      <c r="L574" s="191"/>
      <c r="M574" s="196"/>
      <c r="N574" s="197"/>
      <c r="O574" s="197"/>
      <c r="P574" s="197"/>
      <c r="Q574" s="197"/>
      <c r="R574" s="197"/>
      <c r="S574" s="197"/>
      <c r="T574" s="198"/>
      <c r="AT574" s="193" t="s">
        <v>184</v>
      </c>
      <c r="AU574" s="193" t="s">
        <v>87</v>
      </c>
      <c r="AV574" s="13" t="s">
        <v>81</v>
      </c>
      <c r="AW574" s="13" t="s">
        <v>29</v>
      </c>
      <c r="AX574" s="13" t="s">
        <v>74</v>
      </c>
      <c r="AY574" s="193" t="s">
        <v>176</v>
      </c>
    </row>
    <row r="575" spans="1:65" s="14" customFormat="1">
      <c r="B575" s="199"/>
      <c r="D575" s="192" t="s">
        <v>184</v>
      </c>
      <c r="E575" s="200" t="s">
        <v>1</v>
      </c>
      <c r="F575" s="201" t="s">
        <v>526</v>
      </c>
      <c r="H575" s="202">
        <v>31.140999999999998</v>
      </c>
      <c r="I575" s="203"/>
      <c r="L575" s="199"/>
      <c r="M575" s="204"/>
      <c r="N575" s="205"/>
      <c r="O575" s="205"/>
      <c r="P575" s="205"/>
      <c r="Q575" s="205"/>
      <c r="R575" s="205"/>
      <c r="S575" s="205"/>
      <c r="T575" s="206"/>
      <c r="AT575" s="200" t="s">
        <v>184</v>
      </c>
      <c r="AU575" s="200" t="s">
        <v>87</v>
      </c>
      <c r="AV575" s="14" t="s">
        <v>87</v>
      </c>
      <c r="AW575" s="14" t="s">
        <v>29</v>
      </c>
      <c r="AX575" s="14" t="s">
        <v>74</v>
      </c>
      <c r="AY575" s="200" t="s">
        <v>176</v>
      </c>
    </row>
    <row r="576" spans="1:65" s="13" customFormat="1">
      <c r="B576" s="191"/>
      <c r="D576" s="192" t="s">
        <v>184</v>
      </c>
      <c r="E576" s="193" t="s">
        <v>1</v>
      </c>
      <c r="F576" s="194" t="s">
        <v>527</v>
      </c>
      <c r="H576" s="193" t="s">
        <v>1</v>
      </c>
      <c r="I576" s="195"/>
      <c r="L576" s="191"/>
      <c r="M576" s="196"/>
      <c r="N576" s="197"/>
      <c r="O576" s="197"/>
      <c r="P576" s="197"/>
      <c r="Q576" s="197"/>
      <c r="R576" s="197"/>
      <c r="S576" s="197"/>
      <c r="T576" s="198"/>
      <c r="AT576" s="193" t="s">
        <v>184</v>
      </c>
      <c r="AU576" s="193" t="s">
        <v>87</v>
      </c>
      <c r="AV576" s="13" t="s">
        <v>81</v>
      </c>
      <c r="AW576" s="13" t="s">
        <v>29</v>
      </c>
      <c r="AX576" s="13" t="s">
        <v>74</v>
      </c>
      <c r="AY576" s="193" t="s">
        <v>176</v>
      </c>
    </row>
    <row r="577" spans="1:65" s="14" customFormat="1">
      <c r="B577" s="199"/>
      <c r="D577" s="192" t="s">
        <v>184</v>
      </c>
      <c r="E577" s="200" t="s">
        <v>1</v>
      </c>
      <c r="F577" s="201" t="s">
        <v>329</v>
      </c>
      <c r="H577" s="202">
        <v>19</v>
      </c>
      <c r="I577" s="203"/>
      <c r="L577" s="199"/>
      <c r="M577" s="204"/>
      <c r="N577" s="205"/>
      <c r="O577" s="205"/>
      <c r="P577" s="205"/>
      <c r="Q577" s="205"/>
      <c r="R577" s="205"/>
      <c r="S577" s="205"/>
      <c r="T577" s="206"/>
      <c r="AT577" s="200" t="s">
        <v>184</v>
      </c>
      <c r="AU577" s="200" t="s">
        <v>87</v>
      </c>
      <c r="AV577" s="14" t="s">
        <v>87</v>
      </c>
      <c r="AW577" s="14" t="s">
        <v>29</v>
      </c>
      <c r="AX577" s="14" t="s">
        <v>74</v>
      </c>
      <c r="AY577" s="200" t="s">
        <v>176</v>
      </c>
    </row>
    <row r="578" spans="1:65" s="15" customFormat="1">
      <c r="B578" s="207"/>
      <c r="D578" s="192" t="s">
        <v>184</v>
      </c>
      <c r="E578" s="208" t="s">
        <v>1</v>
      </c>
      <c r="F578" s="209" t="s">
        <v>207</v>
      </c>
      <c r="H578" s="210">
        <v>64.290999999999997</v>
      </c>
      <c r="I578" s="211"/>
      <c r="L578" s="207"/>
      <c r="M578" s="212"/>
      <c r="N578" s="213"/>
      <c r="O578" s="213"/>
      <c r="P578" s="213"/>
      <c r="Q578" s="213"/>
      <c r="R578" s="213"/>
      <c r="S578" s="213"/>
      <c r="T578" s="214"/>
      <c r="AT578" s="208" t="s">
        <v>184</v>
      </c>
      <c r="AU578" s="208" t="s">
        <v>87</v>
      </c>
      <c r="AV578" s="15" t="s">
        <v>183</v>
      </c>
      <c r="AW578" s="15" t="s">
        <v>29</v>
      </c>
      <c r="AX578" s="15" t="s">
        <v>81</v>
      </c>
      <c r="AY578" s="208" t="s">
        <v>176</v>
      </c>
    </row>
    <row r="579" spans="1:65" s="12" customFormat="1" ht="22.9" customHeight="1">
      <c r="B579" s="165"/>
      <c r="D579" s="166" t="s">
        <v>73</v>
      </c>
      <c r="E579" s="176" t="s">
        <v>528</v>
      </c>
      <c r="F579" s="176" t="s">
        <v>529</v>
      </c>
      <c r="I579" s="168"/>
      <c r="J579" s="177">
        <f>BK579</f>
        <v>0</v>
      </c>
      <c r="L579" s="165"/>
      <c r="M579" s="170"/>
      <c r="N579" s="171"/>
      <c r="O579" s="171"/>
      <c r="P579" s="172">
        <f>SUM(P580:P583)</f>
        <v>0</v>
      </c>
      <c r="Q579" s="171"/>
      <c r="R579" s="172">
        <f>SUM(R580:R583)</f>
        <v>0</v>
      </c>
      <c r="S579" s="171"/>
      <c r="T579" s="173">
        <f>SUM(T580:T583)</f>
        <v>0</v>
      </c>
      <c r="AR579" s="166" t="s">
        <v>87</v>
      </c>
      <c r="AT579" s="174" t="s">
        <v>73</v>
      </c>
      <c r="AU579" s="174" t="s">
        <v>81</v>
      </c>
      <c r="AY579" s="166" t="s">
        <v>176</v>
      </c>
      <c r="BK579" s="175">
        <f>SUM(BK580:BK583)</f>
        <v>0</v>
      </c>
    </row>
    <row r="580" spans="1:65" s="2" customFormat="1" ht="24.2" customHeight="1">
      <c r="A580" s="35"/>
      <c r="B580" s="146"/>
      <c r="C580" s="178" t="s">
        <v>530</v>
      </c>
      <c r="D580" s="178" t="s">
        <v>179</v>
      </c>
      <c r="E580" s="179" t="s">
        <v>531</v>
      </c>
      <c r="F580" s="180" t="s">
        <v>532</v>
      </c>
      <c r="G580" s="181" t="s">
        <v>263</v>
      </c>
      <c r="H580" s="182">
        <v>13.9</v>
      </c>
      <c r="I580" s="183"/>
      <c r="J580" s="184">
        <f>ROUND(I580*H580,2)</f>
        <v>0</v>
      </c>
      <c r="K580" s="185"/>
      <c r="L580" s="36"/>
      <c r="M580" s="186" t="s">
        <v>1</v>
      </c>
      <c r="N580" s="187" t="s">
        <v>40</v>
      </c>
      <c r="O580" s="64"/>
      <c r="P580" s="188">
        <f>O580*H580</f>
        <v>0</v>
      </c>
      <c r="Q580" s="188">
        <v>0</v>
      </c>
      <c r="R580" s="188">
        <f>Q580*H580</f>
        <v>0</v>
      </c>
      <c r="S580" s="188">
        <v>0</v>
      </c>
      <c r="T580" s="189">
        <f>S580*H580</f>
        <v>0</v>
      </c>
      <c r="U580" s="35"/>
      <c r="V580" s="35"/>
      <c r="W580" s="35"/>
      <c r="X580" s="35"/>
      <c r="Y580" s="35"/>
      <c r="Z580" s="35"/>
      <c r="AA580" s="35"/>
      <c r="AB580" s="35"/>
      <c r="AC580" s="35"/>
      <c r="AD580" s="35"/>
      <c r="AE580" s="35"/>
      <c r="AR580" s="190" t="s">
        <v>252</v>
      </c>
      <c r="AT580" s="190" t="s">
        <v>179</v>
      </c>
      <c r="AU580" s="190" t="s">
        <v>87</v>
      </c>
      <c r="AY580" s="18" t="s">
        <v>176</v>
      </c>
      <c r="BE580" s="108">
        <f>IF(N580="základná",J580,0)</f>
        <v>0</v>
      </c>
      <c r="BF580" s="108">
        <f>IF(N580="znížená",J580,0)</f>
        <v>0</v>
      </c>
      <c r="BG580" s="108">
        <f>IF(N580="zákl. prenesená",J580,0)</f>
        <v>0</v>
      </c>
      <c r="BH580" s="108">
        <f>IF(N580="zníž. prenesená",J580,0)</f>
        <v>0</v>
      </c>
      <c r="BI580" s="108">
        <f>IF(N580="nulová",J580,0)</f>
        <v>0</v>
      </c>
      <c r="BJ580" s="18" t="s">
        <v>87</v>
      </c>
      <c r="BK580" s="108">
        <f>ROUND(I580*H580,2)</f>
        <v>0</v>
      </c>
      <c r="BL580" s="18" t="s">
        <v>252</v>
      </c>
      <c r="BM580" s="190" t="s">
        <v>533</v>
      </c>
    </row>
    <row r="581" spans="1:65" s="13" customFormat="1">
      <c r="B581" s="191"/>
      <c r="D581" s="192" t="s">
        <v>184</v>
      </c>
      <c r="E581" s="193" t="s">
        <v>1</v>
      </c>
      <c r="F581" s="194" t="s">
        <v>534</v>
      </c>
      <c r="H581" s="193" t="s">
        <v>1</v>
      </c>
      <c r="I581" s="195"/>
      <c r="L581" s="191"/>
      <c r="M581" s="196"/>
      <c r="N581" s="197"/>
      <c r="O581" s="197"/>
      <c r="P581" s="197"/>
      <c r="Q581" s="197"/>
      <c r="R581" s="197"/>
      <c r="S581" s="197"/>
      <c r="T581" s="198"/>
      <c r="AT581" s="193" t="s">
        <v>184</v>
      </c>
      <c r="AU581" s="193" t="s">
        <v>87</v>
      </c>
      <c r="AV581" s="13" t="s">
        <v>81</v>
      </c>
      <c r="AW581" s="13" t="s">
        <v>29</v>
      </c>
      <c r="AX581" s="13" t="s">
        <v>74</v>
      </c>
      <c r="AY581" s="193" t="s">
        <v>176</v>
      </c>
    </row>
    <row r="582" spans="1:65" s="14" customFormat="1">
      <c r="B582" s="199"/>
      <c r="D582" s="192" t="s">
        <v>184</v>
      </c>
      <c r="E582" s="200" t="s">
        <v>1</v>
      </c>
      <c r="F582" s="201" t="s">
        <v>535</v>
      </c>
      <c r="H582" s="202">
        <v>13.9</v>
      </c>
      <c r="I582" s="203"/>
      <c r="L582" s="199"/>
      <c r="M582" s="204"/>
      <c r="N582" s="205"/>
      <c r="O582" s="205"/>
      <c r="P582" s="205"/>
      <c r="Q582" s="205"/>
      <c r="R582" s="205"/>
      <c r="S582" s="205"/>
      <c r="T582" s="206"/>
      <c r="AT582" s="200" t="s">
        <v>184</v>
      </c>
      <c r="AU582" s="200" t="s">
        <v>87</v>
      </c>
      <c r="AV582" s="14" t="s">
        <v>87</v>
      </c>
      <c r="AW582" s="14" t="s">
        <v>29</v>
      </c>
      <c r="AX582" s="14" t="s">
        <v>74</v>
      </c>
      <c r="AY582" s="200" t="s">
        <v>176</v>
      </c>
    </row>
    <row r="583" spans="1:65" s="15" customFormat="1">
      <c r="B583" s="207"/>
      <c r="D583" s="192" t="s">
        <v>184</v>
      </c>
      <c r="E583" s="208" t="s">
        <v>1</v>
      </c>
      <c r="F583" s="209" t="s">
        <v>207</v>
      </c>
      <c r="H583" s="210">
        <v>13.9</v>
      </c>
      <c r="I583" s="211"/>
      <c r="L583" s="207"/>
      <c r="M583" s="212"/>
      <c r="N583" s="213"/>
      <c r="O583" s="213"/>
      <c r="P583" s="213"/>
      <c r="Q583" s="213"/>
      <c r="R583" s="213"/>
      <c r="S583" s="213"/>
      <c r="T583" s="214"/>
      <c r="AT583" s="208" t="s">
        <v>184</v>
      </c>
      <c r="AU583" s="208" t="s">
        <v>87</v>
      </c>
      <c r="AV583" s="15" t="s">
        <v>183</v>
      </c>
      <c r="AW583" s="15" t="s">
        <v>29</v>
      </c>
      <c r="AX583" s="15" t="s">
        <v>81</v>
      </c>
      <c r="AY583" s="208" t="s">
        <v>176</v>
      </c>
    </row>
    <row r="584" spans="1:65" s="12" customFormat="1" ht="22.9" customHeight="1">
      <c r="B584" s="165"/>
      <c r="D584" s="166" t="s">
        <v>73</v>
      </c>
      <c r="E584" s="176" t="s">
        <v>536</v>
      </c>
      <c r="F584" s="176" t="s">
        <v>537</v>
      </c>
      <c r="I584" s="168"/>
      <c r="J584" s="177">
        <f>BK584</f>
        <v>0</v>
      </c>
      <c r="L584" s="165"/>
      <c r="M584" s="170"/>
      <c r="N584" s="171"/>
      <c r="O584" s="171"/>
      <c r="P584" s="172">
        <f>SUM(P585:P588)</f>
        <v>0</v>
      </c>
      <c r="Q584" s="171"/>
      <c r="R584" s="172">
        <f>SUM(R585:R588)</f>
        <v>0</v>
      </c>
      <c r="S584" s="171"/>
      <c r="T584" s="173">
        <f>SUM(T585:T588)</f>
        <v>0</v>
      </c>
      <c r="AR584" s="166" t="s">
        <v>87</v>
      </c>
      <c r="AT584" s="174" t="s">
        <v>73</v>
      </c>
      <c r="AU584" s="174" t="s">
        <v>81</v>
      </c>
      <c r="AY584" s="166" t="s">
        <v>176</v>
      </c>
      <c r="BK584" s="175">
        <f>SUM(BK585:BK588)</f>
        <v>0</v>
      </c>
    </row>
    <row r="585" spans="1:65" s="2" customFormat="1" ht="16.5" customHeight="1">
      <c r="A585" s="35"/>
      <c r="B585" s="146"/>
      <c r="C585" s="178" t="s">
        <v>356</v>
      </c>
      <c r="D585" s="178" t="s">
        <v>179</v>
      </c>
      <c r="E585" s="179" t="s">
        <v>538</v>
      </c>
      <c r="F585" s="180" t="s">
        <v>539</v>
      </c>
      <c r="G585" s="181" t="s">
        <v>182</v>
      </c>
      <c r="H585" s="182">
        <v>3.0289999999999999</v>
      </c>
      <c r="I585" s="183"/>
      <c r="J585" s="184">
        <f>ROUND(I585*H585,2)</f>
        <v>0</v>
      </c>
      <c r="K585" s="185"/>
      <c r="L585" s="36"/>
      <c r="M585" s="186" t="s">
        <v>1</v>
      </c>
      <c r="N585" s="187" t="s">
        <v>40</v>
      </c>
      <c r="O585" s="64"/>
      <c r="P585" s="188">
        <f>O585*H585</f>
        <v>0</v>
      </c>
      <c r="Q585" s="188">
        <v>0</v>
      </c>
      <c r="R585" s="188">
        <f>Q585*H585</f>
        <v>0</v>
      </c>
      <c r="S585" s="188">
        <v>0</v>
      </c>
      <c r="T585" s="189">
        <f>S585*H585</f>
        <v>0</v>
      </c>
      <c r="U585" s="35"/>
      <c r="V585" s="35"/>
      <c r="W585" s="35"/>
      <c r="X585" s="35"/>
      <c r="Y585" s="35"/>
      <c r="Z585" s="35"/>
      <c r="AA585" s="35"/>
      <c r="AB585" s="35"/>
      <c r="AC585" s="35"/>
      <c r="AD585" s="35"/>
      <c r="AE585" s="35"/>
      <c r="AR585" s="190" t="s">
        <v>252</v>
      </c>
      <c r="AT585" s="190" t="s">
        <v>179</v>
      </c>
      <c r="AU585" s="190" t="s">
        <v>87</v>
      </c>
      <c r="AY585" s="18" t="s">
        <v>176</v>
      </c>
      <c r="BE585" s="108">
        <f>IF(N585="základná",J585,0)</f>
        <v>0</v>
      </c>
      <c r="BF585" s="108">
        <f>IF(N585="znížená",J585,0)</f>
        <v>0</v>
      </c>
      <c r="BG585" s="108">
        <f>IF(N585="zákl. prenesená",J585,0)</f>
        <v>0</v>
      </c>
      <c r="BH585" s="108">
        <f>IF(N585="zníž. prenesená",J585,0)</f>
        <v>0</v>
      </c>
      <c r="BI585" s="108">
        <f>IF(N585="nulová",J585,0)</f>
        <v>0</v>
      </c>
      <c r="BJ585" s="18" t="s">
        <v>87</v>
      </c>
      <c r="BK585" s="108">
        <f>ROUND(I585*H585,2)</f>
        <v>0</v>
      </c>
      <c r="BL585" s="18" t="s">
        <v>252</v>
      </c>
      <c r="BM585" s="190" t="s">
        <v>540</v>
      </c>
    </row>
    <row r="586" spans="1:65" s="13" customFormat="1" ht="33.75">
      <c r="B586" s="191"/>
      <c r="D586" s="192" t="s">
        <v>184</v>
      </c>
      <c r="E586" s="193" t="s">
        <v>1</v>
      </c>
      <c r="F586" s="194" t="s">
        <v>541</v>
      </c>
      <c r="H586" s="193" t="s">
        <v>1</v>
      </c>
      <c r="I586" s="195"/>
      <c r="L586" s="191"/>
      <c r="M586" s="196"/>
      <c r="N586" s="197"/>
      <c r="O586" s="197"/>
      <c r="P586" s="197"/>
      <c r="Q586" s="197"/>
      <c r="R586" s="197"/>
      <c r="S586" s="197"/>
      <c r="T586" s="198"/>
      <c r="AT586" s="193" t="s">
        <v>184</v>
      </c>
      <c r="AU586" s="193" t="s">
        <v>87</v>
      </c>
      <c r="AV586" s="13" t="s">
        <v>81</v>
      </c>
      <c r="AW586" s="13" t="s">
        <v>29</v>
      </c>
      <c r="AX586" s="13" t="s">
        <v>74</v>
      </c>
      <c r="AY586" s="193" t="s">
        <v>176</v>
      </c>
    </row>
    <row r="587" spans="1:65" s="14" customFormat="1">
      <c r="B587" s="199"/>
      <c r="D587" s="192" t="s">
        <v>184</v>
      </c>
      <c r="E587" s="200" t="s">
        <v>1</v>
      </c>
      <c r="F587" s="201" t="s">
        <v>542</v>
      </c>
      <c r="H587" s="202">
        <v>3.0289999999999999</v>
      </c>
      <c r="I587" s="203"/>
      <c r="L587" s="199"/>
      <c r="M587" s="204"/>
      <c r="N587" s="205"/>
      <c r="O587" s="205"/>
      <c r="P587" s="205"/>
      <c r="Q587" s="205"/>
      <c r="R587" s="205"/>
      <c r="S587" s="205"/>
      <c r="T587" s="206"/>
      <c r="AT587" s="200" t="s">
        <v>184</v>
      </c>
      <c r="AU587" s="200" t="s">
        <v>87</v>
      </c>
      <c r="AV587" s="14" t="s">
        <v>87</v>
      </c>
      <c r="AW587" s="14" t="s">
        <v>29</v>
      </c>
      <c r="AX587" s="14" t="s">
        <v>74</v>
      </c>
      <c r="AY587" s="200" t="s">
        <v>176</v>
      </c>
    </row>
    <row r="588" spans="1:65" s="15" customFormat="1">
      <c r="B588" s="207"/>
      <c r="D588" s="192" t="s">
        <v>184</v>
      </c>
      <c r="E588" s="208" t="s">
        <v>1</v>
      </c>
      <c r="F588" s="209" t="s">
        <v>207</v>
      </c>
      <c r="H588" s="210">
        <v>3.0289999999999999</v>
      </c>
      <c r="I588" s="211"/>
      <c r="L588" s="207"/>
      <c r="M588" s="212"/>
      <c r="N588" s="213"/>
      <c r="O588" s="213"/>
      <c r="P588" s="213"/>
      <c r="Q588" s="213"/>
      <c r="R588" s="213"/>
      <c r="S588" s="213"/>
      <c r="T588" s="214"/>
      <c r="AT588" s="208" t="s">
        <v>184</v>
      </c>
      <c r="AU588" s="208" t="s">
        <v>87</v>
      </c>
      <c r="AV588" s="15" t="s">
        <v>183</v>
      </c>
      <c r="AW588" s="15" t="s">
        <v>29</v>
      </c>
      <c r="AX588" s="15" t="s">
        <v>81</v>
      </c>
      <c r="AY588" s="208" t="s">
        <v>176</v>
      </c>
    </row>
    <row r="589" spans="1:65" s="12" customFormat="1" ht="22.9" customHeight="1">
      <c r="B589" s="165"/>
      <c r="D589" s="166" t="s">
        <v>73</v>
      </c>
      <c r="E589" s="176" t="s">
        <v>543</v>
      </c>
      <c r="F589" s="176" t="s">
        <v>544</v>
      </c>
      <c r="I589" s="168"/>
      <c r="J589" s="177">
        <f>BK589</f>
        <v>0</v>
      </c>
      <c r="L589" s="165"/>
      <c r="M589" s="170"/>
      <c r="N589" s="171"/>
      <c r="O589" s="171"/>
      <c r="P589" s="172">
        <f>SUM(P590:P593)</f>
        <v>0</v>
      </c>
      <c r="Q589" s="171"/>
      <c r="R589" s="172">
        <f>SUM(R590:R593)</f>
        <v>0</v>
      </c>
      <c r="S589" s="171"/>
      <c r="T589" s="173">
        <f>SUM(T590:T593)</f>
        <v>0</v>
      </c>
      <c r="AR589" s="166" t="s">
        <v>87</v>
      </c>
      <c r="AT589" s="174" t="s">
        <v>73</v>
      </c>
      <c r="AU589" s="174" t="s">
        <v>81</v>
      </c>
      <c r="AY589" s="166" t="s">
        <v>176</v>
      </c>
      <c r="BK589" s="175">
        <f>SUM(BK590:BK593)</f>
        <v>0</v>
      </c>
    </row>
    <row r="590" spans="1:65" s="2" customFormat="1" ht="16.5" customHeight="1">
      <c r="A590" s="35"/>
      <c r="B590" s="146"/>
      <c r="C590" s="178" t="s">
        <v>545</v>
      </c>
      <c r="D590" s="178" t="s">
        <v>179</v>
      </c>
      <c r="E590" s="179" t="s">
        <v>546</v>
      </c>
      <c r="F590" s="180" t="s">
        <v>547</v>
      </c>
      <c r="G590" s="181" t="s">
        <v>272</v>
      </c>
      <c r="H590" s="182">
        <v>6</v>
      </c>
      <c r="I590" s="183"/>
      <c r="J590" s="184">
        <f>ROUND(I590*H590,2)</f>
        <v>0</v>
      </c>
      <c r="K590" s="185"/>
      <c r="L590" s="36"/>
      <c r="M590" s="186" t="s">
        <v>1</v>
      </c>
      <c r="N590" s="187" t="s">
        <v>40</v>
      </c>
      <c r="O590" s="64"/>
      <c r="P590" s="188">
        <f>O590*H590</f>
        <v>0</v>
      </c>
      <c r="Q590" s="188">
        <v>0</v>
      </c>
      <c r="R590" s="188">
        <f>Q590*H590</f>
        <v>0</v>
      </c>
      <c r="S590" s="188">
        <v>0</v>
      </c>
      <c r="T590" s="189">
        <f>S590*H590</f>
        <v>0</v>
      </c>
      <c r="U590" s="35"/>
      <c r="V590" s="35"/>
      <c r="W590" s="35"/>
      <c r="X590" s="35"/>
      <c r="Y590" s="35"/>
      <c r="Z590" s="35"/>
      <c r="AA590" s="35"/>
      <c r="AB590" s="35"/>
      <c r="AC590" s="35"/>
      <c r="AD590" s="35"/>
      <c r="AE590" s="35"/>
      <c r="AR590" s="190" t="s">
        <v>252</v>
      </c>
      <c r="AT590" s="190" t="s">
        <v>179</v>
      </c>
      <c r="AU590" s="190" t="s">
        <v>87</v>
      </c>
      <c r="AY590" s="18" t="s">
        <v>176</v>
      </c>
      <c r="BE590" s="108">
        <f>IF(N590="základná",J590,0)</f>
        <v>0</v>
      </c>
      <c r="BF590" s="108">
        <f>IF(N590="znížená",J590,0)</f>
        <v>0</v>
      </c>
      <c r="BG590" s="108">
        <f>IF(N590="zákl. prenesená",J590,0)</f>
        <v>0</v>
      </c>
      <c r="BH590" s="108">
        <f>IF(N590="zníž. prenesená",J590,0)</f>
        <v>0</v>
      </c>
      <c r="BI590" s="108">
        <f>IF(N590="nulová",J590,0)</f>
        <v>0</v>
      </c>
      <c r="BJ590" s="18" t="s">
        <v>87</v>
      </c>
      <c r="BK590" s="108">
        <f>ROUND(I590*H590,2)</f>
        <v>0</v>
      </c>
      <c r="BL590" s="18" t="s">
        <v>252</v>
      </c>
      <c r="BM590" s="190" t="s">
        <v>548</v>
      </c>
    </row>
    <row r="591" spans="1:65" s="13" customFormat="1">
      <c r="B591" s="191"/>
      <c r="D591" s="192" t="s">
        <v>184</v>
      </c>
      <c r="E591" s="193" t="s">
        <v>1</v>
      </c>
      <c r="F591" s="194" t="s">
        <v>549</v>
      </c>
      <c r="H591" s="193" t="s">
        <v>1</v>
      </c>
      <c r="I591" s="195"/>
      <c r="L591" s="191"/>
      <c r="M591" s="196"/>
      <c r="N591" s="197"/>
      <c r="O591" s="197"/>
      <c r="P591" s="197"/>
      <c r="Q591" s="197"/>
      <c r="R591" s="197"/>
      <c r="S591" s="197"/>
      <c r="T591" s="198"/>
      <c r="AT591" s="193" t="s">
        <v>184</v>
      </c>
      <c r="AU591" s="193" t="s">
        <v>87</v>
      </c>
      <c r="AV591" s="13" t="s">
        <v>81</v>
      </c>
      <c r="AW591" s="13" t="s">
        <v>29</v>
      </c>
      <c r="AX591" s="13" t="s">
        <v>74</v>
      </c>
      <c r="AY591" s="193" t="s">
        <v>176</v>
      </c>
    </row>
    <row r="592" spans="1:65" s="14" customFormat="1">
      <c r="B592" s="199"/>
      <c r="D592" s="192" t="s">
        <v>184</v>
      </c>
      <c r="E592" s="200" t="s">
        <v>1</v>
      </c>
      <c r="F592" s="201" t="s">
        <v>218</v>
      </c>
      <c r="H592" s="202">
        <v>6</v>
      </c>
      <c r="I592" s="203"/>
      <c r="L592" s="199"/>
      <c r="M592" s="204"/>
      <c r="N592" s="205"/>
      <c r="O592" s="205"/>
      <c r="P592" s="205"/>
      <c r="Q592" s="205"/>
      <c r="R592" s="205"/>
      <c r="S592" s="205"/>
      <c r="T592" s="206"/>
      <c r="AT592" s="200" t="s">
        <v>184</v>
      </c>
      <c r="AU592" s="200" t="s">
        <v>87</v>
      </c>
      <c r="AV592" s="14" t="s">
        <v>87</v>
      </c>
      <c r="AW592" s="14" t="s">
        <v>29</v>
      </c>
      <c r="AX592" s="14" t="s">
        <v>74</v>
      </c>
      <c r="AY592" s="200" t="s">
        <v>176</v>
      </c>
    </row>
    <row r="593" spans="1:65" s="15" customFormat="1">
      <c r="B593" s="207"/>
      <c r="D593" s="192" t="s">
        <v>184</v>
      </c>
      <c r="E593" s="208" t="s">
        <v>1</v>
      </c>
      <c r="F593" s="209" t="s">
        <v>207</v>
      </c>
      <c r="H593" s="210">
        <v>6</v>
      </c>
      <c r="I593" s="211"/>
      <c r="L593" s="207"/>
      <c r="M593" s="212"/>
      <c r="N593" s="213"/>
      <c r="O593" s="213"/>
      <c r="P593" s="213"/>
      <c r="Q593" s="213"/>
      <c r="R593" s="213"/>
      <c r="S593" s="213"/>
      <c r="T593" s="214"/>
      <c r="AT593" s="208" t="s">
        <v>184</v>
      </c>
      <c r="AU593" s="208" t="s">
        <v>87</v>
      </c>
      <c r="AV593" s="15" t="s">
        <v>183</v>
      </c>
      <c r="AW593" s="15" t="s">
        <v>29</v>
      </c>
      <c r="AX593" s="15" t="s">
        <v>81</v>
      </c>
      <c r="AY593" s="208" t="s">
        <v>176</v>
      </c>
    </row>
    <row r="594" spans="1:65" s="12" customFormat="1" ht="22.9" customHeight="1">
      <c r="B594" s="165"/>
      <c r="D594" s="166" t="s">
        <v>73</v>
      </c>
      <c r="E594" s="176" t="s">
        <v>550</v>
      </c>
      <c r="F594" s="176" t="s">
        <v>551</v>
      </c>
      <c r="I594" s="168"/>
      <c r="J594" s="177">
        <f>BK594</f>
        <v>0</v>
      </c>
      <c r="L594" s="165"/>
      <c r="M594" s="170"/>
      <c r="N594" s="171"/>
      <c r="O594" s="171"/>
      <c r="P594" s="172">
        <f>SUM(P595:P614)</f>
        <v>0</v>
      </c>
      <c r="Q594" s="171"/>
      <c r="R594" s="172">
        <f>SUM(R595:R614)</f>
        <v>0</v>
      </c>
      <c r="S594" s="171"/>
      <c r="T594" s="173">
        <f>SUM(T595:T614)</f>
        <v>0</v>
      </c>
      <c r="AR594" s="166" t="s">
        <v>87</v>
      </c>
      <c r="AT594" s="174" t="s">
        <v>73</v>
      </c>
      <c r="AU594" s="174" t="s">
        <v>81</v>
      </c>
      <c r="AY594" s="166" t="s">
        <v>176</v>
      </c>
      <c r="BK594" s="175">
        <f>SUM(BK595:BK614)</f>
        <v>0</v>
      </c>
    </row>
    <row r="595" spans="1:65" s="2" customFormat="1" ht="24.2" customHeight="1">
      <c r="A595" s="35"/>
      <c r="B595" s="146"/>
      <c r="C595" s="178" t="s">
        <v>360</v>
      </c>
      <c r="D595" s="178" t="s">
        <v>179</v>
      </c>
      <c r="E595" s="179" t="s">
        <v>552</v>
      </c>
      <c r="F595" s="180" t="s">
        <v>553</v>
      </c>
      <c r="G595" s="181" t="s">
        <v>182</v>
      </c>
      <c r="H595" s="182">
        <v>151.21199999999999</v>
      </c>
      <c r="I595" s="183"/>
      <c r="J595" s="184">
        <f>ROUND(I595*H595,2)</f>
        <v>0</v>
      </c>
      <c r="K595" s="185"/>
      <c r="L595" s="36"/>
      <c r="M595" s="186" t="s">
        <v>1</v>
      </c>
      <c r="N595" s="187" t="s">
        <v>40</v>
      </c>
      <c r="O595" s="64"/>
      <c r="P595" s="188">
        <f>O595*H595</f>
        <v>0</v>
      </c>
      <c r="Q595" s="188">
        <v>0</v>
      </c>
      <c r="R595" s="188">
        <f>Q595*H595</f>
        <v>0</v>
      </c>
      <c r="S595" s="188">
        <v>0</v>
      </c>
      <c r="T595" s="189">
        <f>S595*H595</f>
        <v>0</v>
      </c>
      <c r="U595" s="35"/>
      <c r="V595" s="35"/>
      <c r="W595" s="35"/>
      <c r="X595" s="35"/>
      <c r="Y595" s="35"/>
      <c r="Z595" s="35"/>
      <c r="AA595" s="35"/>
      <c r="AB595" s="35"/>
      <c r="AC595" s="35"/>
      <c r="AD595" s="35"/>
      <c r="AE595" s="35"/>
      <c r="AR595" s="190" t="s">
        <v>252</v>
      </c>
      <c r="AT595" s="190" t="s">
        <v>179</v>
      </c>
      <c r="AU595" s="190" t="s">
        <v>87</v>
      </c>
      <c r="AY595" s="18" t="s">
        <v>176</v>
      </c>
      <c r="BE595" s="108">
        <f>IF(N595="základná",J595,0)</f>
        <v>0</v>
      </c>
      <c r="BF595" s="108">
        <f>IF(N595="znížená",J595,0)</f>
        <v>0</v>
      </c>
      <c r="BG595" s="108">
        <f>IF(N595="zákl. prenesená",J595,0)</f>
        <v>0</v>
      </c>
      <c r="BH595" s="108">
        <f>IF(N595="zníž. prenesená",J595,0)</f>
        <v>0</v>
      </c>
      <c r="BI595" s="108">
        <f>IF(N595="nulová",J595,0)</f>
        <v>0</v>
      </c>
      <c r="BJ595" s="18" t="s">
        <v>87</v>
      </c>
      <c r="BK595" s="108">
        <f>ROUND(I595*H595,2)</f>
        <v>0</v>
      </c>
      <c r="BL595" s="18" t="s">
        <v>252</v>
      </c>
      <c r="BM595" s="190" t="s">
        <v>554</v>
      </c>
    </row>
    <row r="596" spans="1:65" s="13" customFormat="1">
      <c r="B596" s="191"/>
      <c r="D596" s="192" t="s">
        <v>184</v>
      </c>
      <c r="E596" s="193" t="s">
        <v>1</v>
      </c>
      <c r="F596" s="194" t="s">
        <v>241</v>
      </c>
      <c r="H596" s="193" t="s">
        <v>1</v>
      </c>
      <c r="I596" s="195"/>
      <c r="L596" s="191"/>
      <c r="M596" s="196"/>
      <c r="N596" s="197"/>
      <c r="O596" s="197"/>
      <c r="P596" s="197"/>
      <c r="Q596" s="197"/>
      <c r="R596" s="197"/>
      <c r="S596" s="197"/>
      <c r="T596" s="198"/>
      <c r="AT596" s="193" t="s">
        <v>184</v>
      </c>
      <c r="AU596" s="193" t="s">
        <v>87</v>
      </c>
      <c r="AV596" s="13" t="s">
        <v>81</v>
      </c>
      <c r="AW596" s="13" t="s">
        <v>29</v>
      </c>
      <c r="AX596" s="13" t="s">
        <v>74</v>
      </c>
      <c r="AY596" s="193" t="s">
        <v>176</v>
      </c>
    </row>
    <row r="597" spans="1:65" s="13" customFormat="1">
      <c r="B597" s="191"/>
      <c r="D597" s="192" t="s">
        <v>184</v>
      </c>
      <c r="E597" s="193" t="s">
        <v>1</v>
      </c>
      <c r="F597" s="194" t="s">
        <v>185</v>
      </c>
      <c r="H597" s="193" t="s">
        <v>1</v>
      </c>
      <c r="I597" s="195"/>
      <c r="L597" s="191"/>
      <c r="M597" s="196"/>
      <c r="N597" s="197"/>
      <c r="O597" s="197"/>
      <c r="P597" s="197"/>
      <c r="Q597" s="197"/>
      <c r="R597" s="197"/>
      <c r="S597" s="197"/>
      <c r="T597" s="198"/>
      <c r="AT597" s="193" t="s">
        <v>184</v>
      </c>
      <c r="AU597" s="193" t="s">
        <v>87</v>
      </c>
      <c r="AV597" s="13" t="s">
        <v>81</v>
      </c>
      <c r="AW597" s="13" t="s">
        <v>29</v>
      </c>
      <c r="AX597" s="13" t="s">
        <v>74</v>
      </c>
      <c r="AY597" s="193" t="s">
        <v>176</v>
      </c>
    </row>
    <row r="598" spans="1:65" s="14" customFormat="1">
      <c r="B598" s="199"/>
      <c r="D598" s="192" t="s">
        <v>184</v>
      </c>
      <c r="E598" s="200" t="s">
        <v>1</v>
      </c>
      <c r="F598" s="201" t="s">
        <v>186</v>
      </c>
      <c r="H598" s="202">
        <v>57.13</v>
      </c>
      <c r="I598" s="203"/>
      <c r="L598" s="199"/>
      <c r="M598" s="204"/>
      <c r="N598" s="205"/>
      <c r="O598" s="205"/>
      <c r="P598" s="205"/>
      <c r="Q598" s="205"/>
      <c r="R598" s="205"/>
      <c r="S598" s="205"/>
      <c r="T598" s="206"/>
      <c r="AT598" s="200" t="s">
        <v>184</v>
      </c>
      <c r="AU598" s="200" t="s">
        <v>87</v>
      </c>
      <c r="AV598" s="14" t="s">
        <v>87</v>
      </c>
      <c r="AW598" s="14" t="s">
        <v>29</v>
      </c>
      <c r="AX598" s="14" t="s">
        <v>74</v>
      </c>
      <c r="AY598" s="200" t="s">
        <v>176</v>
      </c>
    </row>
    <row r="599" spans="1:65" s="13" customFormat="1">
      <c r="B599" s="191"/>
      <c r="D599" s="192" t="s">
        <v>184</v>
      </c>
      <c r="E599" s="193" t="s">
        <v>1</v>
      </c>
      <c r="F599" s="194" t="s">
        <v>187</v>
      </c>
      <c r="H599" s="193" t="s">
        <v>1</v>
      </c>
      <c r="I599" s="195"/>
      <c r="L599" s="191"/>
      <c r="M599" s="196"/>
      <c r="N599" s="197"/>
      <c r="O599" s="197"/>
      <c r="P599" s="197"/>
      <c r="Q599" s="197"/>
      <c r="R599" s="197"/>
      <c r="S599" s="197"/>
      <c r="T599" s="198"/>
      <c r="AT599" s="193" t="s">
        <v>184</v>
      </c>
      <c r="AU599" s="193" t="s">
        <v>87</v>
      </c>
      <c r="AV599" s="13" t="s">
        <v>81</v>
      </c>
      <c r="AW599" s="13" t="s">
        <v>29</v>
      </c>
      <c r="AX599" s="13" t="s">
        <v>74</v>
      </c>
      <c r="AY599" s="193" t="s">
        <v>176</v>
      </c>
    </row>
    <row r="600" spans="1:65" s="14" customFormat="1">
      <c r="B600" s="199"/>
      <c r="D600" s="192" t="s">
        <v>184</v>
      </c>
      <c r="E600" s="200" t="s">
        <v>1</v>
      </c>
      <c r="F600" s="201" t="s">
        <v>188</v>
      </c>
      <c r="H600" s="202">
        <v>13.92</v>
      </c>
      <c r="I600" s="203"/>
      <c r="L600" s="199"/>
      <c r="M600" s="204"/>
      <c r="N600" s="205"/>
      <c r="O600" s="205"/>
      <c r="P600" s="205"/>
      <c r="Q600" s="205"/>
      <c r="R600" s="205"/>
      <c r="S600" s="205"/>
      <c r="T600" s="206"/>
      <c r="AT600" s="200" t="s">
        <v>184</v>
      </c>
      <c r="AU600" s="200" t="s">
        <v>87</v>
      </c>
      <c r="AV600" s="14" t="s">
        <v>87</v>
      </c>
      <c r="AW600" s="14" t="s">
        <v>29</v>
      </c>
      <c r="AX600" s="14" t="s">
        <v>74</v>
      </c>
      <c r="AY600" s="200" t="s">
        <v>176</v>
      </c>
    </row>
    <row r="601" spans="1:65" s="13" customFormat="1">
      <c r="B601" s="191"/>
      <c r="D601" s="192" t="s">
        <v>184</v>
      </c>
      <c r="E601" s="193" t="s">
        <v>1</v>
      </c>
      <c r="F601" s="194" t="s">
        <v>195</v>
      </c>
      <c r="H601" s="193" t="s">
        <v>1</v>
      </c>
      <c r="I601" s="195"/>
      <c r="L601" s="191"/>
      <c r="M601" s="196"/>
      <c r="N601" s="197"/>
      <c r="O601" s="197"/>
      <c r="P601" s="197"/>
      <c r="Q601" s="197"/>
      <c r="R601" s="197"/>
      <c r="S601" s="197"/>
      <c r="T601" s="198"/>
      <c r="AT601" s="193" t="s">
        <v>184</v>
      </c>
      <c r="AU601" s="193" t="s">
        <v>87</v>
      </c>
      <c r="AV601" s="13" t="s">
        <v>81</v>
      </c>
      <c r="AW601" s="13" t="s">
        <v>29</v>
      </c>
      <c r="AX601" s="13" t="s">
        <v>74</v>
      </c>
      <c r="AY601" s="193" t="s">
        <v>176</v>
      </c>
    </row>
    <row r="602" spans="1:65" s="14" customFormat="1">
      <c r="B602" s="199"/>
      <c r="D602" s="192" t="s">
        <v>184</v>
      </c>
      <c r="E602" s="200" t="s">
        <v>1</v>
      </c>
      <c r="F602" s="201" t="s">
        <v>196</v>
      </c>
      <c r="H602" s="202">
        <v>15.06</v>
      </c>
      <c r="I602" s="203"/>
      <c r="L602" s="199"/>
      <c r="M602" s="204"/>
      <c r="N602" s="205"/>
      <c r="O602" s="205"/>
      <c r="P602" s="205"/>
      <c r="Q602" s="205"/>
      <c r="R602" s="205"/>
      <c r="S602" s="205"/>
      <c r="T602" s="206"/>
      <c r="AT602" s="200" t="s">
        <v>184</v>
      </c>
      <c r="AU602" s="200" t="s">
        <v>87</v>
      </c>
      <c r="AV602" s="14" t="s">
        <v>87</v>
      </c>
      <c r="AW602" s="14" t="s">
        <v>29</v>
      </c>
      <c r="AX602" s="14" t="s">
        <v>74</v>
      </c>
      <c r="AY602" s="200" t="s">
        <v>176</v>
      </c>
    </row>
    <row r="603" spans="1:65" s="13" customFormat="1">
      <c r="B603" s="191"/>
      <c r="D603" s="192" t="s">
        <v>184</v>
      </c>
      <c r="E603" s="193" t="s">
        <v>1</v>
      </c>
      <c r="F603" s="194" t="s">
        <v>219</v>
      </c>
      <c r="H603" s="193" t="s">
        <v>1</v>
      </c>
      <c r="I603" s="195"/>
      <c r="L603" s="191"/>
      <c r="M603" s="196"/>
      <c r="N603" s="197"/>
      <c r="O603" s="197"/>
      <c r="P603" s="197"/>
      <c r="Q603" s="197"/>
      <c r="R603" s="197"/>
      <c r="S603" s="197"/>
      <c r="T603" s="198"/>
      <c r="AT603" s="193" t="s">
        <v>184</v>
      </c>
      <c r="AU603" s="193" t="s">
        <v>87</v>
      </c>
      <c r="AV603" s="13" t="s">
        <v>81</v>
      </c>
      <c r="AW603" s="13" t="s">
        <v>29</v>
      </c>
      <c r="AX603" s="13" t="s">
        <v>74</v>
      </c>
      <c r="AY603" s="193" t="s">
        <v>176</v>
      </c>
    </row>
    <row r="604" spans="1:65" s="13" customFormat="1">
      <c r="B604" s="191"/>
      <c r="D604" s="192" t="s">
        <v>184</v>
      </c>
      <c r="E604" s="193" t="s">
        <v>1</v>
      </c>
      <c r="F604" s="194" t="s">
        <v>191</v>
      </c>
      <c r="H604" s="193" t="s">
        <v>1</v>
      </c>
      <c r="I604" s="195"/>
      <c r="L604" s="191"/>
      <c r="M604" s="196"/>
      <c r="N604" s="197"/>
      <c r="O604" s="197"/>
      <c r="P604" s="197"/>
      <c r="Q604" s="197"/>
      <c r="R604" s="197"/>
      <c r="S604" s="197"/>
      <c r="T604" s="198"/>
      <c r="AT604" s="193" t="s">
        <v>184</v>
      </c>
      <c r="AU604" s="193" t="s">
        <v>87</v>
      </c>
      <c r="AV604" s="13" t="s">
        <v>81</v>
      </c>
      <c r="AW604" s="13" t="s">
        <v>29</v>
      </c>
      <c r="AX604" s="13" t="s">
        <v>74</v>
      </c>
      <c r="AY604" s="193" t="s">
        <v>176</v>
      </c>
    </row>
    <row r="605" spans="1:65" s="14" customFormat="1">
      <c r="B605" s="199"/>
      <c r="D605" s="192" t="s">
        <v>184</v>
      </c>
      <c r="E605" s="200" t="s">
        <v>1</v>
      </c>
      <c r="F605" s="201" t="s">
        <v>192</v>
      </c>
      <c r="H605" s="202">
        <v>14.06</v>
      </c>
      <c r="I605" s="203"/>
      <c r="L605" s="199"/>
      <c r="M605" s="204"/>
      <c r="N605" s="205"/>
      <c r="O605" s="205"/>
      <c r="P605" s="205"/>
      <c r="Q605" s="205"/>
      <c r="R605" s="205"/>
      <c r="S605" s="205"/>
      <c r="T605" s="206"/>
      <c r="AT605" s="200" t="s">
        <v>184</v>
      </c>
      <c r="AU605" s="200" t="s">
        <v>87</v>
      </c>
      <c r="AV605" s="14" t="s">
        <v>87</v>
      </c>
      <c r="AW605" s="14" t="s">
        <v>29</v>
      </c>
      <c r="AX605" s="14" t="s">
        <v>74</v>
      </c>
      <c r="AY605" s="200" t="s">
        <v>176</v>
      </c>
    </row>
    <row r="606" spans="1:65" s="13" customFormat="1">
      <c r="B606" s="191"/>
      <c r="D606" s="192" t="s">
        <v>184</v>
      </c>
      <c r="E606" s="193" t="s">
        <v>1</v>
      </c>
      <c r="F606" s="194" t="s">
        <v>197</v>
      </c>
      <c r="H606" s="193" t="s">
        <v>1</v>
      </c>
      <c r="I606" s="195"/>
      <c r="L606" s="191"/>
      <c r="M606" s="196"/>
      <c r="N606" s="197"/>
      <c r="O606" s="197"/>
      <c r="P606" s="197"/>
      <c r="Q606" s="197"/>
      <c r="R606" s="197"/>
      <c r="S606" s="197"/>
      <c r="T606" s="198"/>
      <c r="AT606" s="193" t="s">
        <v>184</v>
      </c>
      <c r="AU606" s="193" t="s">
        <v>87</v>
      </c>
      <c r="AV606" s="13" t="s">
        <v>81</v>
      </c>
      <c r="AW606" s="13" t="s">
        <v>29</v>
      </c>
      <c r="AX606" s="13" t="s">
        <v>74</v>
      </c>
      <c r="AY606" s="193" t="s">
        <v>176</v>
      </c>
    </row>
    <row r="607" spans="1:65" s="14" customFormat="1">
      <c r="B607" s="199"/>
      <c r="D607" s="192" t="s">
        <v>184</v>
      </c>
      <c r="E607" s="200" t="s">
        <v>1</v>
      </c>
      <c r="F607" s="201" t="s">
        <v>198</v>
      </c>
      <c r="H607" s="202">
        <v>4.95</v>
      </c>
      <c r="I607" s="203"/>
      <c r="L607" s="199"/>
      <c r="M607" s="204"/>
      <c r="N607" s="205"/>
      <c r="O607" s="205"/>
      <c r="P607" s="205"/>
      <c r="Q607" s="205"/>
      <c r="R607" s="205"/>
      <c r="S607" s="205"/>
      <c r="T607" s="206"/>
      <c r="AT607" s="200" t="s">
        <v>184</v>
      </c>
      <c r="AU607" s="200" t="s">
        <v>87</v>
      </c>
      <c r="AV607" s="14" t="s">
        <v>87</v>
      </c>
      <c r="AW607" s="14" t="s">
        <v>29</v>
      </c>
      <c r="AX607" s="14" t="s">
        <v>74</v>
      </c>
      <c r="AY607" s="200" t="s">
        <v>176</v>
      </c>
    </row>
    <row r="608" spans="1:65" s="13" customFormat="1">
      <c r="B608" s="191"/>
      <c r="D608" s="192" t="s">
        <v>184</v>
      </c>
      <c r="E608" s="193" t="s">
        <v>1</v>
      </c>
      <c r="F608" s="194" t="s">
        <v>205</v>
      </c>
      <c r="H608" s="193" t="s">
        <v>1</v>
      </c>
      <c r="I608" s="195"/>
      <c r="L608" s="191"/>
      <c r="M608" s="196"/>
      <c r="N608" s="197"/>
      <c r="O608" s="197"/>
      <c r="P608" s="197"/>
      <c r="Q608" s="197"/>
      <c r="R608" s="197"/>
      <c r="S608" s="197"/>
      <c r="T608" s="198"/>
      <c r="AT608" s="193" t="s">
        <v>184</v>
      </c>
      <c r="AU608" s="193" t="s">
        <v>87</v>
      </c>
      <c r="AV608" s="13" t="s">
        <v>81</v>
      </c>
      <c r="AW608" s="13" t="s">
        <v>29</v>
      </c>
      <c r="AX608" s="13" t="s">
        <v>74</v>
      </c>
      <c r="AY608" s="193" t="s">
        <v>176</v>
      </c>
    </row>
    <row r="609" spans="1:65" s="14" customFormat="1">
      <c r="B609" s="199"/>
      <c r="D609" s="192" t="s">
        <v>184</v>
      </c>
      <c r="E609" s="200" t="s">
        <v>1</v>
      </c>
      <c r="F609" s="201" t="s">
        <v>206</v>
      </c>
      <c r="H609" s="202">
        <v>41.2</v>
      </c>
      <c r="I609" s="203"/>
      <c r="L609" s="199"/>
      <c r="M609" s="204"/>
      <c r="N609" s="205"/>
      <c r="O609" s="205"/>
      <c r="P609" s="205"/>
      <c r="Q609" s="205"/>
      <c r="R609" s="205"/>
      <c r="S609" s="205"/>
      <c r="T609" s="206"/>
      <c r="AT609" s="200" t="s">
        <v>184</v>
      </c>
      <c r="AU609" s="200" t="s">
        <v>87</v>
      </c>
      <c r="AV609" s="14" t="s">
        <v>87</v>
      </c>
      <c r="AW609" s="14" t="s">
        <v>29</v>
      </c>
      <c r="AX609" s="14" t="s">
        <v>74</v>
      </c>
      <c r="AY609" s="200" t="s">
        <v>176</v>
      </c>
    </row>
    <row r="610" spans="1:65" s="13" customFormat="1">
      <c r="B610" s="191"/>
      <c r="D610" s="192" t="s">
        <v>184</v>
      </c>
      <c r="E610" s="193" t="s">
        <v>1</v>
      </c>
      <c r="F610" s="194" t="s">
        <v>555</v>
      </c>
      <c r="H610" s="193" t="s">
        <v>1</v>
      </c>
      <c r="I610" s="195"/>
      <c r="L610" s="191"/>
      <c r="M610" s="196"/>
      <c r="N610" s="197"/>
      <c r="O610" s="197"/>
      <c r="P610" s="197"/>
      <c r="Q610" s="197"/>
      <c r="R610" s="197"/>
      <c r="S610" s="197"/>
      <c r="T610" s="198"/>
      <c r="AT610" s="193" t="s">
        <v>184</v>
      </c>
      <c r="AU610" s="193" t="s">
        <v>87</v>
      </c>
      <c r="AV610" s="13" t="s">
        <v>81</v>
      </c>
      <c r="AW610" s="13" t="s">
        <v>29</v>
      </c>
      <c r="AX610" s="13" t="s">
        <v>74</v>
      </c>
      <c r="AY610" s="193" t="s">
        <v>176</v>
      </c>
    </row>
    <row r="611" spans="1:65" s="13" customFormat="1">
      <c r="B611" s="191"/>
      <c r="D611" s="192" t="s">
        <v>184</v>
      </c>
      <c r="E611" s="193" t="s">
        <v>1</v>
      </c>
      <c r="F611" s="194" t="s">
        <v>205</v>
      </c>
      <c r="H611" s="193" t="s">
        <v>1</v>
      </c>
      <c r="I611" s="195"/>
      <c r="L611" s="191"/>
      <c r="M611" s="196"/>
      <c r="N611" s="197"/>
      <c r="O611" s="197"/>
      <c r="P611" s="197"/>
      <c r="Q611" s="197"/>
      <c r="R611" s="197"/>
      <c r="S611" s="197"/>
      <c r="T611" s="198"/>
      <c r="AT611" s="193" t="s">
        <v>184</v>
      </c>
      <c r="AU611" s="193" t="s">
        <v>87</v>
      </c>
      <c r="AV611" s="13" t="s">
        <v>81</v>
      </c>
      <c r="AW611" s="13" t="s">
        <v>29</v>
      </c>
      <c r="AX611" s="13" t="s">
        <v>74</v>
      </c>
      <c r="AY611" s="193" t="s">
        <v>176</v>
      </c>
    </row>
    <row r="612" spans="1:65" s="14" customFormat="1">
      <c r="B612" s="199"/>
      <c r="D612" s="192" t="s">
        <v>184</v>
      </c>
      <c r="E612" s="200" t="s">
        <v>1</v>
      </c>
      <c r="F612" s="201" t="s">
        <v>556</v>
      </c>
      <c r="H612" s="202">
        <v>6.8520000000000003</v>
      </c>
      <c r="I612" s="203"/>
      <c r="L612" s="199"/>
      <c r="M612" s="204"/>
      <c r="N612" s="205"/>
      <c r="O612" s="205"/>
      <c r="P612" s="205"/>
      <c r="Q612" s="205"/>
      <c r="R612" s="205"/>
      <c r="S612" s="205"/>
      <c r="T612" s="206"/>
      <c r="AT612" s="200" t="s">
        <v>184</v>
      </c>
      <c r="AU612" s="200" t="s">
        <v>87</v>
      </c>
      <c r="AV612" s="14" t="s">
        <v>87</v>
      </c>
      <c r="AW612" s="14" t="s">
        <v>29</v>
      </c>
      <c r="AX612" s="14" t="s">
        <v>74</v>
      </c>
      <c r="AY612" s="200" t="s">
        <v>176</v>
      </c>
    </row>
    <row r="613" spans="1:65" s="14" customFormat="1">
      <c r="B613" s="199"/>
      <c r="D613" s="192" t="s">
        <v>184</v>
      </c>
      <c r="E613" s="200" t="s">
        <v>1</v>
      </c>
      <c r="F613" s="201" t="s">
        <v>557</v>
      </c>
      <c r="H613" s="202">
        <v>-1.96</v>
      </c>
      <c r="I613" s="203"/>
      <c r="L613" s="199"/>
      <c r="M613" s="204"/>
      <c r="N613" s="205"/>
      <c r="O613" s="205"/>
      <c r="P613" s="205"/>
      <c r="Q613" s="205"/>
      <c r="R613" s="205"/>
      <c r="S613" s="205"/>
      <c r="T613" s="206"/>
      <c r="AT613" s="200" t="s">
        <v>184</v>
      </c>
      <c r="AU613" s="200" t="s">
        <v>87</v>
      </c>
      <c r="AV613" s="14" t="s">
        <v>87</v>
      </c>
      <c r="AW613" s="14" t="s">
        <v>29</v>
      </c>
      <c r="AX613" s="14" t="s">
        <v>74</v>
      </c>
      <c r="AY613" s="200" t="s">
        <v>176</v>
      </c>
    </row>
    <row r="614" spans="1:65" s="15" customFormat="1">
      <c r="B614" s="207"/>
      <c r="D614" s="192" t="s">
        <v>184</v>
      </c>
      <c r="E614" s="208" t="s">
        <v>1</v>
      </c>
      <c r="F614" s="209" t="s">
        <v>207</v>
      </c>
      <c r="H614" s="210">
        <v>151.21199999999999</v>
      </c>
      <c r="I614" s="211"/>
      <c r="L614" s="207"/>
      <c r="M614" s="212"/>
      <c r="N614" s="213"/>
      <c r="O614" s="213"/>
      <c r="P614" s="213"/>
      <c r="Q614" s="213"/>
      <c r="R614" s="213"/>
      <c r="S614" s="213"/>
      <c r="T614" s="214"/>
      <c r="AT614" s="208" t="s">
        <v>184</v>
      </c>
      <c r="AU614" s="208" t="s">
        <v>87</v>
      </c>
      <c r="AV614" s="15" t="s">
        <v>183</v>
      </c>
      <c r="AW614" s="15" t="s">
        <v>29</v>
      </c>
      <c r="AX614" s="15" t="s">
        <v>81</v>
      </c>
      <c r="AY614" s="208" t="s">
        <v>176</v>
      </c>
    </row>
    <row r="615" spans="1:65" s="12" customFormat="1" ht="25.9" customHeight="1">
      <c r="B615" s="165"/>
      <c r="D615" s="166" t="s">
        <v>73</v>
      </c>
      <c r="E615" s="167" t="s">
        <v>558</v>
      </c>
      <c r="F615" s="167" t="s">
        <v>559</v>
      </c>
      <c r="I615" s="168"/>
      <c r="J615" s="169">
        <f>BK615</f>
        <v>0</v>
      </c>
      <c r="L615" s="165"/>
      <c r="M615" s="170"/>
      <c r="N615" s="171"/>
      <c r="O615" s="171"/>
      <c r="P615" s="172">
        <f>P616</f>
        <v>0</v>
      </c>
      <c r="Q615" s="171"/>
      <c r="R615" s="172">
        <f>R616</f>
        <v>0</v>
      </c>
      <c r="S615" s="171"/>
      <c r="T615" s="173">
        <f>T616</f>
        <v>0</v>
      </c>
      <c r="AR615" s="166" t="s">
        <v>215</v>
      </c>
      <c r="AT615" s="174" t="s">
        <v>73</v>
      </c>
      <c r="AU615" s="174" t="s">
        <v>74</v>
      </c>
      <c r="AY615" s="166" t="s">
        <v>176</v>
      </c>
      <c r="BK615" s="175">
        <f>BK616</f>
        <v>0</v>
      </c>
    </row>
    <row r="616" spans="1:65" s="12" customFormat="1" ht="22.9" customHeight="1">
      <c r="B616" s="165"/>
      <c r="D616" s="166" t="s">
        <v>73</v>
      </c>
      <c r="E616" s="176" t="s">
        <v>560</v>
      </c>
      <c r="F616" s="176" t="s">
        <v>561</v>
      </c>
      <c r="I616" s="168"/>
      <c r="J616" s="177">
        <f>BK616</f>
        <v>0</v>
      </c>
      <c r="L616" s="165"/>
      <c r="M616" s="170"/>
      <c r="N616" s="171"/>
      <c r="O616" s="171"/>
      <c r="P616" s="172">
        <f>P617</f>
        <v>0</v>
      </c>
      <c r="Q616" s="171"/>
      <c r="R616" s="172">
        <f>R617</f>
        <v>0</v>
      </c>
      <c r="S616" s="171"/>
      <c r="T616" s="173">
        <f>T617</f>
        <v>0</v>
      </c>
      <c r="AR616" s="166" t="s">
        <v>215</v>
      </c>
      <c r="AT616" s="174" t="s">
        <v>73</v>
      </c>
      <c r="AU616" s="174" t="s">
        <v>81</v>
      </c>
      <c r="AY616" s="166" t="s">
        <v>176</v>
      </c>
      <c r="BK616" s="175">
        <f>BK617</f>
        <v>0</v>
      </c>
    </row>
    <row r="617" spans="1:65" s="2" customFormat="1" ht="16.5" customHeight="1">
      <c r="A617" s="35"/>
      <c r="B617" s="146"/>
      <c r="C617" s="178" t="s">
        <v>562</v>
      </c>
      <c r="D617" s="178" t="s">
        <v>179</v>
      </c>
      <c r="E617" s="179" t="s">
        <v>563</v>
      </c>
      <c r="F617" s="180" t="s">
        <v>564</v>
      </c>
      <c r="G617" s="181" t="s">
        <v>272</v>
      </c>
      <c r="H617" s="182">
        <v>20</v>
      </c>
      <c r="I617" s="183"/>
      <c r="J617" s="184">
        <f>ROUND(I617*H617,2)</f>
        <v>0</v>
      </c>
      <c r="K617" s="185"/>
      <c r="L617" s="36"/>
      <c r="M617" s="223" t="s">
        <v>1</v>
      </c>
      <c r="N617" s="224" t="s">
        <v>40</v>
      </c>
      <c r="O617" s="225"/>
      <c r="P617" s="226">
        <f>O617*H617</f>
        <v>0</v>
      </c>
      <c r="Q617" s="226">
        <v>0</v>
      </c>
      <c r="R617" s="226">
        <f>Q617*H617</f>
        <v>0</v>
      </c>
      <c r="S617" s="226">
        <v>0</v>
      </c>
      <c r="T617" s="227">
        <f>S617*H617</f>
        <v>0</v>
      </c>
      <c r="U617" s="35"/>
      <c r="V617" s="35"/>
      <c r="W617" s="35"/>
      <c r="X617" s="35"/>
      <c r="Y617" s="35"/>
      <c r="Z617" s="35"/>
      <c r="AA617" s="35"/>
      <c r="AB617" s="35"/>
      <c r="AC617" s="35"/>
      <c r="AD617" s="35"/>
      <c r="AE617" s="35"/>
      <c r="AR617" s="190" t="s">
        <v>398</v>
      </c>
      <c r="AT617" s="190" t="s">
        <v>179</v>
      </c>
      <c r="AU617" s="190" t="s">
        <v>87</v>
      </c>
      <c r="AY617" s="18" t="s">
        <v>176</v>
      </c>
      <c r="BE617" s="108">
        <f>IF(N617="základná",J617,0)</f>
        <v>0</v>
      </c>
      <c r="BF617" s="108">
        <f>IF(N617="znížená",J617,0)</f>
        <v>0</v>
      </c>
      <c r="BG617" s="108">
        <f>IF(N617="zákl. prenesená",J617,0)</f>
        <v>0</v>
      </c>
      <c r="BH617" s="108">
        <f>IF(N617="zníž. prenesená",J617,0)</f>
        <v>0</v>
      </c>
      <c r="BI617" s="108">
        <f>IF(N617="nulová",J617,0)</f>
        <v>0</v>
      </c>
      <c r="BJ617" s="18" t="s">
        <v>87</v>
      </c>
      <c r="BK617" s="108">
        <f>ROUND(I617*H617,2)</f>
        <v>0</v>
      </c>
      <c r="BL617" s="18" t="s">
        <v>398</v>
      </c>
      <c r="BM617" s="190" t="s">
        <v>565</v>
      </c>
    </row>
    <row r="618" spans="1:65" s="2" customFormat="1" ht="6.95" customHeight="1">
      <c r="A618" s="35"/>
      <c r="B618" s="53"/>
      <c r="C618" s="54"/>
      <c r="D618" s="54"/>
      <c r="E618" s="54"/>
      <c r="F618" s="54"/>
      <c r="G618" s="54"/>
      <c r="H618" s="54"/>
      <c r="I618" s="54"/>
      <c r="J618" s="54"/>
      <c r="K618" s="54"/>
      <c r="L618" s="36"/>
      <c r="M618" s="35"/>
      <c r="O618" s="35"/>
      <c r="P618" s="35"/>
      <c r="Q618" s="35"/>
      <c r="R618" s="35"/>
      <c r="S618" s="35"/>
      <c r="T618" s="35"/>
      <c r="U618" s="35"/>
      <c r="V618" s="35"/>
      <c r="W618" s="35"/>
      <c r="X618" s="35"/>
      <c r="Y618" s="35"/>
      <c r="Z618" s="35"/>
      <c r="AA618" s="35"/>
      <c r="AB618" s="35"/>
      <c r="AC618" s="35"/>
      <c r="AD618" s="35"/>
      <c r="AE618" s="35"/>
    </row>
  </sheetData>
  <autoFilter ref="C141:K617"/>
  <mergeCells count="17">
    <mergeCell ref="E20:H20"/>
    <mergeCell ref="E134:H134"/>
    <mergeCell ref="L2:V2"/>
    <mergeCell ref="E29:J29"/>
    <mergeCell ref="D116:F116"/>
    <mergeCell ref="D117:F117"/>
    <mergeCell ref="D118:F118"/>
    <mergeCell ref="E130:H130"/>
    <mergeCell ref="E132:H132"/>
    <mergeCell ref="E85:H85"/>
    <mergeCell ref="E87:H87"/>
    <mergeCell ref="E89:H89"/>
    <mergeCell ref="D114:F114"/>
    <mergeCell ref="D115:F115"/>
    <mergeCell ref="E7:H7"/>
    <mergeCell ref="E9:H9"/>
    <mergeCell ref="E11:H11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365"/>
  <sheetViews>
    <sheetView showGridLines="0" topLeftCell="A7" workbookViewId="0">
      <selection activeCell="E29" sqref="E29:J29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63" t="s">
        <v>5</v>
      </c>
      <c r="M2" s="264"/>
      <c r="N2" s="264"/>
      <c r="O2" s="264"/>
      <c r="P2" s="264"/>
      <c r="Q2" s="264"/>
      <c r="R2" s="264"/>
      <c r="S2" s="264"/>
      <c r="T2" s="264"/>
      <c r="U2" s="264"/>
      <c r="V2" s="264"/>
      <c r="AT2" s="18" t="s">
        <v>91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</row>
    <row r="4" spans="1:46" s="1" customFormat="1" ht="24.95" customHeight="1">
      <c r="B4" s="21"/>
      <c r="D4" s="22" t="s">
        <v>128</v>
      </c>
      <c r="L4" s="21"/>
      <c r="M4" s="115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16.5" customHeight="1">
      <c r="B7" s="21"/>
      <c r="E7" s="301" t="str">
        <f>'Rekapitulácia stavby'!K6</f>
        <v>Vybudovanie operačnej sály na osadenie prístroja pre urológiu</v>
      </c>
      <c r="F7" s="302"/>
      <c r="G7" s="302"/>
      <c r="H7" s="302"/>
      <c r="L7" s="21"/>
    </row>
    <row r="8" spans="1:46" s="1" customFormat="1" ht="12" customHeight="1">
      <c r="B8" s="21"/>
      <c r="D8" s="28" t="s">
        <v>129</v>
      </c>
      <c r="L8" s="21"/>
    </row>
    <row r="9" spans="1:46" s="2" customFormat="1" ht="16.5" customHeight="1">
      <c r="A9" s="35"/>
      <c r="B9" s="36"/>
      <c r="C9" s="35"/>
      <c r="D9" s="35"/>
      <c r="E9" s="301" t="s">
        <v>130</v>
      </c>
      <c r="F9" s="299"/>
      <c r="G9" s="299"/>
      <c r="H9" s="299"/>
      <c r="I9" s="35"/>
      <c r="J9" s="35"/>
      <c r="K9" s="35"/>
      <c r="L9" s="48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2" customHeight="1">
      <c r="A10" s="35"/>
      <c r="B10" s="36"/>
      <c r="C10" s="35"/>
      <c r="D10" s="28" t="s">
        <v>131</v>
      </c>
      <c r="E10" s="35"/>
      <c r="F10" s="35"/>
      <c r="G10" s="35"/>
      <c r="H10" s="35"/>
      <c r="I10" s="35"/>
      <c r="J10" s="35"/>
      <c r="K10" s="35"/>
      <c r="L10" s="48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6.5" customHeight="1">
      <c r="A11" s="35"/>
      <c r="B11" s="36"/>
      <c r="C11" s="35"/>
      <c r="D11" s="35"/>
      <c r="E11" s="292" t="s">
        <v>566</v>
      </c>
      <c r="F11" s="299"/>
      <c r="G11" s="299"/>
      <c r="H11" s="299"/>
      <c r="I11" s="35"/>
      <c r="J11" s="35"/>
      <c r="K11" s="35"/>
      <c r="L11" s="48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>
      <c r="A12" s="35"/>
      <c r="B12" s="36"/>
      <c r="C12" s="35"/>
      <c r="D12" s="35"/>
      <c r="E12" s="35"/>
      <c r="F12" s="35"/>
      <c r="G12" s="35"/>
      <c r="H12" s="35"/>
      <c r="I12" s="35"/>
      <c r="J12" s="35"/>
      <c r="K12" s="35"/>
      <c r="L12" s="48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2" customHeight="1">
      <c r="A13" s="35"/>
      <c r="B13" s="36"/>
      <c r="C13" s="35"/>
      <c r="D13" s="28" t="s">
        <v>17</v>
      </c>
      <c r="E13" s="35"/>
      <c r="F13" s="26" t="s">
        <v>1</v>
      </c>
      <c r="G13" s="35"/>
      <c r="H13" s="35"/>
      <c r="I13" s="28" t="s">
        <v>18</v>
      </c>
      <c r="J13" s="26" t="s">
        <v>1</v>
      </c>
      <c r="K13" s="35"/>
      <c r="L13" s="48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36"/>
      <c r="C14" s="35"/>
      <c r="D14" s="28" t="s">
        <v>19</v>
      </c>
      <c r="E14" s="35"/>
      <c r="F14" s="26" t="s">
        <v>20</v>
      </c>
      <c r="G14" s="35"/>
      <c r="H14" s="35"/>
      <c r="I14" s="28" t="s">
        <v>21</v>
      </c>
      <c r="J14" s="61" t="str">
        <f>'Rekapitulácia stavby'!AN8</f>
        <v>14. 3. 2022</v>
      </c>
      <c r="K14" s="35"/>
      <c r="L14" s="48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0.9" customHeight="1">
      <c r="A15" s="35"/>
      <c r="B15" s="36"/>
      <c r="C15" s="35"/>
      <c r="D15" s="35"/>
      <c r="E15" s="35"/>
      <c r="F15" s="35"/>
      <c r="G15" s="35"/>
      <c r="H15" s="35"/>
      <c r="I15" s="35"/>
      <c r="J15" s="35"/>
      <c r="K15" s="35"/>
      <c r="L15" s="48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12" customHeight="1">
      <c r="A16" s="35"/>
      <c r="B16" s="36"/>
      <c r="C16" s="35"/>
      <c r="D16" s="28" t="s">
        <v>23</v>
      </c>
      <c r="E16" s="35"/>
      <c r="F16" s="35"/>
      <c r="G16" s="35"/>
      <c r="H16" s="35"/>
      <c r="I16" s="28" t="s">
        <v>24</v>
      </c>
      <c r="J16" s="26" t="str">
        <f>IF('Rekapitulácia stavby'!AN10="","",'Rekapitulácia stavby'!AN10)</f>
        <v/>
      </c>
      <c r="K16" s="35"/>
      <c r="L16" s="48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8" customHeight="1">
      <c r="A17" s="35"/>
      <c r="B17" s="36"/>
      <c r="C17" s="35"/>
      <c r="D17" s="35"/>
      <c r="E17" s="26" t="str">
        <f>IF('Rekapitulácia stavby'!E11="","",'Rekapitulácia stavby'!E11)</f>
        <v xml:space="preserve"> </v>
      </c>
      <c r="F17" s="35"/>
      <c r="G17" s="35"/>
      <c r="H17" s="35"/>
      <c r="I17" s="28" t="s">
        <v>26</v>
      </c>
      <c r="J17" s="26" t="str">
        <f>IF('Rekapitulácia stavby'!AN11="","",'Rekapitulácia stavby'!AN11)</f>
        <v/>
      </c>
      <c r="K17" s="35"/>
      <c r="L17" s="48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6.95" customHeight="1">
      <c r="A18" s="35"/>
      <c r="B18" s="36"/>
      <c r="C18" s="35"/>
      <c r="D18" s="35"/>
      <c r="E18" s="35"/>
      <c r="F18" s="35"/>
      <c r="G18" s="35"/>
      <c r="H18" s="35"/>
      <c r="I18" s="35"/>
      <c r="J18" s="35"/>
      <c r="K18" s="35"/>
      <c r="L18" s="48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12" customHeight="1">
      <c r="A19" s="35"/>
      <c r="B19" s="36"/>
      <c r="C19" s="35"/>
      <c r="D19" s="28" t="s">
        <v>27</v>
      </c>
      <c r="E19" s="35"/>
      <c r="F19" s="35"/>
      <c r="G19" s="35"/>
      <c r="H19" s="35"/>
      <c r="I19" s="28" t="s">
        <v>24</v>
      </c>
      <c r="J19" s="29"/>
      <c r="K19" s="35"/>
      <c r="L19" s="48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8" customHeight="1">
      <c r="A20" s="35"/>
      <c r="B20" s="36"/>
      <c r="C20" s="35"/>
      <c r="D20" s="35"/>
      <c r="E20" s="303"/>
      <c r="F20" s="277"/>
      <c r="G20" s="277"/>
      <c r="H20" s="277"/>
      <c r="I20" s="28" t="s">
        <v>26</v>
      </c>
      <c r="J20" s="29"/>
      <c r="K20" s="35"/>
      <c r="L20" s="48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6.95" customHeight="1">
      <c r="A21" s="35"/>
      <c r="B21" s="36"/>
      <c r="C21" s="35"/>
      <c r="D21" s="35"/>
      <c r="E21" s="35"/>
      <c r="F21" s="35"/>
      <c r="G21" s="35"/>
      <c r="H21" s="35"/>
      <c r="I21" s="35"/>
      <c r="J21" s="35"/>
      <c r="K21" s="35"/>
      <c r="L21" s="48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12" customHeight="1">
      <c r="A22" s="35"/>
      <c r="B22" s="36"/>
      <c r="C22" s="35"/>
      <c r="D22" s="28" t="s">
        <v>28</v>
      </c>
      <c r="E22" s="35"/>
      <c r="F22" s="35"/>
      <c r="G22" s="35"/>
      <c r="H22" s="35"/>
      <c r="I22" s="28" t="s">
        <v>24</v>
      </c>
      <c r="J22" s="26" t="s">
        <v>1</v>
      </c>
      <c r="K22" s="35"/>
      <c r="L22" s="48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8" customHeight="1">
      <c r="A23" s="35"/>
      <c r="B23" s="36"/>
      <c r="C23" s="35"/>
      <c r="D23" s="35"/>
      <c r="E23" s="26" t="s">
        <v>133</v>
      </c>
      <c r="F23" s="35"/>
      <c r="G23" s="35"/>
      <c r="H23" s="35"/>
      <c r="I23" s="28" t="s">
        <v>26</v>
      </c>
      <c r="J23" s="26" t="s">
        <v>1</v>
      </c>
      <c r="K23" s="35"/>
      <c r="L23" s="48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6.95" customHeight="1">
      <c r="A24" s="35"/>
      <c r="B24" s="36"/>
      <c r="C24" s="35"/>
      <c r="D24" s="35"/>
      <c r="E24" s="35"/>
      <c r="F24" s="35"/>
      <c r="G24" s="35"/>
      <c r="H24" s="35"/>
      <c r="I24" s="35"/>
      <c r="J24" s="35"/>
      <c r="K24" s="35"/>
      <c r="L24" s="48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12" customHeight="1">
      <c r="A25" s="35"/>
      <c r="B25" s="36"/>
      <c r="C25" s="35"/>
      <c r="D25" s="28" t="s">
        <v>30</v>
      </c>
      <c r="E25" s="35"/>
      <c r="F25" s="35"/>
      <c r="G25" s="35"/>
      <c r="H25" s="35"/>
      <c r="I25" s="28" t="s">
        <v>24</v>
      </c>
      <c r="J25" s="26" t="s">
        <v>1</v>
      </c>
      <c r="K25" s="35"/>
      <c r="L25" s="48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8" customHeight="1">
      <c r="A26" s="35"/>
      <c r="B26" s="36"/>
      <c r="C26" s="35"/>
      <c r="D26" s="35"/>
      <c r="E26" s="26" t="s">
        <v>134</v>
      </c>
      <c r="F26" s="35"/>
      <c r="G26" s="35"/>
      <c r="H26" s="35"/>
      <c r="I26" s="28" t="s">
        <v>26</v>
      </c>
      <c r="J26" s="26" t="s">
        <v>1</v>
      </c>
      <c r="K26" s="35"/>
      <c r="L26" s="48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2" customFormat="1" ht="6.95" customHeight="1">
      <c r="A27" s="35"/>
      <c r="B27" s="36"/>
      <c r="C27" s="35"/>
      <c r="D27" s="35"/>
      <c r="E27" s="35"/>
      <c r="F27" s="35"/>
      <c r="G27" s="35"/>
      <c r="H27" s="35"/>
      <c r="I27" s="35"/>
      <c r="J27" s="35"/>
      <c r="K27" s="35"/>
      <c r="L27" s="48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s="2" customFormat="1" ht="12" customHeight="1">
      <c r="A28" s="35"/>
      <c r="B28" s="36"/>
      <c r="C28" s="35"/>
      <c r="D28" s="28" t="s">
        <v>31</v>
      </c>
      <c r="E28" s="35"/>
      <c r="F28" s="35"/>
      <c r="G28" s="35"/>
      <c r="H28" s="35"/>
      <c r="I28" s="35"/>
      <c r="J28" s="35"/>
      <c r="K28" s="35"/>
      <c r="L28" s="48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8" customFormat="1" ht="164.25" customHeight="1">
      <c r="A29" s="116"/>
      <c r="B29" s="117"/>
      <c r="C29" s="116"/>
      <c r="D29" s="116"/>
      <c r="E29" s="281" t="s">
        <v>2446</v>
      </c>
      <c r="F29" s="281"/>
      <c r="G29" s="281"/>
      <c r="H29" s="281"/>
      <c r="I29" s="281"/>
      <c r="J29" s="281"/>
      <c r="K29" s="116"/>
      <c r="L29" s="118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</row>
    <row r="30" spans="1:31" s="2" customFormat="1" ht="6.95" customHeight="1">
      <c r="A30" s="35"/>
      <c r="B30" s="36"/>
      <c r="C30" s="35"/>
      <c r="D30" s="35"/>
      <c r="E30" s="35"/>
      <c r="F30" s="35"/>
      <c r="G30" s="35"/>
      <c r="H30" s="35"/>
      <c r="I30" s="35"/>
      <c r="J30" s="35"/>
      <c r="K30" s="35"/>
      <c r="L30" s="48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36"/>
      <c r="C31" s="35"/>
      <c r="D31" s="72"/>
      <c r="E31" s="72"/>
      <c r="F31" s="72"/>
      <c r="G31" s="72"/>
      <c r="H31" s="72"/>
      <c r="I31" s="72"/>
      <c r="J31" s="72"/>
      <c r="K31" s="72"/>
      <c r="L31" s="48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36"/>
      <c r="C32" s="35"/>
      <c r="D32" s="26" t="s">
        <v>135</v>
      </c>
      <c r="E32" s="35"/>
      <c r="F32" s="35"/>
      <c r="G32" s="35"/>
      <c r="H32" s="35"/>
      <c r="I32" s="35"/>
      <c r="J32" s="34">
        <f>J98</f>
        <v>0</v>
      </c>
      <c r="K32" s="35"/>
      <c r="L32" s="48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36"/>
      <c r="C33" s="35"/>
      <c r="D33" s="33" t="s">
        <v>122</v>
      </c>
      <c r="E33" s="35"/>
      <c r="F33" s="35"/>
      <c r="G33" s="35"/>
      <c r="H33" s="35"/>
      <c r="I33" s="35"/>
      <c r="J33" s="34">
        <f>J122</f>
        <v>0</v>
      </c>
      <c r="K33" s="35"/>
      <c r="L33" s="48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25.35" customHeight="1">
      <c r="A34" s="35"/>
      <c r="B34" s="36"/>
      <c r="C34" s="35"/>
      <c r="D34" s="119" t="s">
        <v>34</v>
      </c>
      <c r="E34" s="35"/>
      <c r="F34" s="35"/>
      <c r="G34" s="35"/>
      <c r="H34" s="35"/>
      <c r="I34" s="35"/>
      <c r="J34" s="77">
        <f>ROUND(J32 + J33, 2)</f>
        <v>0</v>
      </c>
      <c r="K34" s="35"/>
      <c r="L34" s="48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6.95" customHeight="1">
      <c r="A35" s="35"/>
      <c r="B35" s="36"/>
      <c r="C35" s="35"/>
      <c r="D35" s="72"/>
      <c r="E35" s="72"/>
      <c r="F35" s="72"/>
      <c r="G35" s="72"/>
      <c r="H35" s="72"/>
      <c r="I35" s="72"/>
      <c r="J35" s="72"/>
      <c r="K35" s="72"/>
      <c r="L35" s="48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36"/>
      <c r="C36" s="35"/>
      <c r="D36" s="35"/>
      <c r="E36" s="35"/>
      <c r="F36" s="39" t="s">
        <v>36</v>
      </c>
      <c r="G36" s="35"/>
      <c r="H36" s="35"/>
      <c r="I36" s="39" t="s">
        <v>35</v>
      </c>
      <c r="J36" s="39" t="s">
        <v>37</v>
      </c>
      <c r="K36" s="35"/>
      <c r="L36" s="48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customHeight="1">
      <c r="A37" s="35"/>
      <c r="B37" s="36"/>
      <c r="C37" s="35"/>
      <c r="D37" s="120" t="s">
        <v>38</v>
      </c>
      <c r="E37" s="41" t="s">
        <v>39</v>
      </c>
      <c r="F37" s="121">
        <f>ROUND((SUM(BE122:BE129) + SUM(BE151:BE1364)),  2)</f>
        <v>0</v>
      </c>
      <c r="G37" s="122"/>
      <c r="H37" s="122"/>
      <c r="I37" s="123">
        <v>0.2</v>
      </c>
      <c r="J37" s="121">
        <f>ROUND(((SUM(BE122:BE129) + SUM(BE151:BE1364))*I37),  2)</f>
        <v>0</v>
      </c>
      <c r="K37" s="35"/>
      <c r="L37" s="48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customHeight="1">
      <c r="A38" s="35"/>
      <c r="B38" s="36"/>
      <c r="C38" s="35"/>
      <c r="D38" s="35"/>
      <c r="E38" s="41" t="s">
        <v>40</v>
      </c>
      <c r="F38" s="121">
        <f>ROUND((SUM(BF122:BF129) + SUM(BF151:BF1364)),  2)</f>
        <v>0</v>
      </c>
      <c r="G38" s="122"/>
      <c r="H38" s="122"/>
      <c r="I38" s="123">
        <v>0.2</v>
      </c>
      <c r="J38" s="121">
        <f>ROUND(((SUM(BF122:BF129) + SUM(BF151:BF1364))*I38),  2)</f>
        <v>0</v>
      </c>
      <c r="K38" s="35"/>
      <c r="L38" s="48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36"/>
      <c r="C39" s="35"/>
      <c r="D39" s="35"/>
      <c r="E39" s="28" t="s">
        <v>41</v>
      </c>
      <c r="F39" s="124">
        <f>ROUND((SUM(BG122:BG129) + SUM(BG151:BG1364)),  2)</f>
        <v>0</v>
      </c>
      <c r="G39" s="35"/>
      <c r="H39" s="35"/>
      <c r="I39" s="125">
        <v>0.2</v>
      </c>
      <c r="J39" s="124">
        <f>0</f>
        <v>0</v>
      </c>
      <c r="K39" s="35"/>
      <c r="L39" s="48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hidden="1" customHeight="1">
      <c r="A40" s="35"/>
      <c r="B40" s="36"/>
      <c r="C40" s="35"/>
      <c r="D40" s="35"/>
      <c r="E40" s="28" t="s">
        <v>42</v>
      </c>
      <c r="F40" s="124">
        <f>ROUND((SUM(BH122:BH129) + SUM(BH151:BH1364)),  2)</f>
        <v>0</v>
      </c>
      <c r="G40" s="35"/>
      <c r="H40" s="35"/>
      <c r="I40" s="125">
        <v>0.2</v>
      </c>
      <c r="J40" s="124">
        <f>0</f>
        <v>0</v>
      </c>
      <c r="K40" s="35"/>
      <c r="L40" s="48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14.45" hidden="1" customHeight="1">
      <c r="A41" s="35"/>
      <c r="B41" s="36"/>
      <c r="C41" s="35"/>
      <c r="D41" s="35"/>
      <c r="E41" s="41" t="s">
        <v>43</v>
      </c>
      <c r="F41" s="121">
        <f>ROUND((SUM(BI122:BI129) + SUM(BI151:BI1364)),  2)</f>
        <v>0</v>
      </c>
      <c r="G41" s="122"/>
      <c r="H41" s="122"/>
      <c r="I41" s="123">
        <v>0</v>
      </c>
      <c r="J41" s="121">
        <f>0</f>
        <v>0</v>
      </c>
      <c r="K41" s="35"/>
      <c r="L41" s="48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6.95" customHeight="1">
      <c r="A42" s="35"/>
      <c r="B42" s="36"/>
      <c r="C42" s="35"/>
      <c r="D42" s="35"/>
      <c r="E42" s="35"/>
      <c r="F42" s="35"/>
      <c r="G42" s="35"/>
      <c r="H42" s="35"/>
      <c r="I42" s="35"/>
      <c r="J42" s="35"/>
      <c r="K42" s="35"/>
      <c r="L42" s="48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2" customFormat="1" ht="25.35" customHeight="1">
      <c r="A43" s="35"/>
      <c r="B43" s="36"/>
      <c r="C43" s="113"/>
      <c r="D43" s="126" t="s">
        <v>44</v>
      </c>
      <c r="E43" s="66"/>
      <c r="F43" s="66"/>
      <c r="G43" s="127" t="s">
        <v>45</v>
      </c>
      <c r="H43" s="128" t="s">
        <v>46</v>
      </c>
      <c r="I43" s="66"/>
      <c r="J43" s="129">
        <f>SUM(J34:J41)</f>
        <v>0</v>
      </c>
      <c r="K43" s="130"/>
      <c r="L43" s="48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pans="1:31" s="2" customFormat="1" ht="0.95" customHeight="1">
      <c r="A44" s="35"/>
      <c r="B44" s="36"/>
      <c r="C44" s="35"/>
      <c r="D44" s="35"/>
      <c r="E44" s="35"/>
      <c r="F44" s="35"/>
      <c r="G44" s="35"/>
      <c r="H44" s="35"/>
      <c r="I44" s="35"/>
      <c r="J44" s="35"/>
      <c r="K44" s="35"/>
      <c r="L44" s="48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pans="1:31" s="1" customFormat="1" ht="0.95" customHeight="1">
      <c r="B45" s="21"/>
      <c r="L45" s="21"/>
    </row>
    <row r="46" spans="1:31" s="1" customFormat="1" ht="0.95" customHeight="1">
      <c r="B46" s="21"/>
      <c r="L46" s="21"/>
    </row>
    <row r="47" spans="1:31" s="1" customFormat="1" ht="0.95" customHeight="1">
      <c r="B47" s="21"/>
      <c r="L47" s="21"/>
    </row>
    <row r="48" spans="1:31" s="1" customFormat="1" ht="0.95" customHeight="1">
      <c r="B48" s="21"/>
      <c r="L48" s="21"/>
    </row>
    <row r="49" spans="1:31" s="1" customFormat="1" ht="0.95" customHeight="1">
      <c r="B49" s="21"/>
      <c r="L49" s="21"/>
    </row>
    <row r="50" spans="1:31" s="2" customFormat="1" ht="14.45" customHeight="1">
      <c r="B50" s="48"/>
      <c r="D50" s="49" t="s">
        <v>47</v>
      </c>
      <c r="E50" s="50"/>
      <c r="F50" s="50"/>
      <c r="G50" s="49" t="s">
        <v>48</v>
      </c>
      <c r="H50" s="50"/>
      <c r="I50" s="50"/>
      <c r="J50" s="50"/>
      <c r="K50" s="50"/>
      <c r="L50" s="48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36"/>
      <c r="C61" s="35"/>
      <c r="D61" s="51" t="s">
        <v>49</v>
      </c>
      <c r="E61" s="38"/>
      <c r="F61" s="131" t="s">
        <v>50</v>
      </c>
      <c r="G61" s="51" t="s">
        <v>49</v>
      </c>
      <c r="H61" s="38"/>
      <c r="I61" s="38"/>
      <c r="J61" s="132" t="s">
        <v>50</v>
      </c>
      <c r="K61" s="38"/>
      <c r="L61" s="48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36"/>
      <c r="C65" s="35"/>
      <c r="D65" s="49" t="s">
        <v>51</v>
      </c>
      <c r="E65" s="52"/>
      <c r="F65" s="52"/>
      <c r="G65" s="49" t="s">
        <v>52</v>
      </c>
      <c r="H65" s="52"/>
      <c r="I65" s="52"/>
      <c r="J65" s="52"/>
      <c r="K65" s="52"/>
      <c r="L65" s="48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36"/>
      <c r="C76" s="35"/>
      <c r="D76" s="51" t="s">
        <v>49</v>
      </c>
      <c r="E76" s="38"/>
      <c r="F76" s="131" t="s">
        <v>50</v>
      </c>
      <c r="G76" s="51" t="s">
        <v>49</v>
      </c>
      <c r="H76" s="38"/>
      <c r="I76" s="38"/>
      <c r="J76" s="132" t="s">
        <v>50</v>
      </c>
      <c r="K76" s="38"/>
      <c r="L76" s="48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53"/>
      <c r="C77" s="54"/>
      <c r="D77" s="54"/>
      <c r="E77" s="54"/>
      <c r="F77" s="54"/>
      <c r="G77" s="54"/>
      <c r="H77" s="54"/>
      <c r="I77" s="54"/>
      <c r="J77" s="54"/>
      <c r="K77" s="54"/>
      <c r="L77" s="48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31" s="2" customFormat="1" ht="6.95" customHeight="1">
      <c r="A81" s="35"/>
      <c r="B81" s="55"/>
      <c r="C81" s="56"/>
      <c r="D81" s="56"/>
      <c r="E81" s="56"/>
      <c r="F81" s="56"/>
      <c r="G81" s="56"/>
      <c r="H81" s="56"/>
      <c r="I81" s="56"/>
      <c r="J81" s="56"/>
      <c r="K81" s="56"/>
      <c r="L81" s="48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31" s="2" customFormat="1" ht="24.95" customHeight="1">
      <c r="A82" s="35"/>
      <c r="B82" s="36"/>
      <c r="C82" s="22" t="s">
        <v>136</v>
      </c>
      <c r="D82" s="35"/>
      <c r="E82" s="35"/>
      <c r="F82" s="35"/>
      <c r="G82" s="35"/>
      <c r="H82" s="35"/>
      <c r="I82" s="35"/>
      <c r="J82" s="35"/>
      <c r="K82" s="35"/>
      <c r="L82" s="48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6.95" customHeight="1">
      <c r="A83" s="35"/>
      <c r="B83" s="36"/>
      <c r="C83" s="35"/>
      <c r="D83" s="35"/>
      <c r="E83" s="35"/>
      <c r="F83" s="35"/>
      <c r="G83" s="35"/>
      <c r="H83" s="35"/>
      <c r="I83" s="35"/>
      <c r="J83" s="35"/>
      <c r="K83" s="35"/>
      <c r="L83" s="48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12" customHeight="1">
      <c r="A84" s="35"/>
      <c r="B84" s="36"/>
      <c r="C84" s="28" t="s">
        <v>15</v>
      </c>
      <c r="D84" s="35"/>
      <c r="E84" s="35"/>
      <c r="F84" s="35"/>
      <c r="G84" s="35"/>
      <c r="H84" s="35"/>
      <c r="I84" s="35"/>
      <c r="J84" s="35"/>
      <c r="K84" s="35"/>
      <c r="L84" s="48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16.5" customHeight="1">
      <c r="A85" s="35"/>
      <c r="B85" s="36"/>
      <c r="C85" s="35"/>
      <c r="D85" s="35"/>
      <c r="E85" s="301" t="str">
        <f>E7</f>
        <v>Vybudovanie operačnej sály na osadenie prístroja pre urológiu</v>
      </c>
      <c r="F85" s="302"/>
      <c r="G85" s="302"/>
      <c r="H85" s="302"/>
      <c r="I85" s="35"/>
      <c r="J85" s="35"/>
      <c r="K85" s="35"/>
      <c r="L85" s="48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1" customFormat="1" ht="12" customHeight="1">
      <c r="B86" s="21"/>
      <c r="C86" s="28" t="s">
        <v>129</v>
      </c>
      <c r="L86" s="21"/>
    </row>
    <row r="87" spans="1:31" s="2" customFormat="1" ht="16.5" customHeight="1">
      <c r="A87" s="35"/>
      <c r="B87" s="36"/>
      <c r="C87" s="35"/>
      <c r="D87" s="35"/>
      <c r="E87" s="301" t="s">
        <v>130</v>
      </c>
      <c r="F87" s="299"/>
      <c r="G87" s="299"/>
      <c r="H87" s="299"/>
      <c r="I87" s="35"/>
      <c r="J87" s="35"/>
      <c r="K87" s="35"/>
      <c r="L87" s="48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31" s="2" customFormat="1" ht="12" customHeight="1">
      <c r="A88" s="35"/>
      <c r="B88" s="36"/>
      <c r="C88" s="28" t="s">
        <v>131</v>
      </c>
      <c r="D88" s="35"/>
      <c r="E88" s="35"/>
      <c r="F88" s="35"/>
      <c r="G88" s="35"/>
      <c r="H88" s="35"/>
      <c r="I88" s="35"/>
      <c r="J88" s="35"/>
      <c r="K88" s="35"/>
      <c r="L88" s="48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31" s="2" customFormat="1" ht="16.5" customHeight="1">
      <c r="A89" s="35"/>
      <c r="B89" s="36"/>
      <c r="C89" s="35"/>
      <c r="D89" s="35"/>
      <c r="E89" s="292" t="str">
        <f>E11</f>
        <v>ARCH2 - Nový stav</v>
      </c>
      <c r="F89" s="299"/>
      <c r="G89" s="299"/>
      <c r="H89" s="299"/>
      <c r="I89" s="35"/>
      <c r="J89" s="35"/>
      <c r="K89" s="35"/>
      <c r="L89" s="48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6.95" customHeight="1">
      <c r="A90" s="35"/>
      <c r="B90" s="36"/>
      <c r="C90" s="35"/>
      <c r="D90" s="35"/>
      <c r="E90" s="35"/>
      <c r="F90" s="35"/>
      <c r="G90" s="35"/>
      <c r="H90" s="35"/>
      <c r="I90" s="35"/>
      <c r="J90" s="35"/>
      <c r="K90" s="35"/>
      <c r="L90" s="48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12" customHeight="1">
      <c r="A91" s="35"/>
      <c r="B91" s="36"/>
      <c r="C91" s="28" t="s">
        <v>19</v>
      </c>
      <c r="D91" s="35"/>
      <c r="E91" s="35"/>
      <c r="F91" s="26" t="str">
        <f>F14</f>
        <v>Bratislava</v>
      </c>
      <c r="G91" s="35"/>
      <c r="H91" s="35"/>
      <c r="I91" s="28" t="s">
        <v>21</v>
      </c>
      <c r="J91" s="61" t="str">
        <f>IF(J14="","",J14)</f>
        <v>14. 3. 2022</v>
      </c>
      <c r="K91" s="35"/>
      <c r="L91" s="48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6.95" customHeight="1">
      <c r="A92" s="35"/>
      <c r="B92" s="36"/>
      <c r="C92" s="35"/>
      <c r="D92" s="35"/>
      <c r="E92" s="35"/>
      <c r="F92" s="35"/>
      <c r="G92" s="35"/>
      <c r="H92" s="35"/>
      <c r="I92" s="35"/>
      <c r="J92" s="35"/>
      <c r="K92" s="35"/>
      <c r="L92" s="48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25.7" customHeight="1">
      <c r="A93" s="35"/>
      <c r="B93" s="36"/>
      <c r="C93" s="28" t="s">
        <v>23</v>
      </c>
      <c r="D93" s="35"/>
      <c r="E93" s="35"/>
      <c r="F93" s="26" t="str">
        <f>E17</f>
        <v xml:space="preserve"> </v>
      </c>
      <c r="G93" s="35"/>
      <c r="H93" s="35"/>
      <c r="I93" s="28" t="s">
        <v>28</v>
      </c>
      <c r="J93" s="31" t="str">
        <f>E23</f>
        <v>Ing. arch. Angela HORNICKÁ</v>
      </c>
      <c r="K93" s="35"/>
      <c r="L93" s="48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15.2" customHeight="1">
      <c r="A94" s="35"/>
      <c r="B94" s="36"/>
      <c r="C94" s="28" t="s">
        <v>27</v>
      </c>
      <c r="D94" s="35"/>
      <c r="E94" s="35"/>
      <c r="F94" s="26" t="str">
        <f>IF(E20="","",E20)</f>
        <v/>
      </c>
      <c r="G94" s="35"/>
      <c r="H94" s="35"/>
      <c r="I94" s="28" t="s">
        <v>30</v>
      </c>
      <c r="J94" s="31" t="str">
        <f>E26</f>
        <v>Ing. Peter Mateáš</v>
      </c>
      <c r="K94" s="35"/>
      <c r="L94" s="48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10.35" customHeight="1">
      <c r="A95" s="35"/>
      <c r="B95" s="36"/>
      <c r="C95" s="35"/>
      <c r="D95" s="35"/>
      <c r="E95" s="35"/>
      <c r="F95" s="35"/>
      <c r="G95" s="35"/>
      <c r="H95" s="35"/>
      <c r="I95" s="35"/>
      <c r="J95" s="35"/>
      <c r="K95" s="35"/>
      <c r="L95" s="48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29.25" customHeight="1">
      <c r="A96" s="35"/>
      <c r="B96" s="36"/>
      <c r="C96" s="133" t="s">
        <v>137</v>
      </c>
      <c r="D96" s="113"/>
      <c r="E96" s="113"/>
      <c r="F96" s="113"/>
      <c r="G96" s="113"/>
      <c r="H96" s="113"/>
      <c r="I96" s="113"/>
      <c r="J96" s="134" t="s">
        <v>138</v>
      </c>
      <c r="K96" s="113"/>
      <c r="L96" s="48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47" s="2" customFormat="1" ht="10.35" customHeight="1">
      <c r="A97" s="35"/>
      <c r="B97" s="36"/>
      <c r="C97" s="35"/>
      <c r="D97" s="35"/>
      <c r="E97" s="35"/>
      <c r="F97" s="35"/>
      <c r="G97" s="35"/>
      <c r="H97" s="35"/>
      <c r="I97" s="35"/>
      <c r="J97" s="35"/>
      <c r="K97" s="35"/>
      <c r="L97" s="48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pans="1:47" s="2" customFormat="1" ht="22.9" customHeight="1">
      <c r="A98" s="35"/>
      <c r="B98" s="36"/>
      <c r="C98" s="135" t="s">
        <v>139</v>
      </c>
      <c r="D98" s="35"/>
      <c r="E98" s="35"/>
      <c r="F98" s="35"/>
      <c r="G98" s="35"/>
      <c r="H98" s="35"/>
      <c r="I98" s="35"/>
      <c r="J98" s="77">
        <f>J151</f>
        <v>0</v>
      </c>
      <c r="K98" s="35"/>
      <c r="L98" s="48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8" t="s">
        <v>140</v>
      </c>
    </row>
    <row r="99" spans="1:47" s="9" customFormat="1" ht="24.95" customHeight="1">
      <c r="B99" s="136"/>
      <c r="D99" s="137" t="s">
        <v>141</v>
      </c>
      <c r="E99" s="138"/>
      <c r="F99" s="138"/>
      <c r="G99" s="138"/>
      <c r="H99" s="138"/>
      <c r="I99" s="138"/>
      <c r="J99" s="139">
        <f>J152</f>
        <v>0</v>
      </c>
      <c r="L99" s="136"/>
    </row>
    <row r="100" spans="1:47" s="10" customFormat="1" ht="19.899999999999999" customHeight="1">
      <c r="B100" s="140"/>
      <c r="D100" s="141" t="s">
        <v>567</v>
      </c>
      <c r="E100" s="142"/>
      <c r="F100" s="142"/>
      <c r="G100" s="142"/>
      <c r="H100" s="142"/>
      <c r="I100" s="142"/>
      <c r="J100" s="143">
        <f>J153</f>
        <v>0</v>
      </c>
      <c r="L100" s="140"/>
    </row>
    <row r="101" spans="1:47" s="10" customFormat="1" ht="19.899999999999999" customHeight="1">
      <c r="B101" s="140"/>
      <c r="D101" s="141" t="s">
        <v>568</v>
      </c>
      <c r="E101" s="142"/>
      <c r="F101" s="142"/>
      <c r="G101" s="142"/>
      <c r="H101" s="142"/>
      <c r="I101" s="142"/>
      <c r="J101" s="143">
        <f>J185</f>
        <v>0</v>
      </c>
      <c r="L101" s="140"/>
    </row>
    <row r="102" spans="1:47" s="10" customFormat="1" ht="19.899999999999999" customHeight="1">
      <c r="B102" s="140"/>
      <c r="D102" s="141" t="s">
        <v>142</v>
      </c>
      <c r="E102" s="142"/>
      <c r="F102" s="142"/>
      <c r="G102" s="142"/>
      <c r="H102" s="142"/>
      <c r="I102" s="142"/>
      <c r="J102" s="143">
        <f>J450</f>
        <v>0</v>
      </c>
      <c r="L102" s="140"/>
    </row>
    <row r="103" spans="1:47" s="10" customFormat="1" ht="19.899999999999999" customHeight="1">
      <c r="B103" s="140"/>
      <c r="D103" s="141" t="s">
        <v>569</v>
      </c>
      <c r="E103" s="142"/>
      <c r="F103" s="142"/>
      <c r="G103" s="142"/>
      <c r="H103" s="142"/>
      <c r="I103" s="142"/>
      <c r="J103" s="143">
        <f>J468</f>
        <v>0</v>
      </c>
      <c r="L103" s="140"/>
    </row>
    <row r="104" spans="1:47" s="9" customFormat="1" ht="24.95" customHeight="1">
      <c r="B104" s="136"/>
      <c r="D104" s="137" t="s">
        <v>570</v>
      </c>
      <c r="E104" s="138"/>
      <c r="F104" s="138"/>
      <c r="G104" s="138"/>
      <c r="H104" s="138"/>
      <c r="I104" s="138"/>
      <c r="J104" s="139">
        <f>J470</f>
        <v>0</v>
      </c>
      <c r="L104" s="136"/>
    </row>
    <row r="105" spans="1:47" s="9" customFormat="1" ht="24.95" customHeight="1">
      <c r="B105" s="136"/>
      <c r="D105" s="137" t="s">
        <v>143</v>
      </c>
      <c r="E105" s="138"/>
      <c r="F105" s="138"/>
      <c r="G105" s="138"/>
      <c r="H105" s="138"/>
      <c r="I105" s="138"/>
      <c r="J105" s="139">
        <f>J471</f>
        <v>0</v>
      </c>
      <c r="L105" s="136"/>
    </row>
    <row r="106" spans="1:47" s="10" customFormat="1" ht="19.899999999999999" customHeight="1">
      <c r="B106" s="140"/>
      <c r="D106" s="141" t="s">
        <v>144</v>
      </c>
      <c r="E106" s="142"/>
      <c r="F106" s="142"/>
      <c r="G106" s="142"/>
      <c r="H106" s="142"/>
      <c r="I106" s="142"/>
      <c r="J106" s="143">
        <f>J472</f>
        <v>0</v>
      </c>
      <c r="L106" s="140"/>
    </row>
    <row r="107" spans="1:47" s="10" customFormat="1" ht="19.899999999999999" customHeight="1">
      <c r="B107" s="140"/>
      <c r="D107" s="141" t="s">
        <v>145</v>
      </c>
      <c r="E107" s="142"/>
      <c r="F107" s="142"/>
      <c r="G107" s="142"/>
      <c r="H107" s="142"/>
      <c r="I107" s="142"/>
      <c r="J107" s="143">
        <f>J520</f>
        <v>0</v>
      </c>
      <c r="L107" s="140"/>
    </row>
    <row r="108" spans="1:47" s="10" customFormat="1" ht="19.899999999999999" customHeight="1">
      <c r="B108" s="140"/>
      <c r="D108" s="141" t="s">
        <v>146</v>
      </c>
      <c r="E108" s="142"/>
      <c r="F108" s="142"/>
      <c r="G108" s="142"/>
      <c r="H108" s="142"/>
      <c r="I108" s="142"/>
      <c r="J108" s="143">
        <f>J625</f>
        <v>0</v>
      </c>
      <c r="L108" s="140"/>
    </row>
    <row r="109" spans="1:47" s="10" customFormat="1" ht="19.899999999999999" customHeight="1">
      <c r="B109" s="140"/>
      <c r="D109" s="141" t="s">
        <v>147</v>
      </c>
      <c r="E109" s="142"/>
      <c r="F109" s="142"/>
      <c r="G109" s="142"/>
      <c r="H109" s="142"/>
      <c r="I109" s="142"/>
      <c r="J109" s="143">
        <f>J666</f>
        <v>0</v>
      </c>
      <c r="L109" s="140"/>
    </row>
    <row r="110" spans="1:47" s="10" customFormat="1" ht="19.899999999999999" customHeight="1">
      <c r="B110" s="140"/>
      <c r="D110" s="141" t="s">
        <v>148</v>
      </c>
      <c r="E110" s="142"/>
      <c r="F110" s="142"/>
      <c r="G110" s="142"/>
      <c r="H110" s="142"/>
      <c r="I110" s="142"/>
      <c r="J110" s="143">
        <f>J674</f>
        <v>0</v>
      </c>
      <c r="L110" s="140"/>
    </row>
    <row r="111" spans="1:47" s="10" customFormat="1" ht="19.899999999999999" customHeight="1">
      <c r="B111" s="140"/>
      <c r="D111" s="141" t="s">
        <v>149</v>
      </c>
      <c r="E111" s="142"/>
      <c r="F111" s="142"/>
      <c r="G111" s="142"/>
      <c r="H111" s="142"/>
      <c r="I111" s="142"/>
      <c r="J111" s="143">
        <f>J739</f>
        <v>0</v>
      </c>
      <c r="L111" s="140"/>
    </row>
    <row r="112" spans="1:47" s="10" customFormat="1" ht="19.899999999999999" customHeight="1">
      <c r="B112" s="140"/>
      <c r="D112" s="141" t="s">
        <v>150</v>
      </c>
      <c r="E112" s="142"/>
      <c r="F112" s="142"/>
      <c r="G112" s="142"/>
      <c r="H112" s="142"/>
      <c r="I112" s="142"/>
      <c r="J112" s="143">
        <f>J826</f>
        <v>0</v>
      </c>
      <c r="L112" s="140"/>
    </row>
    <row r="113" spans="1:65" s="10" customFormat="1" ht="19.899999999999999" customHeight="1">
      <c r="B113" s="140"/>
      <c r="D113" s="141" t="s">
        <v>571</v>
      </c>
      <c r="E113" s="142"/>
      <c r="F113" s="142"/>
      <c r="G113" s="142"/>
      <c r="H113" s="142"/>
      <c r="I113" s="142"/>
      <c r="J113" s="143">
        <f>J1007</f>
        <v>0</v>
      </c>
      <c r="L113" s="140"/>
    </row>
    <row r="114" spans="1:65" s="10" customFormat="1" ht="19.899999999999999" customHeight="1">
      <c r="B114" s="140"/>
      <c r="D114" s="141" t="s">
        <v>572</v>
      </c>
      <c r="E114" s="142"/>
      <c r="F114" s="142"/>
      <c r="G114" s="142"/>
      <c r="H114" s="142"/>
      <c r="I114" s="142"/>
      <c r="J114" s="143">
        <f>J1029</f>
        <v>0</v>
      </c>
      <c r="L114" s="140"/>
    </row>
    <row r="115" spans="1:65" s="10" customFormat="1" ht="19.899999999999999" customHeight="1">
      <c r="B115" s="140"/>
      <c r="D115" s="141" t="s">
        <v>573</v>
      </c>
      <c r="E115" s="142"/>
      <c r="F115" s="142"/>
      <c r="G115" s="142"/>
      <c r="H115" s="142"/>
      <c r="I115" s="142"/>
      <c r="J115" s="143">
        <f>J1038</f>
        <v>0</v>
      </c>
      <c r="L115" s="140"/>
    </row>
    <row r="116" spans="1:65" s="10" customFormat="1" ht="19.899999999999999" customHeight="1">
      <c r="B116" s="140"/>
      <c r="D116" s="141" t="s">
        <v>574</v>
      </c>
      <c r="E116" s="142"/>
      <c r="F116" s="142"/>
      <c r="G116" s="142"/>
      <c r="H116" s="142"/>
      <c r="I116" s="142"/>
      <c r="J116" s="143">
        <f>J1260</f>
        <v>0</v>
      </c>
      <c r="L116" s="140"/>
    </row>
    <row r="117" spans="1:65" s="9" customFormat="1" ht="24.95" customHeight="1">
      <c r="B117" s="136"/>
      <c r="D117" s="137" t="s">
        <v>151</v>
      </c>
      <c r="E117" s="138"/>
      <c r="F117" s="138"/>
      <c r="G117" s="138"/>
      <c r="H117" s="138"/>
      <c r="I117" s="138"/>
      <c r="J117" s="139">
        <f>J1266</f>
        <v>0</v>
      </c>
      <c r="L117" s="136"/>
    </row>
    <row r="118" spans="1:65" s="10" customFormat="1" ht="19.899999999999999" customHeight="1">
      <c r="B118" s="140"/>
      <c r="D118" s="141" t="s">
        <v>152</v>
      </c>
      <c r="E118" s="142"/>
      <c r="F118" s="142"/>
      <c r="G118" s="142"/>
      <c r="H118" s="142"/>
      <c r="I118" s="142"/>
      <c r="J118" s="143">
        <f>J1267</f>
        <v>0</v>
      </c>
      <c r="L118" s="140"/>
    </row>
    <row r="119" spans="1:65" s="9" customFormat="1" ht="24.95" customHeight="1">
      <c r="B119" s="136"/>
      <c r="D119" s="137" t="s">
        <v>575</v>
      </c>
      <c r="E119" s="138"/>
      <c r="F119" s="138"/>
      <c r="G119" s="138"/>
      <c r="H119" s="138"/>
      <c r="I119" s="138"/>
      <c r="J119" s="139">
        <f>J1270</f>
        <v>0</v>
      </c>
      <c r="L119" s="136"/>
    </row>
    <row r="120" spans="1:65" s="2" customFormat="1" ht="21.75" customHeight="1">
      <c r="A120" s="35"/>
      <c r="B120" s="36"/>
      <c r="C120" s="35"/>
      <c r="D120" s="35"/>
      <c r="E120" s="35"/>
      <c r="F120" s="35"/>
      <c r="G120" s="35"/>
      <c r="H120" s="35"/>
      <c r="I120" s="35"/>
      <c r="J120" s="35"/>
      <c r="K120" s="35"/>
      <c r="L120" s="48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2" customFormat="1" ht="6.95" customHeight="1">
      <c r="A121" s="35"/>
      <c r="B121" s="36"/>
      <c r="C121" s="35"/>
      <c r="D121" s="35"/>
      <c r="E121" s="35"/>
      <c r="F121" s="35"/>
      <c r="G121" s="35"/>
      <c r="H121" s="35"/>
      <c r="I121" s="35"/>
      <c r="J121" s="35"/>
      <c r="K121" s="35"/>
      <c r="L121" s="48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5" s="2" customFormat="1" ht="29.25" customHeight="1">
      <c r="A122" s="35"/>
      <c r="B122" s="36"/>
      <c r="C122" s="135" t="s">
        <v>153</v>
      </c>
      <c r="D122" s="35"/>
      <c r="E122" s="35"/>
      <c r="F122" s="35"/>
      <c r="G122" s="35"/>
      <c r="H122" s="35"/>
      <c r="I122" s="35"/>
      <c r="J122" s="144">
        <f>ROUND(J123 + J124 + J125 + J126 + J127 + J128,2)</f>
        <v>0</v>
      </c>
      <c r="K122" s="35"/>
      <c r="L122" s="48"/>
      <c r="N122" s="145" t="s">
        <v>38</v>
      </c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5" s="2" customFormat="1" ht="18" customHeight="1">
      <c r="A123" s="35"/>
      <c r="B123" s="146"/>
      <c r="C123" s="147"/>
      <c r="D123" s="287" t="s">
        <v>154</v>
      </c>
      <c r="E123" s="300"/>
      <c r="F123" s="300"/>
      <c r="G123" s="147"/>
      <c r="H123" s="147"/>
      <c r="I123" s="147"/>
      <c r="J123" s="105">
        <v>0</v>
      </c>
      <c r="K123" s="147"/>
      <c r="L123" s="149"/>
      <c r="M123" s="150"/>
      <c r="N123" s="151" t="s">
        <v>40</v>
      </c>
      <c r="O123" s="150"/>
      <c r="P123" s="150"/>
      <c r="Q123" s="150"/>
      <c r="R123" s="150"/>
      <c r="S123" s="147"/>
      <c r="T123" s="147"/>
      <c r="U123" s="147"/>
      <c r="V123" s="147"/>
      <c r="W123" s="147"/>
      <c r="X123" s="147"/>
      <c r="Y123" s="147"/>
      <c r="Z123" s="147"/>
      <c r="AA123" s="147"/>
      <c r="AB123" s="147"/>
      <c r="AC123" s="147"/>
      <c r="AD123" s="147"/>
      <c r="AE123" s="147"/>
      <c r="AF123" s="150"/>
      <c r="AG123" s="150"/>
      <c r="AH123" s="150"/>
      <c r="AI123" s="150"/>
      <c r="AJ123" s="150"/>
      <c r="AK123" s="150"/>
      <c r="AL123" s="150"/>
      <c r="AM123" s="150"/>
      <c r="AN123" s="150"/>
      <c r="AO123" s="150"/>
      <c r="AP123" s="150"/>
      <c r="AQ123" s="150"/>
      <c r="AR123" s="150"/>
      <c r="AS123" s="150"/>
      <c r="AT123" s="150"/>
      <c r="AU123" s="150"/>
      <c r="AV123" s="150"/>
      <c r="AW123" s="150"/>
      <c r="AX123" s="150"/>
      <c r="AY123" s="152" t="s">
        <v>155</v>
      </c>
      <c r="AZ123" s="150"/>
      <c r="BA123" s="150"/>
      <c r="BB123" s="150"/>
      <c r="BC123" s="150"/>
      <c r="BD123" s="150"/>
      <c r="BE123" s="153">
        <f t="shared" ref="BE123:BE128" si="0">IF(N123="základná",J123,0)</f>
        <v>0</v>
      </c>
      <c r="BF123" s="153">
        <f t="shared" ref="BF123:BF128" si="1">IF(N123="znížená",J123,0)</f>
        <v>0</v>
      </c>
      <c r="BG123" s="153">
        <f t="shared" ref="BG123:BG128" si="2">IF(N123="zákl. prenesená",J123,0)</f>
        <v>0</v>
      </c>
      <c r="BH123" s="153">
        <f t="shared" ref="BH123:BH128" si="3">IF(N123="zníž. prenesená",J123,0)</f>
        <v>0</v>
      </c>
      <c r="BI123" s="153">
        <f t="shared" ref="BI123:BI128" si="4">IF(N123="nulová",J123,0)</f>
        <v>0</v>
      </c>
      <c r="BJ123" s="152" t="s">
        <v>87</v>
      </c>
      <c r="BK123" s="150"/>
      <c r="BL123" s="150"/>
      <c r="BM123" s="150"/>
    </row>
    <row r="124" spans="1:65" s="2" customFormat="1" ht="18" customHeight="1">
      <c r="A124" s="35"/>
      <c r="B124" s="146"/>
      <c r="C124" s="147"/>
      <c r="D124" s="287" t="s">
        <v>156</v>
      </c>
      <c r="E124" s="300"/>
      <c r="F124" s="300"/>
      <c r="G124" s="147"/>
      <c r="H124" s="147"/>
      <c r="I124" s="147"/>
      <c r="J124" s="105">
        <v>0</v>
      </c>
      <c r="K124" s="147"/>
      <c r="L124" s="149"/>
      <c r="M124" s="150"/>
      <c r="N124" s="151" t="s">
        <v>40</v>
      </c>
      <c r="O124" s="150"/>
      <c r="P124" s="150"/>
      <c r="Q124" s="150"/>
      <c r="R124" s="150"/>
      <c r="S124" s="147"/>
      <c r="T124" s="147"/>
      <c r="U124" s="147"/>
      <c r="V124" s="147"/>
      <c r="W124" s="147"/>
      <c r="X124" s="147"/>
      <c r="Y124" s="147"/>
      <c r="Z124" s="147"/>
      <c r="AA124" s="147"/>
      <c r="AB124" s="147"/>
      <c r="AC124" s="147"/>
      <c r="AD124" s="147"/>
      <c r="AE124" s="147"/>
      <c r="AF124" s="150"/>
      <c r="AG124" s="150"/>
      <c r="AH124" s="150"/>
      <c r="AI124" s="150"/>
      <c r="AJ124" s="150"/>
      <c r="AK124" s="150"/>
      <c r="AL124" s="150"/>
      <c r="AM124" s="150"/>
      <c r="AN124" s="150"/>
      <c r="AO124" s="150"/>
      <c r="AP124" s="150"/>
      <c r="AQ124" s="150"/>
      <c r="AR124" s="150"/>
      <c r="AS124" s="150"/>
      <c r="AT124" s="150"/>
      <c r="AU124" s="150"/>
      <c r="AV124" s="150"/>
      <c r="AW124" s="150"/>
      <c r="AX124" s="150"/>
      <c r="AY124" s="152" t="s">
        <v>155</v>
      </c>
      <c r="AZ124" s="150"/>
      <c r="BA124" s="150"/>
      <c r="BB124" s="150"/>
      <c r="BC124" s="150"/>
      <c r="BD124" s="150"/>
      <c r="BE124" s="153">
        <f t="shared" si="0"/>
        <v>0</v>
      </c>
      <c r="BF124" s="153">
        <f t="shared" si="1"/>
        <v>0</v>
      </c>
      <c r="BG124" s="153">
        <f t="shared" si="2"/>
        <v>0</v>
      </c>
      <c r="BH124" s="153">
        <f t="shared" si="3"/>
        <v>0</v>
      </c>
      <c r="BI124" s="153">
        <f t="shared" si="4"/>
        <v>0</v>
      </c>
      <c r="BJ124" s="152" t="s">
        <v>87</v>
      </c>
      <c r="BK124" s="150"/>
      <c r="BL124" s="150"/>
      <c r="BM124" s="150"/>
    </row>
    <row r="125" spans="1:65" s="2" customFormat="1" ht="18" customHeight="1">
      <c r="A125" s="35"/>
      <c r="B125" s="146"/>
      <c r="C125" s="147"/>
      <c r="D125" s="287" t="s">
        <v>157</v>
      </c>
      <c r="E125" s="300"/>
      <c r="F125" s="300"/>
      <c r="G125" s="147"/>
      <c r="H125" s="147"/>
      <c r="I125" s="147"/>
      <c r="J125" s="105">
        <v>0</v>
      </c>
      <c r="K125" s="147"/>
      <c r="L125" s="149"/>
      <c r="M125" s="150"/>
      <c r="N125" s="151" t="s">
        <v>40</v>
      </c>
      <c r="O125" s="150"/>
      <c r="P125" s="150"/>
      <c r="Q125" s="150"/>
      <c r="R125" s="150"/>
      <c r="S125" s="147"/>
      <c r="T125" s="147"/>
      <c r="U125" s="147"/>
      <c r="V125" s="147"/>
      <c r="W125" s="147"/>
      <c r="X125" s="147"/>
      <c r="Y125" s="147"/>
      <c r="Z125" s="147"/>
      <c r="AA125" s="147"/>
      <c r="AB125" s="147"/>
      <c r="AC125" s="147"/>
      <c r="AD125" s="147"/>
      <c r="AE125" s="147"/>
      <c r="AF125" s="150"/>
      <c r="AG125" s="150"/>
      <c r="AH125" s="150"/>
      <c r="AI125" s="150"/>
      <c r="AJ125" s="150"/>
      <c r="AK125" s="150"/>
      <c r="AL125" s="150"/>
      <c r="AM125" s="150"/>
      <c r="AN125" s="150"/>
      <c r="AO125" s="150"/>
      <c r="AP125" s="150"/>
      <c r="AQ125" s="150"/>
      <c r="AR125" s="150"/>
      <c r="AS125" s="150"/>
      <c r="AT125" s="150"/>
      <c r="AU125" s="150"/>
      <c r="AV125" s="150"/>
      <c r="AW125" s="150"/>
      <c r="AX125" s="150"/>
      <c r="AY125" s="152" t="s">
        <v>155</v>
      </c>
      <c r="AZ125" s="150"/>
      <c r="BA125" s="150"/>
      <c r="BB125" s="150"/>
      <c r="BC125" s="150"/>
      <c r="BD125" s="150"/>
      <c r="BE125" s="153">
        <f t="shared" si="0"/>
        <v>0</v>
      </c>
      <c r="BF125" s="153">
        <f t="shared" si="1"/>
        <v>0</v>
      </c>
      <c r="BG125" s="153">
        <f t="shared" si="2"/>
        <v>0</v>
      </c>
      <c r="BH125" s="153">
        <f t="shared" si="3"/>
        <v>0</v>
      </c>
      <c r="BI125" s="153">
        <f t="shared" si="4"/>
        <v>0</v>
      </c>
      <c r="BJ125" s="152" t="s">
        <v>87</v>
      </c>
      <c r="BK125" s="150"/>
      <c r="BL125" s="150"/>
      <c r="BM125" s="150"/>
    </row>
    <row r="126" spans="1:65" s="2" customFormat="1" ht="18" customHeight="1">
      <c r="A126" s="35"/>
      <c r="B126" s="146"/>
      <c r="C126" s="147"/>
      <c r="D126" s="287" t="s">
        <v>158</v>
      </c>
      <c r="E126" s="300"/>
      <c r="F126" s="300"/>
      <c r="G126" s="147"/>
      <c r="H126" s="147"/>
      <c r="I126" s="147"/>
      <c r="J126" s="105">
        <v>0</v>
      </c>
      <c r="K126" s="147"/>
      <c r="L126" s="149"/>
      <c r="M126" s="150"/>
      <c r="N126" s="151" t="s">
        <v>40</v>
      </c>
      <c r="O126" s="150"/>
      <c r="P126" s="150"/>
      <c r="Q126" s="150"/>
      <c r="R126" s="150"/>
      <c r="S126" s="147"/>
      <c r="T126" s="147"/>
      <c r="U126" s="147"/>
      <c r="V126" s="147"/>
      <c r="W126" s="147"/>
      <c r="X126" s="147"/>
      <c r="Y126" s="147"/>
      <c r="Z126" s="147"/>
      <c r="AA126" s="147"/>
      <c r="AB126" s="147"/>
      <c r="AC126" s="147"/>
      <c r="AD126" s="147"/>
      <c r="AE126" s="147"/>
      <c r="AF126" s="150"/>
      <c r="AG126" s="150"/>
      <c r="AH126" s="150"/>
      <c r="AI126" s="150"/>
      <c r="AJ126" s="150"/>
      <c r="AK126" s="150"/>
      <c r="AL126" s="150"/>
      <c r="AM126" s="150"/>
      <c r="AN126" s="150"/>
      <c r="AO126" s="150"/>
      <c r="AP126" s="150"/>
      <c r="AQ126" s="150"/>
      <c r="AR126" s="150"/>
      <c r="AS126" s="150"/>
      <c r="AT126" s="150"/>
      <c r="AU126" s="150"/>
      <c r="AV126" s="150"/>
      <c r="AW126" s="150"/>
      <c r="AX126" s="150"/>
      <c r="AY126" s="152" t="s">
        <v>155</v>
      </c>
      <c r="AZ126" s="150"/>
      <c r="BA126" s="150"/>
      <c r="BB126" s="150"/>
      <c r="BC126" s="150"/>
      <c r="BD126" s="150"/>
      <c r="BE126" s="153">
        <f t="shared" si="0"/>
        <v>0</v>
      </c>
      <c r="BF126" s="153">
        <f t="shared" si="1"/>
        <v>0</v>
      </c>
      <c r="BG126" s="153">
        <f t="shared" si="2"/>
        <v>0</v>
      </c>
      <c r="BH126" s="153">
        <f t="shared" si="3"/>
        <v>0</v>
      </c>
      <c r="BI126" s="153">
        <f t="shared" si="4"/>
        <v>0</v>
      </c>
      <c r="BJ126" s="152" t="s">
        <v>87</v>
      </c>
      <c r="BK126" s="150"/>
      <c r="BL126" s="150"/>
      <c r="BM126" s="150"/>
    </row>
    <row r="127" spans="1:65" s="2" customFormat="1" ht="18" customHeight="1">
      <c r="A127" s="35"/>
      <c r="B127" s="146"/>
      <c r="C127" s="147"/>
      <c r="D127" s="287" t="s">
        <v>159</v>
      </c>
      <c r="E127" s="300"/>
      <c r="F127" s="300"/>
      <c r="G127" s="147"/>
      <c r="H127" s="147"/>
      <c r="I127" s="147"/>
      <c r="J127" s="105">
        <v>0</v>
      </c>
      <c r="K127" s="147"/>
      <c r="L127" s="149"/>
      <c r="M127" s="150"/>
      <c r="N127" s="151" t="s">
        <v>40</v>
      </c>
      <c r="O127" s="150"/>
      <c r="P127" s="150"/>
      <c r="Q127" s="150"/>
      <c r="R127" s="150"/>
      <c r="S127" s="147"/>
      <c r="T127" s="147"/>
      <c r="U127" s="147"/>
      <c r="V127" s="147"/>
      <c r="W127" s="147"/>
      <c r="X127" s="147"/>
      <c r="Y127" s="147"/>
      <c r="Z127" s="147"/>
      <c r="AA127" s="147"/>
      <c r="AB127" s="147"/>
      <c r="AC127" s="147"/>
      <c r="AD127" s="147"/>
      <c r="AE127" s="147"/>
      <c r="AF127" s="150"/>
      <c r="AG127" s="150"/>
      <c r="AH127" s="150"/>
      <c r="AI127" s="150"/>
      <c r="AJ127" s="150"/>
      <c r="AK127" s="150"/>
      <c r="AL127" s="150"/>
      <c r="AM127" s="150"/>
      <c r="AN127" s="150"/>
      <c r="AO127" s="150"/>
      <c r="AP127" s="150"/>
      <c r="AQ127" s="150"/>
      <c r="AR127" s="150"/>
      <c r="AS127" s="150"/>
      <c r="AT127" s="150"/>
      <c r="AU127" s="150"/>
      <c r="AV127" s="150"/>
      <c r="AW127" s="150"/>
      <c r="AX127" s="150"/>
      <c r="AY127" s="152" t="s">
        <v>155</v>
      </c>
      <c r="AZ127" s="150"/>
      <c r="BA127" s="150"/>
      <c r="BB127" s="150"/>
      <c r="BC127" s="150"/>
      <c r="BD127" s="150"/>
      <c r="BE127" s="153">
        <f t="shared" si="0"/>
        <v>0</v>
      </c>
      <c r="BF127" s="153">
        <f t="shared" si="1"/>
        <v>0</v>
      </c>
      <c r="BG127" s="153">
        <f t="shared" si="2"/>
        <v>0</v>
      </c>
      <c r="BH127" s="153">
        <f t="shared" si="3"/>
        <v>0</v>
      </c>
      <c r="BI127" s="153">
        <f t="shared" si="4"/>
        <v>0</v>
      </c>
      <c r="BJ127" s="152" t="s">
        <v>87</v>
      </c>
      <c r="BK127" s="150"/>
      <c r="BL127" s="150"/>
      <c r="BM127" s="150"/>
    </row>
    <row r="128" spans="1:65" s="2" customFormat="1" ht="18" customHeight="1">
      <c r="A128" s="35"/>
      <c r="B128" s="146"/>
      <c r="C128" s="147"/>
      <c r="D128" s="148" t="s">
        <v>160</v>
      </c>
      <c r="E128" s="147"/>
      <c r="F128" s="147"/>
      <c r="G128" s="147"/>
      <c r="H128" s="147"/>
      <c r="I128" s="147"/>
      <c r="J128" s="105">
        <f>ROUND(J32*T128,2)</f>
        <v>0</v>
      </c>
      <c r="K128" s="147"/>
      <c r="L128" s="149"/>
      <c r="M128" s="150"/>
      <c r="N128" s="151" t="s">
        <v>40</v>
      </c>
      <c r="O128" s="150"/>
      <c r="P128" s="150"/>
      <c r="Q128" s="150"/>
      <c r="R128" s="150"/>
      <c r="S128" s="147"/>
      <c r="T128" s="147"/>
      <c r="U128" s="147"/>
      <c r="V128" s="147"/>
      <c r="W128" s="147"/>
      <c r="X128" s="147"/>
      <c r="Y128" s="147"/>
      <c r="Z128" s="147"/>
      <c r="AA128" s="147"/>
      <c r="AB128" s="147"/>
      <c r="AC128" s="147"/>
      <c r="AD128" s="147"/>
      <c r="AE128" s="147"/>
      <c r="AF128" s="150"/>
      <c r="AG128" s="150"/>
      <c r="AH128" s="150"/>
      <c r="AI128" s="150"/>
      <c r="AJ128" s="150"/>
      <c r="AK128" s="150"/>
      <c r="AL128" s="150"/>
      <c r="AM128" s="150"/>
      <c r="AN128" s="150"/>
      <c r="AO128" s="150"/>
      <c r="AP128" s="150"/>
      <c r="AQ128" s="150"/>
      <c r="AR128" s="150"/>
      <c r="AS128" s="150"/>
      <c r="AT128" s="150"/>
      <c r="AU128" s="150"/>
      <c r="AV128" s="150"/>
      <c r="AW128" s="150"/>
      <c r="AX128" s="150"/>
      <c r="AY128" s="152" t="s">
        <v>161</v>
      </c>
      <c r="AZ128" s="150"/>
      <c r="BA128" s="150"/>
      <c r="BB128" s="150"/>
      <c r="BC128" s="150"/>
      <c r="BD128" s="150"/>
      <c r="BE128" s="153">
        <f t="shared" si="0"/>
        <v>0</v>
      </c>
      <c r="BF128" s="153">
        <f t="shared" si="1"/>
        <v>0</v>
      </c>
      <c r="BG128" s="153">
        <f t="shared" si="2"/>
        <v>0</v>
      </c>
      <c r="BH128" s="153">
        <f t="shared" si="3"/>
        <v>0</v>
      </c>
      <c r="BI128" s="153">
        <f t="shared" si="4"/>
        <v>0</v>
      </c>
      <c r="BJ128" s="152" t="s">
        <v>87</v>
      </c>
      <c r="BK128" s="150"/>
      <c r="BL128" s="150"/>
      <c r="BM128" s="150"/>
    </row>
    <row r="129" spans="1:31" s="2" customFormat="1">
      <c r="A129" s="35"/>
      <c r="B129" s="36"/>
      <c r="C129" s="35"/>
      <c r="D129" s="35"/>
      <c r="E129" s="35"/>
      <c r="F129" s="35"/>
      <c r="G129" s="35"/>
      <c r="H129" s="35"/>
      <c r="I129" s="35"/>
      <c r="J129" s="35"/>
      <c r="K129" s="35"/>
      <c r="L129" s="48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pans="1:31" s="2" customFormat="1" ht="29.25" customHeight="1">
      <c r="A130" s="35"/>
      <c r="B130" s="36"/>
      <c r="C130" s="112" t="s">
        <v>127</v>
      </c>
      <c r="D130" s="113"/>
      <c r="E130" s="113"/>
      <c r="F130" s="113"/>
      <c r="G130" s="113"/>
      <c r="H130" s="113"/>
      <c r="I130" s="113"/>
      <c r="J130" s="114">
        <f>ROUND(J98+J122,2)</f>
        <v>0</v>
      </c>
      <c r="K130" s="113"/>
      <c r="L130" s="48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pans="1:31" s="2" customFormat="1" ht="6.95" customHeight="1">
      <c r="A131" s="35"/>
      <c r="B131" s="53"/>
      <c r="C131" s="54"/>
      <c r="D131" s="54"/>
      <c r="E131" s="54"/>
      <c r="F131" s="54"/>
      <c r="G131" s="54"/>
      <c r="H131" s="54"/>
      <c r="I131" s="54"/>
      <c r="J131" s="54"/>
      <c r="K131" s="54"/>
      <c r="L131" s="48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5" spans="1:31" s="2" customFormat="1" ht="6.95" customHeight="1">
      <c r="A135" s="35"/>
      <c r="B135" s="55"/>
      <c r="C135" s="56"/>
      <c r="D135" s="56"/>
      <c r="E135" s="56"/>
      <c r="F135" s="56"/>
      <c r="G135" s="56"/>
      <c r="H135" s="56"/>
      <c r="I135" s="56"/>
      <c r="J135" s="56"/>
      <c r="K135" s="56"/>
      <c r="L135" s="48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</row>
    <row r="136" spans="1:31" s="2" customFormat="1" ht="24.95" customHeight="1">
      <c r="A136" s="35"/>
      <c r="B136" s="36"/>
      <c r="C136" s="22" t="s">
        <v>162</v>
      </c>
      <c r="D136" s="35"/>
      <c r="E136" s="35"/>
      <c r="F136" s="35"/>
      <c r="G136" s="35"/>
      <c r="H136" s="35"/>
      <c r="I136" s="35"/>
      <c r="J136" s="35"/>
      <c r="K136" s="35"/>
      <c r="L136" s="48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</row>
    <row r="137" spans="1:31" s="2" customFormat="1" ht="6.95" customHeight="1">
      <c r="A137" s="35"/>
      <c r="B137" s="36"/>
      <c r="C137" s="35"/>
      <c r="D137" s="35"/>
      <c r="E137" s="35"/>
      <c r="F137" s="35"/>
      <c r="G137" s="35"/>
      <c r="H137" s="35"/>
      <c r="I137" s="35"/>
      <c r="J137" s="35"/>
      <c r="K137" s="35"/>
      <c r="L137" s="48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</row>
    <row r="138" spans="1:31" s="2" customFormat="1" ht="12" customHeight="1">
      <c r="A138" s="35"/>
      <c r="B138" s="36"/>
      <c r="C138" s="28" t="s">
        <v>15</v>
      </c>
      <c r="D138" s="35"/>
      <c r="E138" s="35"/>
      <c r="F138" s="35"/>
      <c r="G138" s="35"/>
      <c r="H138" s="35"/>
      <c r="I138" s="35"/>
      <c r="J138" s="35"/>
      <c r="K138" s="35"/>
      <c r="L138" s="48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</row>
    <row r="139" spans="1:31" s="2" customFormat="1" ht="16.5" customHeight="1">
      <c r="A139" s="35"/>
      <c r="B139" s="36"/>
      <c r="C139" s="35"/>
      <c r="D139" s="35"/>
      <c r="E139" s="301" t="str">
        <f>E7</f>
        <v>Vybudovanie operačnej sály na osadenie prístroja pre urológiu</v>
      </c>
      <c r="F139" s="302"/>
      <c r="G139" s="302"/>
      <c r="H139" s="302"/>
      <c r="I139" s="35"/>
      <c r="J139" s="35"/>
      <c r="K139" s="35"/>
      <c r="L139" s="48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</row>
    <row r="140" spans="1:31" s="1" customFormat="1" ht="12" customHeight="1">
      <c r="B140" s="21"/>
      <c r="C140" s="28" t="s">
        <v>129</v>
      </c>
      <c r="L140" s="21"/>
    </row>
    <row r="141" spans="1:31" s="2" customFormat="1" ht="16.5" customHeight="1">
      <c r="A141" s="35"/>
      <c r="B141" s="36"/>
      <c r="C141" s="35"/>
      <c r="D141" s="35"/>
      <c r="E141" s="301" t="s">
        <v>130</v>
      </c>
      <c r="F141" s="299"/>
      <c r="G141" s="299"/>
      <c r="H141" s="299"/>
      <c r="I141" s="35"/>
      <c r="J141" s="35"/>
      <c r="K141" s="35"/>
      <c r="L141" s="48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</row>
    <row r="142" spans="1:31" s="2" customFormat="1" ht="12" customHeight="1">
      <c r="A142" s="35"/>
      <c r="B142" s="36"/>
      <c r="C142" s="28" t="s">
        <v>131</v>
      </c>
      <c r="D142" s="35"/>
      <c r="E142" s="35"/>
      <c r="F142" s="35"/>
      <c r="G142" s="35"/>
      <c r="H142" s="35"/>
      <c r="I142" s="35"/>
      <c r="J142" s="35"/>
      <c r="K142" s="35"/>
      <c r="L142" s="48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</row>
    <row r="143" spans="1:31" s="2" customFormat="1" ht="16.5" customHeight="1">
      <c r="A143" s="35"/>
      <c r="B143" s="36"/>
      <c r="C143" s="35"/>
      <c r="D143" s="35"/>
      <c r="E143" s="292" t="str">
        <f>E11</f>
        <v>ARCH2 - Nový stav</v>
      </c>
      <c r="F143" s="299"/>
      <c r="G143" s="299"/>
      <c r="H143" s="299"/>
      <c r="I143" s="35"/>
      <c r="J143" s="35"/>
      <c r="K143" s="35"/>
      <c r="L143" s="48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</row>
    <row r="144" spans="1:31" s="2" customFormat="1" ht="6.95" customHeight="1">
      <c r="A144" s="35"/>
      <c r="B144" s="36"/>
      <c r="C144" s="35"/>
      <c r="D144" s="35"/>
      <c r="E144" s="35"/>
      <c r="F144" s="35"/>
      <c r="G144" s="35"/>
      <c r="H144" s="35"/>
      <c r="I144" s="35"/>
      <c r="J144" s="35"/>
      <c r="K144" s="35"/>
      <c r="L144" s="48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</row>
    <row r="145" spans="1:65" s="2" customFormat="1" ht="12" customHeight="1">
      <c r="A145" s="35"/>
      <c r="B145" s="36"/>
      <c r="C145" s="28" t="s">
        <v>19</v>
      </c>
      <c r="D145" s="35"/>
      <c r="E145" s="35"/>
      <c r="F145" s="26" t="str">
        <f>F14</f>
        <v>Bratislava</v>
      </c>
      <c r="G145" s="35"/>
      <c r="H145" s="35"/>
      <c r="I145" s="28" t="s">
        <v>21</v>
      </c>
      <c r="J145" s="61" t="str">
        <f>IF(J14="","",J14)</f>
        <v>14. 3. 2022</v>
      </c>
      <c r="K145" s="35"/>
      <c r="L145" s="48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</row>
    <row r="146" spans="1:65" s="2" customFormat="1" ht="6.95" customHeight="1">
      <c r="A146" s="35"/>
      <c r="B146" s="36"/>
      <c r="C146" s="35"/>
      <c r="D146" s="35"/>
      <c r="E146" s="35"/>
      <c r="F146" s="35"/>
      <c r="G146" s="35"/>
      <c r="H146" s="35"/>
      <c r="I146" s="35"/>
      <c r="J146" s="35"/>
      <c r="K146" s="35"/>
      <c r="L146" s="48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</row>
    <row r="147" spans="1:65" s="2" customFormat="1" ht="25.7" customHeight="1">
      <c r="A147" s="35"/>
      <c r="B147" s="36"/>
      <c r="C147" s="28" t="s">
        <v>23</v>
      </c>
      <c r="D147" s="35"/>
      <c r="E147" s="35"/>
      <c r="F147" s="26" t="str">
        <f>E17</f>
        <v xml:space="preserve"> </v>
      </c>
      <c r="G147" s="35"/>
      <c r="H147" s="35"/>
      <c r="I147" s="28" t="s">
        <v>28</v>
      </c>
      <c r="J147" s="31" t="str">
        <f>E23</f>
        <v>Ing. arch. Angela HORNICKÁ</v>
      </c>
      <c r="K147" s="35"/>
      <c r="L147" s="48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</row>
    <row r="148" spans="1:65" s="2" customFormat="1" ht="15.2" customHeight="1">
      <c r="A148" s="35"/>
      <c r="B148" s="36"/>
      <c r="C148" s="28" t="s">
        <v>27</v>
      </c>
      <c r="D148" s="35"/>
      <c r="E148" s="35"/>
      <c r="F148" s="26" t="str">
        <f>IF(E20="","",E20)</f>
        <v/>
      </c>
      <c r="G148" s="35"/>
      <c r="H148" s="35"/>
      <c r="I148" s="28" t="s">
        <v>30</v>
      </c>
      <c r="J148" s="31" t="str">
        <f>E26</f>
        <v>Ing. Peter Mateáš</v>
      </c>
      <c r="K148" s="35"/>
      <c r="L148" s="48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</row>
    <row r="149" spans="1:65" s="2" customFormat="1" ht="10.35" customHeight="1">
      <c r="A149" s="35"/>
      <c r="B149" s="36"/>
      <c r="C149" s="35"/>
      <c r="D149" s="35"/>
      <c r="E149" s="35"/>
      <c r="F149" s="35"/>
      <c r="G149" s="35"/>
      <c r="H149" s="35"/>
      <c r="I149" s="35"/>
      <c r="J149" s="35"/>
      <c r="K149" s="35"/>
      <c r="L149" s="48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</row>
    <row r="150" spans="1:65" s="11" customFormat="1" ht="29.25" customHeight="1">
      <c r="A150" s="154"/>
      <c r="B150" s="155"/>
      <c r="C150" s="156" t="s">
        <v>163</v>
      </c>
      <c r="D150" s="157" t="s">
        <v>59</v>
      </c>
      <c r="E150" s="157" t="s">
        <v>55</v>
      </c>
      <c r="F150" s="157" t="s">
        <v>56</v>
      </c>
      <c r="G150" s="157" t="s">
        <v>164</v>
      </c>
      <c r="H150" s="157" t="s">
        <v>165</v>
      </c>
      <c r="I150" s="157" t="s">
        <v>166</v>
      </c>
      <c r="J150" s="158" t="s">
        <v>138</v>
      </c>
      <c r="K150" s="159" t="s">
        <v>167</v>
      </c>
      <c r="L150" s="160"/>
      <c r="M150" s="68" t="s">
        <v>1</v>
      </c>
      <c r="N150" s="69" t="s">
        <v>38</v>
      </c>
      <c r="O150" s="69" t="s">
        <v>168</v>
      </c>
      <c r="P150" s="69" t="s">
        <v>169</v>
      </c>
      <c r="Q150" s="69" t="s">
        <v>170</v>
      </c>
      <c r="R150" s="69" t="s">
        <v>171</v>
      </c>
      <c r="S150" s="69" t="s">
        <v>172</v>
      </c>
      <c r="T150" s="70" t="s">
        <v>173</v>
      </c>
      <c r="U150" s="154"/>
      <c r="V150" s="154"/>
      <c r="W150" s="154"/>
      <c r="X150" s="154"/>
      <c r="Y150" s="154"/>
      <c r="Z150" s="154"/>
      <c r="AA150" s="154"/>
      <c r="AB150" s="154"/>
      <c r="AC150" s="154"/>
      <c r="AD150" s="154"/>
      <c r="AE150" s="154"/>
    </row>
    <row r="151" spans="1:65" s="2" customFormat="1" ht="22.9" customHeight="1">
      <c r="A151" s="35"/>
      <c r="B151" s="36"/>
      <c r="C151" s="75" t="s">
        <v>135</v>
      </c>
      <c r="D151" s="35"/>
      <c r="E151" s="35"/>
      <c r="F151" s="35"/>
      <c r="G151" s="35"/>
      <c r="H151" s="35"/>
      <c r="I151" s="35"/>
      <c r="J151" s="161">
        <f>BK151</f>
        <v>0</v>
      </c>
      <c r="K151" s="35"/>
      <c r="L151" s="36"/>
      <c r="M151" s="71"/>
      <c r="N151" s="62"/>
      <c r="O151" s="72"/>
      <c r="P151" s="162">
        <f>P152+P470+P471+P1266+P1270</f>
        <v>0</v>
      </c>
      <c r="Q151" s="72"/>
      <c r="R151" s="162">
        <f>R152+R470+R471+R1266+R1270</f>
        <v>9.5760000000000012E-3</v>
      </c>
      <c r="S151" s="72"/>
      <c r="T151" s="163">
        <f>T152+T470+T471+T1266+T1270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T151" s="18" t="s">
        <v>73</v>
      </c>
      <c r="AU151" s="18" t="s">
        <v>140</v>
      </c>
      <c r="BK151" s="164">
        <f>BK152+BK470+BK471+BK1266+BK1270</f>
        <v>0</v>
      </c>
    </row>
    <row r="152" spans="1:65" s="12" customFormat="1" ht="25.9" customHeight="1">
      <c r="B152" s="165"/>
      <c r="D152" s="166" t="s">
        <v>73</v>
      </c>
      <c r="E152" s="167" t="s">
        <v>174</v>
      </c>
      <c r="F152" s="167" t="s">
        <v>175</v>
      </c>
      <c r="I152" s="168"/>
      <c r="J152" s="169">
        <f>BK152</f>
        <v>0</v>
      </c>
      <c r="L152" s="165"/>
      <c r="M152" s="170"/>
      <c r="N152" s="171"/>
      <c r="O152" s="171"/>
      <c r="P152" s="172">
        <f>P153+P185+P450+P468</f>
        <v>0</v>
      </c>
      <c r="Q152" s="171"/>
      <c r="R152" s="172">
        <f>R153+R185+R450+R468</f>
        <v>9.5760000000000012E-3</v>
      </c>
      <c r="S152" s="171"/>
      <c r="T152" s="173">
        <f>T153+T185+T450+T468</f>
        <v>0</v>
      </c>
      <c r="AR152" s="166" t="s">
        <v>81</v>
      </c>
      <c r="AT152" s="174" t="s">
        <v>73</v>
      </c>
      <c r="AU152" s="174" t="s">
        <v>74</v>
      </c>
      <c r="AY152" s="166" t="s">
        <v>176</v>
      </c>
      <c r="BK152" s="175">
        <f>BK153+BK185+BK450+BK468</f>
        <v>0</v>
      </c>
    </row>
    <row r="153" spans="1:65" s="12" customFormat="1" ht="22.9" customHeight="1">
      <c r="B153" s="165"/>
      <c r="D153" s="166" t="s">
        <v>73</v>
      </c>
      <c r="E153" s="176" t="s">
        <v>215</v>
      </c>
      <c r="F153" s="176" t="s">
        <v>576</v>
      </c>
      <c r="I153" s="168"/>
      <c r="J153" s="177">
        <f>BK153</f>
        <v>0</v>
      </c>
      <c r="L153" s="165"/>
      <c r="M153" s="170"/>
      <c r="N153" s="171"/>
      <c r="O153" s="171"/>
      <c r="P153" s="172">
        <f>SUM(P154:P184)</f>
        <v>0</v>
      </c>
      <c r="Q153" s="171"/>
      <c r="R153" s="172">
        <f>SUM(R154:R184)</f>
        <v>0</v>
      </c>
      <c r="S153" s="171"/>
      <c r="T153" s="173">
        <f>SUM(T154:T184)</f>
        <v>0</v>
      </c>
      <c r="AR153" s="166" t="s">
        <v>81</v>
      </c>
      <c r="AT153" s="174" t="s">
        <v>73</v>
      </c>
      <c r="AU153" s="174" t="s">
        <v>81</v>
      </c>
      <c r="AY153" s="166" t="s">
        <v>176</v>
      </c>
      <c r="BK153" s="175">
        <f>SUM(BK154:BK184)</f>
        <v>0</v>
      </c>
    </row>
    <row r="154" spans="1:65" s="2" customFormat="1" ht="24.2" customHeight="1">
      <c r="A154" s="35"/>
      <c r="B154" s="146"/>
      <c r="C154" s="178" t="s">
        <v>81</v>
      </c>
      <c r="D154" s="178" t="s">
        <v>179</v>
      </c>
      <c r="E154" s="179" t="s">
        <v>577</v>
      </c>
      <c r="F154" s="180" t="s">
        <v>578</v>
      </c>
      <c r="G154" s="181" t="s">
        <v>272</v>
      </c>
      <c r="H154" s="182">
        <v>4</v>
      </c>
      <c r="I154" s="183"/>
      <c r="J154" s="184">
        <f>ROUND(I154*H154,2)</f>
        <v>0</v>
      </c>
      <c r="K154" s="185"/>
      <c r="L154" s="36"/>
      <c r="M154" s="186" t="s">
        <v>1</v>
      </c>
      <c r="N154" s="187" t="s">
        <v>40</v>
      </c>
      <c r="O154" s="64"/>
      <c r="P154" s="188">
        <f>O154*H154</f>
        <v>0</v>
      </c>
      <c r="Q154" s="188">
        <v>0</v>
      </c>
      <c r="R154" s="188">
        <f>Q154*H154</f>
        <v>0</v>
      </c>
      <c r="S154" s="188">
        <v>0</v>
      </c>
      <c r="T154" s="189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190" t="s">
        <v>183</v>
      </c>
      <c r="AT154" s="190" t="s">
        <v>179</v>
      </c>
      <c r="AU154" s="190" t="s">
        <v>87</v>
      </c>
      <c r="AY154" s="18" t="s">
        <v>176</v>
      </c>
      <c r="BE154" s="108">
        <f>IF(N154="základná",J154,0)</f>
        <v>0</v>
      </c>
      <c r="BF154" s="108">
        <f>IF(N154="znížená",J154,0)</f>
        <v>0</v>
      </c>
      <c r="BG154" s="108">
        <f>IF(N154="zákl. prenesená",J154,0)</f>
        <v>0</v>
      </c>
      <c r="BH154" s="108">
        <f>IF(N154="zníž. prenesená",J154,0)</f>
        <v>0</v>
      </c>
      <c r="BI154" s="108">
        <f>IF(N154="nulová",J154,0)</f>
        <v>0</v>
      </c>
      <c r="BJ154" s="18" t="s">
        <v>87</v>
      </c>
      <c r="BK154" s="108">
        <f>ROUND(I154*H154,2)</f>
        <v>0</v>
      </c>
      <c r="BL154" s="18" t="s">
        <v>183</v>
      </c>
      <c r="BM154" s="190" t="s">
        <v>87</v>
      </c>
    </row>
    <row r="155" spans="1:65" s="13" customFormat="1" ht="33.75">
      <c r="B155" s="191"/>
      <c r="D155" s="192" t="s">
        <v>184</v>
      </c>
      <c r="E155" s="193" t="s">
        <v>1</v>
      </c>
      <c r="F155" s="194" t="s">
        <v>579</v>
      </c>
      <c r="H155" s="193" t="s">
        <v>1</v>
      </c>
      <c r="I155" s="195"/>
      <c r="L155" s="191"/>
      <c r="M155" s="196"/>
      <c r="N155" s="197"/>
      <c r="O155" s="197"/>
      <c r="P155" s="197"/>
      <c r="Q155" s="197"/>
      <c r="R155" s="197"/>
      <c r="S155" s="197"/>
      <c r="T155" s="198"/>
      <c r="AT155" s="193" t="s">
        <v>184</v>
      </c>
      <c r="AU155" s="193" t="s">
        <v>87</v>
      </c>
      <c r="AV155" s="13" t="s">
        <v>81</v>
      </c>
      <c r="AW155" s="13" t="s">
        <v>29</v>
      </c>
      <c r="AX155" s="13" t="s">
        <v>74</v>
      </c>
      <c r="AY155" s="193" t="s">
        <v>176</v>
      </c>
    </row>
    <row r="156" spans="1:65" s="14" customFormat="1">
      <c r="B156" s="199"/>
      <c r="D156" s="192" t="s">
        <v>184</v>
      </c>
      <c r="E156" s="200" t="s">
        <v>1</v>
      </c>
      <c r="F156" s="201" t="s">
        <v>183</v>
      </c>
      <c r="H156" s="202">
        <v>4</v>
      </c>
      <c r="I156" s="203"/>
      <c r="L156" s="199"/>
      <c r="M156" s="204"/>
      <c r="N156" s="205"/>
      <c r="O156" s="205"/>
      <c r="P156" s="205"/>
      <c r="Q156" s="205"/>
      <c r="R156" s="205"/>
      <c r="S156" s="205"/>
      <c r="T156" s="206"/>
      <c r="AT156" s="200" t="s">
        <v>184</v>
      </c>
      <c r="AU156" s="200" t="s">
        <v>87</v>
      </c>
      <c r="AV156" s="14" t="s">
        <v>87</v>
      </c>
      <c r="AW156" s="14" t="s">
        <v>29</v>
      </c>
      <c r="AX156" s="14" t="s">
        <v>74</v>
      </c>
      <c r="AY156" s="200" t="s">
        <v>176</v>
      </c>
    </row>
    <row r="157" spans="1:65" s="15" customFormat="1">
      <c r="B157" s="207"/>
      <c r="D157" s="192" t="s">
        <v>184</v>
      </c>
      <c r="E157" s="208" t="s">
        <v>1</v>
      </c>
      <c r="F157" s="209" t="s">
        <v>207</v>
      </c>
      <c r="H157" s="210">
        <v>4</v>
      </c>
      <c r="I157" s="211"/>
      <c r="L157" s="207"/>
      <c r="M157" s="212"/>
      <c r="N157" s="213"/>
      <c r="O157" s="213"/>
      <c r="P157" s="213"/>
      <c r="Q157" s="213"/>
      <c r="R157" s="213"/>
      <c r="S157" s="213"/>
      <c r="T157" s="214"/>
      <c r="AT157" s="208" t="s">
        <v>184</v>
      </c>
      <c r="AU157" s="208" t="s">
        <v>87</v>
      </c>
      <c r="AV157" s="15" t="s">
        <v>183</v>
      </c>
      <c r="AW157" s="15" t="s">
        <v>29</v>
      </c>
      <c r="AX157" s="15" t="s">
        <v>81</v>
      </c>
      <c r="AY157" s="208" t="s">
        <v>176</v>
      </c>
    </row>
    <row r="158" spans="1:65" s="2" customFormat="1" ht="24.2" customHeight="1">
      <c r="A158" s="35"/>
      <c r="B158" s="146"/>
      <c r="C158" s="178" t="s">
        <v>87</v>
      </c>
      <c r="D158" s="178" t="s">
        <v>179</v>
      </c>
      <c r="E158" s="179" t="s">
        <v>580</v>
      </c>
      <c r="F158" s="180" t="s">
        <v>581</v>
      </c>
      <c r="G158" s="181" t="s">
        <v>272</v>
      </c>
      <c r="H158" s="182">
        <v>1</v>
      </c>
      <c r="I158" s="183"/>
      <c r="J158" s="184">
        <f>ROUND(I158*H158,2)</f>
        <v>0</v>
      </c>
      <c r="K158" s="185"/>
      <c r="L158" s="36"/>
      <c r="M158" s="186" t="s">
        <v>1</v>
      </c>
      <c r="N158" s="187" t="s">
        <v>40</v>
      </c>
      <c r="O158" s="64"/>
      <c r="P158" s="188">
        <f>O158*H158</f>
        <v>0</v>
      </c>
      <c r="Q158" s="188">
        <v>0</v>
      </c>
      <c r="R158" s="188">
        <f>Q158*H158</f>
        <v>0</v>
      </c>
      <c r="S158" s="188">
        <v>0</v>
      </c>
      <c r="T158" s="189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190" t="s">
        <v>183</v>
      </c>
      <c r="AT158" s="190" t="s">
        <v>179</v>
      </c>
      <c r="AU158" s="190" t="s">
        <v>87</v>
      </c>
      <c r="AY158" s="18" t="s">
        <v>176</v>
      </c>
      <c r="BE158" s="108">
        <f>IF(N158="základná",J158,0)</f>
        <v>0</v>
      </c>
      <c r="BF158" s="108">
        <f>IF(N158="znížená",J158,0)</f>
        <v>0</v>
      </c>
      <c r="BG158" s="108">
        <f>IF(N158="zákl. prenesená",J158,0)</f>
        <v>0</v>
      </c>
      <c r="BH158" s="108">
        <f>IF(N158="zníž. prenesená",J158,0)</f>
        <v>0</v>
      </c>
      <c r="BI158" s="108">
        <f>IF(N158="nulová",J158,0)</f>
        <v>0</v>
      </c>
      <c r="BJ158" s="18" t="s">
        <v>87</v>
      </c>
      <c r="BK158" s="108">
        <f>ROUND(I158*H158,2)</f>
        <v>0</v>
      </c>
      <c r="BL158" s="18" t="s">
        <v>183</v>
      </c>
      <c r="BM158" s="190" t="s">
        <v>183</v>
      </c>
    </row>
    <row r="159" spans="1:65" s="13" customFormat="1" ht="33.75">
      <c r="B159" s="191"/>
      <c r="D159" s="192" t="s">
        <v>184</v>
      </c>
      <c r="E159" s="193" t="s">
        <v>1</v>
      </c>
      <c r="F159" s="194" t="s">
        <v>582</v>
      </c>
      <c r="H159" s="193" t="s">
        <v>1</v>
      </c>
      <c r="I159" s="195"/>
      <c r="L159" s="191"/>
      <c r="M159" s="196"/>
      <c r="N159" s="197"/>
      <c r="O159" s="197"/>
      <c r="P159" s="197"/>
      <c r="Q159" s="197"/>
      <c r="R159" s="197"/>
      <c r="S159" s="197"/>
      <c r="T159" s="198"/>
      <c r="AT159" s="193" t="s">
        <v>184</v>
      </c>
      <c r="AU159" s="193" t="s">
        <v>87</v>
      </c>
      <c r="AV159" s="13" t="s">
        <v>81</v>
      </c>
      <c r="AW159" s="13" t="s">
        <v>29</v>
      </c>
      <c r="AX159" s="13" t="s">
        <v>74</v>
      </c>
      <c r="AY159" s="193" t="s">
        <v>176</v>
      </c>
    </row>
    <row r="160" spans="1:65" s="14" customFormat="1">
      <c r="B160" s="199"/>
      <c r="D160" s="192" t="s">
        <v>184</v>
      </c>
      <c r="E160" s="200" t="s">
        <v>1</v>
      </c>
      <c r="F160" s="201" t="s">
        <v>81</v>
      </c>
      <c r="H160" s="202">
        <v>1</v>
      </c>
      <c r="I160" s="203"/>
      <c r="L160" s="199"/>
      <c r="M160" s="204"/>
      <c r="N160" s="205"/>
      <c r="O160" s="205"/>
      <c r="P160" s="205"/>
      <c r="Q160" s="205"/>
      <c r="R160" s="205"/>
      <c r="S160" s="205"/>
      <c r="T160" s="206"/>
      <c r="AT160" s="200" t="s">
        <v>184</v>
      </c>
      <c r="AU160" s="200" t="s">
        <v>87</v>
      </c>
      <c r="AV160" s="14" t="s">
        <v>87</v>
      </c>
      <c r="AW160" s="14" t="s">
        <v>29</v>
      </c>
      <c r="AX160" s="14" t="s">
        <v>74</v>
      </c>
      <c r="AY160" s="200" t="s">
        <v>176</v>
      </c>
    </row>
    <row r="161" spans="1:65" s="15" customFormat="1">
      <c r="B161" s="207"/>
      <c r="D161" s="192" t="s">
        <v>184</v>
      </c>
      <c r="E161" s="208" t="s">
        <v>1</v>
      </c>
      <c r="F161" s="209" t="s">
        <v>207</v>
      </c>
      <c r="H161" s="210">
        <v>1</v>
      </c>
      <c r="I161" s="211"/>
      <c r="L161" s="207"/>
      <c r="M161" s="212"/>
      <c r="N161" s="213"/>
      <c r="O161" s="213"/>
      <c r="P161" s="213"/>
      <c r="Q161" s="213"/>
      <c r="R161" s="213"/>
      <c r="S161" s="213"/>
      <c r="T161" s="214"/>
      <c r="AT161" s="208" t="s">
        <v>184</v>
      </c>
      <c r="AU161" s="208" t="s">
        <v>87</v>
      </c>
      <c r="AV161" s="15" t="s">
        <v>183</v>
      </c>
      <c r="AW161" s="15" t="s">
        <v>29</v>
      </c>
      <c r="AX161" s="15" t="s">
        <v>81</v>
      </c>
      <c r="AY161" s="208" t="s">
        <v>176</v>
      </c>
    </row>
    <row r="162" spans="1:65" s="2" customFormat="1" ht="33" customHeight="1">
      <c r="A162" s="35"/>
      <c r="B162" s="146"/>
      <c r="C162" s="178" t="s">
        <v>215</v>
      </c>
      <c r="D162" s="178" t="s">
        <v>179</v>
      </c>
      <c r="E162" s="179" t="s">
        <v>583</v>
      </c>
      <c r="F162" s="180" t="s">
        <v>584</v>
      </c>
      <c r="G162" s="181" t="s">
        <v>182</v>
      </c>
      <c r="H162" s="182">
        <v>0.25</v>
      </c>
      <c r="I162" s="183"/>
      <c r="J162" s="184">
        <f>ROUND(I162*H162,2)</f>
        <v>0</v>
      </c>
      <c r="K162" s="185"/>
      <c r="L162" s="36"/>
      <c r="M162" s="186" t="s">
        <v>1</v>
      </c>
      <c r="N162" s="187" t="s">
        <v>40</v>
      </c>
      <c r="O162" s="64"/>
      <c r="P162" s="188">
        <f>O162*H162</f>
        <v>0</v>
      </c>
      <c r="Q162" s="188">
        <v>0</v>
      </c>
      <c r="R162" s="188">
        <f>Q162*H162</f>
        <v>0</v>
      </c>
      <c r="S162" s="188">
        <v>0</v>
      </c>
      <c r="T162" s="189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190" t="s">
        <v>183</v>
      </c>
      <c r="AT162" s="190" t="s">
        <v>179</v>
      </c>
      <c r="AU162" s="190" t="s">
        <v>87</v>
      </c>
      <c r="AY162" s="18" t="s">
        <v>176</v>
      </c>
      <c r="BE162" s="108">
        <f>IF(N162="základná",J162,0)</f>
        <v>0</v>
      </c>
      <c r="BF162" s="108">
        <f>IF(N162="znížená",J162,0)</f>
        <v>0</v>
      </c>
      <c r="BG162" s="108">
        <f>IF(N162="zákl. prenesená",J162,0)</f>
        <v>0</v>
      </c>
      <c r="BH162" s="108">
        <f>IF(N162="zníž. prenesená",J162,0)</f>
        <v>0</v>
      </c>
      <c r="BI162" s="108">
        <f>IF(N162="nulová",J162,0)</f>
        <v>0</v>
      </c>
      <c r="BJ162" s="18" t="s">
        <v>87</v>
      </c>
      <c r="BK162" s="108">
        <f>ROUND(I162*H162,2)</f>
        <v>0</v>
      </c>
      <c r="BL162" s="18" t="s">
        <v>183</v>
      </c>
      <c r="BM162" s="190" t="s">
        <v>218</v>
      </c>
    </row>
    <row r="163" spans="1:65" s="2" customFormat="1" ht="78">
      <c r="A163" s="35"/>
      <c r="B163" s="36"/>
      <c r="C163" s="35"/>
      <c r="D163" s="192" t="s">
        <v>585</v>
      </c>
      <c r="E163" s="35"/>
      <c r="F163" s="228" t="s">
        <v>586</v>
      </c>
      <c r="G163" s="35"/>
      <c r="H163" s="35"/>
      <c r="I163" s="147"/>
      <c r="J163" s="35"/>
      <c r="K163" s="35"/>
      <c r="L163" s="36"/>
      <c r="M163" s="229"/>
      <c r="N163" s="230"/>
      <c r="O163" s="64"/>
      <c r="P163" s="64"/>
      <c r="Q163" s="64"/>
      <c r="R163" s="64"/>
      <c r="S163" s="64"/>
      <c r="T163" s="6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T163" s="18" t="s">
        <v>585</v>
      </c>
      <c r="AU163" s="18" t="s">
        <v>87</v>
      </c>
    </row>
    <row r="164" spans="1:65" s="13" customFormat="1">
      <c r="B164" s="191"/>
      <c r="D164" s="192" t="s">
        <v>184</v>
      </c>
      <c r="E164" s="193" t="s">
        <v>1</v>
      </c>
      <c r="F164" s="194" t="s">
        <v>587</v>
      </c>
      <c r="H164" s="193" t="s">
        <v>1</v>
      </c>
      <c r="I164" s="195"/>
      <c r="L164" s="191"/>
      <c r="M164" s="196"/>
      <c r="N164" s="197"/>
      <c r="O164" s="197"/>
      <c r="P164" s="197"/>
      <c r="Q164" s="197"/>
      <c r="R164" s="197"/>
      <c r="S164" s="197"/>
      <c r="T164" s="198"/>
      <c r="AT164" s="193" t="s">
        <v>184</v>
      </c>
      <c r="AU164" s="193" t="s">
        <v>87</v>
      </c>
      <c r="AV164" s="13" t="s">
        <v>81</v>
      </c>
      <c r="AW164" s="13" t="s">
        <v>29</v>
      </c>
      <c r="AX164" s="13" t="s">
        <v>74</v>
      </c>
      <c r="AY164" s="193" t="s">
        <v>176</v>
      </c>
    </row>
    <row r="165" spans="1:65" s="14" customFormat="1">
      <c r="B165" s="199"/>
      <c r="D165" s="192" t="s">
        <v>184</v>
      </c>
      <c r="E165" s="200" t="s">
        <v>1</v>
      </c>
      <c r="F165" s="201" t="s">
        <v>588</v>
      </c>
      <c r="H165" s="202">
        <v>0.09</v>
      </c>
      <c r="I165" s="203"/>
      <c r="L165" s="199"/>
      <c r="M165" s="204"/>
      <c r="N165" s="205"/>
      <c r="O165" s="205"/>
      <c r="P165" s="205"/>
      <c r="Q165" s="205"/>
      <c r="R165" s="205"/>
      <c r="S165" s="205"/>
      <c r="T165" s="206"/>
      <c r="AT165" s="200" t="s">
        <v>184</v>
      </c>
      <c r="AU165" s="200" t="s">
        <v>87</v>
      </c>
      <c r="AV165" s="14" t="s">
        <v>87</v>
      </c>
      <c r="AW165" s="14" t="s">
        <v>29</v>
      </c>
      <c r="AX165" s="14" t="s">
        <v>74</v>
      </c>
      <c r="AY165" s="200" t="s">
        <v>176</v>
      </c>
    </row>
    <row r="166" spans="1:65" s="14" customFormat="1">
      <c r="B166" s="199"/>
      <c r="D166" s="192" t="s">
        <v>184</v>
      </c>
      <c r="E166" s="200" t="s">
        <v>1</v>
      </c>
      <c r="F166" s="201" t="s">
        <v>589</v>
      </c>
      <c r="H166" s="202">
        <v>0.16</v>
      </c>
      <c r="I166" s="203"/>
      <c r="L166" s="199"/>
      <c r="M166" s="204"/>
      <c r="N166" s="205"/>
      <c r="O166" s="205"/>
      <c r="P166" s="205"/>
      <c r="Q166" s="205"/>
      <c r="R166" s="205"/>
      <c r="S166" s="205"/>
      <c r="T166" s="206"/>
      <c r="AT166" s="200" t="s">
        <v>184</v>
      </c>
      <c r="AU166" s="200" t="s">
        <v>87</v>
      </c>
      <c r="AV166" s="14" t="s">
        <v>87</v>
      </c>
      <c r="AW166" s="14" t="s">
        <v>29</v>
      </c>
      <c r="AX166" s="14" t="s">
        <v>74</v>
      </c>
      <c r="AY166" s="200" t="s">
        <v>176</v>
      </c>
    </row>
    <row r="167" spans="1:65" s="15" customFormat="1">
      <c r="B167" s="207"/>
      <c r="D167" s="192" t="s">
        <v>184</v>
      </c>
      <c r="E167" s="208" t="s">
        <v>1</v>
      </c>
      <c r="F167" s="209" t="s">
        <v>207</v>
      </c>
      <c r="H167" s="210">
        <v>0.25</v>
      </c>
      <c r="I167" s="211"/>
      <c r="L167" s="207"/>
      <c r="M167" s="212"/>
      <c r="N167" s="213"/>
      <c r="O167" s="213"/>
      <c r="P167" s="213"/>
      <c r="Q167" s="213"/>
      <c r="R167" s="213"/>
      <c r="S167" s="213"/>
      <c r="T167" s="214"/>
      <c r="AT167" s="208" t="s">
        <v>184</v>
      </c>
      <c r="AU167" s="208" t="s">
        <v>87</v>
      </c>
      <c r="AV167" s="15" t="s">
        <v>183</v>
      </c>
      <c r="AW167" s="15" t="s">
        <v>29</v>
      </c>
      <c r="AX167" s="15" t="s">
        <v>81</v>
      </c>
      <c r="AY167" s="208" t="s">
        <v>176</v>
      </c>
    </row>
    <row r="168" spans="1:65" s="2" customFormat="1" ht="33" customHeight="1">
      <c r="A168" s="35"/>
      <c r="B168" s="146"/>
      <c r="C168" s="178" t="s">
        <v>183</v>
      </c>
      <c r="D168" s="178" t="s">
        <v>179</v>
      </c>
      <c r="E168" s="179" t="s">
        <v>590</v>
      </c>
      <c r="F168" s="180" t="s">
        <v>591</v>
      </c>
      <c r="G168" s="181" t="s">
        <v>182</v>
      </c>
      <c r="H168" s="182">
        <v>0.63</v>
      </c>
      <c r="I168" s="183"/>
      <c r="J168" s="184">
        <f>ROUND(I168*H168,2)</f>
        <v>0</v>
      </c>
      <c r="K168" s="185"/>
      <c r="L168" s="36"/>
      <c r="M168" s="186" t="s">
        <v>1</v>
      </c>
      <c r="N168" s="187" t="s">
        <v>40</v>
      </c>
      <c r="O168" s="64"/>
      <c r="P168" s="188">
        <f>O168*H168</f>
        <v>0</v>
      </c>
      <c r="Q168" s="188">
        <v>0</v>
      </c>
      <c r="R168" s="188">
        <f>Q168*H168</f>
        <v>0</v>
      </c>
      <c r="S168" s="188">
        <v>0</v>
      </c>
      <c r="T168" s="189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190" t="s">
        <v>183</v>
      </c>
      <c r="AT168" s="190" t="s">
        <v>179</v>
      </c>
      <c r="AU168" s="190" t="s">
        <v>87</v>
      </c>
      <c r="AY168" s="18" t="s">
        <v>176</v>
      </c>
      <c r="BE168" s="108">
        <f>IF(N168="základná",J168,0)</f>
        <v>0</v>
      </c>
      <c r="BF168" s="108">
        <f>IF(N168="znížená",J168,0)</f>
        <v>0</v>
      </c>
      <c r="BG168" s="108">
        <f>IF(N168="zákl. prenesená",J168,0)</f>
        <v>0</v>
      </c>
      <c r="BH168" s="108">
        <f>IF(N168="zníž. prenesená",J168,0)</f>
        <v>0</v>
      </c>
      <c r="BI168" s="108">
        <f>IF(N168="nulová",J168,0)</f>
        <v>0</v>
      </c>
      <c r="BJ168" s="18" t="s">
        <v>87</v>
      </c>
      <c r="BK168" s="108">
        <f>ROUND(I168*H168,2)</f>
        <v>0</v>
      </c>
      <c r="BL168" s="18" t="s">
        <v>183</v>
      </c>
      <c r="BM168" s="190" t="s">
        <v>225</v>
      </c>
    </row>
    <row r="169" spans="1:65" s="2" customFormat="1" ht="78">
      <c r="A169" s="35"/>
      <c r="B169" s="36"/>
      <c r="C169" s="35"/>
      <c r="D169" s="192" t="s">
        <v>585</v>
      </c>
      <c r="E169" s="35"/>
      <c r="F169" s="228" t="s">
        <v>586</v>
      </c>
      <c r="G169" s="35"/>
      <c r="H169" s="35"/>
      <c r="I169" s="147"/>
      <c r="J169" s="35"/>
      <c r="K169" s="35"/>
      <c r="L169" s="36"/>
      <c r="M169" s="229"/>
      <c r="N169" s="230"/>
      <c r="O169" s="64"/>
      <c r="P169" s="64"/>
      <c r="Q169" s="64"/>
      <c r="R169" s="64"/>
      <c r="S169" s="64"/>
      <c r="T169" s="6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T169" s="18" t="s">
        <v>585</v>
      </c>
      <c r="AU169" s="18" t="s">
        <v>87</v>
      </c>
    </row>
    <row r="170" spans="1:65" s="13" customFormat="1">
      <c r="B170" s="191"/>
      <c r="D170" s="192" t="s">
        <v>184</v>
      </c>
      <c r="E170" s="193" t="s">
        <v>1</v>
      </c>
      <c r="F170" s="194" t="s">
        <v>592</v>
      </c>
      <c r="H170" s="193" t="s">
        <v>1</v>
      </c>
      <c r="I170" s="195"/>
      <c r="L170" s="191"/>
      <c r="M170" s="196"/>
      <c r="N170" s="197"/>
      <c r="O170" s="197"/>
      <c r="P170" s="197"/>
      <c r="Q170" s="197"/>
      <c r="R170" s="197"/>
      <c r="S170" s="197"/>
      <c r="T170" s="198"/>
      <c r="AT170" s="193" t="s">
        <v>184</v>
      </c>
      <c r="AU170" s="193" t="s">
        <v>87</v>
      </c>
      <c r="AV170" s="13" t="s">
        <v>81</v>
      </c>
      <c r="AW170" s="13" t="s">
        <v>29</v>
      </c>
      <c r="AX170" s="13" t="s">
        <v>74</v>
      </c>
      <c r="AY170" s="193" t="s">
        <v>176</v>
      </c>
    </row>
    <row r="171" spans="1:65" s="14" customFormat="1">
      <c r="B171" s="199"/>
      <c r="D171" s="192" t="s">
        <v>184</v>
      </c>
      <c r="E171" s="200" t="s">
        <v>1</v>
      </c>
      <c r="F171" s="201" t="s">
        <v>593</v>
      </c>
      <c r="H171" s="202">
        <v>0.63</v>
      </c>
      <c r="I171" s="203"/>
      <c r="L171" s="199"/>
      <c r="M171" s="204"/>
      <c r="N171" s="205"/>
      <c r="O171" s="205"/>
      <c r="P171" s="205"/>
      <c r="Q171" s="205"/>
      <c r="R171" s="205"/>
      <c r="S171" s="205"/>
      <c r="T171" s="206"/>
      <c r="AT171" s="200" t="s">
        <v>184</v>
      </c>
      <c r="AU171" s="200" t="s">
        <v>87</v>
      </c>
      <c r="AV171" s="14" t="s">
        <v>87</v>
      </c>
      <c r="AW171" s="14" t="s">
        <v>29</v>
      </c>
      <c r="AX171" s="14" t="s">
        <v>74</v>
      </c>
      <c r="AY171" s="200" t="s">
        <v>176</v>
      </c>
    </row>
    <row r="172" spans="1:65" s="15" customFormat="1">
      <c r="B172" s="207"/>
      <c r="D172" s="192" t="s">
        <v>184</v>
      </c>
      <c r="E172" s="208" t="s">
        <v>1</v>
      </c>
      <c r="F172" s="209" t="s">
        <v>207</v>
      </c>
      <c r="H172" s="210">
        <v>0.63</v>
      </c>
      <c r="I172" s="211"/>
      <c r="L172" s="207"/>
      <c r="M172" s="212"/>
      <c r="N172" s="213"/>
      <c r="O172" s="213"/>
      <c r="P172" s="213"/>
      <c r="Q172" s="213"/>
      <c r="R172" s="213"/>
      <c r="S172" s="213"/>
      <c r="T172" s="214"/>
      <c r="AT172" s="208" t="s">
        <v>184</v>
      </c>
      <c r="AU172" s="208" t="s">
        <v>87</v>
      </c>
      <c r="AV172" s="15" t="s">
        <v>183</v>
      </c>
      <c r="AW172" s="15" t="s">
        <v>29</v>
      </c>
      <c r="AX172" s="15" t="s">
        <v>81</v>
      </c>
      <c r="AY172" s="208" t="s">
        <v>176</v>
      </c>
    </row>
    <row r="173" spans="1:65" s="2" customFormat="1" ht="24.2" customHeight="1">
      <c r="A173" s="35"/>
      <c r="B173" s="146"/>
      <c r="C173" s="178" t="s">
        <v>237</v>
      </c>
      <c r="D173" s="178" t="s">
        <v>179</v>
      </c>
      <c r="E173" s="179" t="s">
        <v>594</v>
      </c>
      <c r="F173" s="180" t="s">
        <v>595</v>
      </c>
      <c r="G173" s="181" t="s">
        <v>182</v>
      </c>
      <c r="H173" s="182">
        <v>2.02</v>
      </c>
      <c r="I173" s="183"/>
      <c r="J173" s="184">
        <f>ROUND(I173*H173,2)</f>
        <v>0</v>
      </c>
      <c r="K173" s="185"/>
      <c r="L173" s="36"/>
      <c r="M173" s="186" t="s">
        <v>1</v>
      </c>
      <c r="N173" s="187" t="s">
        <v>40</v>
      </c>
      <c r="O173" s="64"/>
      <c r="P173" s="188">
        <f>O173*H173</f>
        <v>0</v>
      </c>
      <c r="Q173" s="188">
        <v>0</v>
      </c>
      <c r="R173" s="188">
        <f>Q173*H173</f>
        <v>0</v>
      </c>
      <c r="S173" s="188">
        <v>0</v>
      </c>
      <c r="T173" s="189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190" t="s">
        <v>183</v>
      </c>
      <c r="AT173" s="190" t="s">
        <v>179</v>
      </c>
      <c r="AU173" s="190" t="s">
        <v>87</v>
      </c>
      <c r="AY173" s="18" t="s">
        <v>176</v>
      </c>
      <c r="BE173" s="108">
        <f>IF(N173="základná",J173,0)</f>
        <v>0</v>
      </c>
      <c r="BF173" s="108">
        <f>IF(N173="znížená",J173,0)</f>
        <v>0</v>
      </c>
      <c r="BG173" s="108">
        <f>IF(N173="zákl. prenesená",J173,0)</f>
        <v>0</v>
      </c>
      <c r="BH173" s="108">
        <f>IF(N173="zníž. prenesená",J173,0)</f>
        <v>0</v>
      </c>
      <c r="BI173" s="108">
        <f>IF(N173="nulová",J173,0)</f>
        <v>0</v>
      </c>
      <c r="BJ173" s="18" t="s">
        <v>87</v>
      </c>
      <c r="BK173" s="108">
        <f>ROUND(I173*H173,2)</f>
        <v>0</v>
      </c>
      <c r="BL173" s="18" t="s">
        <v>183</v>
      </c>
      <c r="BM173" s="190" t="s">
        <v>240</v>
      </c>
    </row>
    <row r="174" spans="1:65" s="13" customFormat="1">
      <c r="B174" s="191"/>
      <c r="D174" s="192" t="s">
        <v>184</v>
      </c>
      <c r="E174" s="193" t="s">
        <v>1</v>
      </c>
      <c r="F174" s="194" t="s">
        <v>596</v>
      </c>
      <c r="H174" s="193" t="s">
        <v>1</v>
      </c>
      <c r="I174" s="195"/>
      <c r="L174" s="191"/>
      <c r="M174" s="196"/>
      <c r="N174" s="197"/>
      <c r="O174" s="197"/>
      <c r="P174" s="197"/>
      <c r="Q174" s="197"/>
      <c r="R174" s="197"/>
      <c r="S174" s="197"/>
      <c r="T174" s="198"/>
      <c r="AT174" s="193" t="s">
        <v>184</v>
      </c>
      <c r="AU174" s="193" t="s">
        <v>87</v>
      </c>
      <c r="AV174" s="13" t="s">
        <v>81</v>
      </c>
      <c r="AW174" s="13" t="s">
        <v>29</v>
      </c>
      <c r="AX174" s="13" t="s">
        <v>74</v>
      </c>
      <c r="AY174" s="193" t="s">
        <v>176</v>
      </c>
    </row>
    <row r="175" spans="1:65" s="13" customFormat="1">
      <c r="B175" s="191"/>
      <c r="D175" s="192" t="s">
        <v>184</v>
      </c>
      <c r="E175" s="193" t="s">
        <v>1</v>
      </c>
      <c r="F175" s="194" t="s">
        <v>195</v>
      </c>
      <c r="H175" s="193" t="s">
        <v>1</v>
      </c>
      <c r="I175" s="195"/>
      <c r="L175" s="191"/>
      <c r="M175" s="196"/>
      <c r="N175" s="197"/>
      <c r="O175" s="197"/>
      <c r="P175" s="197"/>
      <c r="Q175" s="197"/>
      <c r="R175" s="197"/>
      <c r="S175" s="197"/>
      <c r="T175" s="198"/>
      <c r="AT175" s="193" t="s">
        <v>184</v>
      </c>
      <c r="AU175" s="193" t="s">
        <v>87</v>
      </c>
      <c r="AV175" s="13" t="s">
        <v>81</v>
      </c>
      <c r="AW175" s="13" t="s">
        <v>29</v>
      </c>
      <c r="AX175" s="13" t="s">
        <v>74</v>
      </c>
      <c r="AY175" s="193" t="s">
        <v>176</v>
      </c>
    </row>
    <row r="176" spans="1:65" s="14" customFormat="1">
      <c r="B176" s="199"/>
      <c r="D176" s="192" t="s">
        <v>184</v>
      </c>
      <c r="E176" s="200" t="s">
        <v>1</v>
      </c>
      <c r="F176" s="201" t="s">
        <v>597</v>
      </c>
      <c r="H176" s="202">
        <v>2.02</v>
      </c>
      <c r="I176" s="203"/>
      <c r="L176" s="199"/>
      <c r="M176" s="204"/>
      <c r="N176" s="205"/>
      <c r="O176" s="205"/>
      <c r="P176" s="205"/>
      <c r="Q176" s="205"/>
      <c r="R176" s="205"/>
      <c r="S176" s="205"/>
      <c r="T176" s="206"/>
      <c r="AT176" s="200" t="s">
        <v>184</v>
      </c>
      <c r="AU176" s="200" t="s">
        <v>87</v>
      </c>
      <c r="AV176" s="14" t="s">
        <v>87</v>
      </c>
      <c r="AW176" s="14" t="s">
        <v>29</v>
      </c>
      <c r="AX176" s="14" t="s">
        <v>74</v>
      </c>
      <c r="AY176" s="200" t="s">
        <v>176</v>
      </c>
    </row>
    <row r="177" spans="1:65" s="15" customFormat="1">
      <c r="B177" s="207"/>
      <c r="D177" s="192" t="s">
        <v>184</v>
      </c>
      <c r="E177" s="208" t="s">
        <v>1</v>
      </c>
      <c r="F177" s="209" t="s">
        <v>207</v>
      </c>
      <c r="H177" s="210">
        <v>2.02</v>
      </c>
      <c r="I177" s="211"/>
      <c r="L177" s="207"/>
      <c r="M177" s="212"/>
      <c r="N177" s="213"/>
      <c r="O177" s="213"/>
      <c r="P177" s="213"/>
      <c r="Q177" s="213"/>
      <c r="R177" s="213"/>
      <c r="S177" s="213"/>
      <c r="T177" s="214"/>
      <c r="AT177" s="208" t="s">
        <v>184</v>
      </c>
      <c r="AU177" s="208" t="s">
        <v>87</v>
      </c>
      <c r="AV177" s="15" t="s">
        <v>183</v>
      </c>
      <c r="AW177" s="15" t="s">
        <v>29</v>
      </c>
      <c r="AX177" s="15" t="s">
        <v>81</v>
      </c>
      <c r="AY177" s="208" t="s">
        <v>176</v>
      </c>
    </row>
    <row r="178" spans="1:65" s="2" customFormat="1" ht="33" customHeight="1">
      <c r="A178" s="35"/>
      <c r="B178" s="146"/>
      <c r="C178" s="178" t="s">
        <v>218</v>
      </c>
      <c r="D178" s="178" t="s">
        <v>179</v>
      </c>
      <c r="E178" s="179" t="s">
        <v>598</v>
      </c>
      <c r="F178" s="180" t="s">
        <v>599</v>
      </c>
      <c r="G178" s="181" t="s">
        <v>182</v>
      </c>
      <c r="H178" s="182">
        <v>9.3190000000000008</v>
      </c>
      <c r="I178" s="183"/>
      <c r="J178" s="184">
        <f>ROUND(I178*H178,2)</f>
        <v>0</v>
      </c>
      <c r="K178" s="185"/>
      <c r="L178" s="36"/>
      <c r="M178" s="186" t="s">
        <v>1</v>
      </c>
      <c r="N178" s="187" t="s">
        <v>40</v>
      </c>
      <c r="O178" s="64"/>
      <c r="P178" s="188">
        <f>O178*H178</f>
        <v>0</v>
      </c>
      <c r="Q178" s="188">
        <v>0</v>
      </c>
      <c r="R178" s="188">
        <f>Q178*H178</f>
        <v>0</v>
      </c>
      <c r="S178" s="188">
        <v>0</v>
      </c>
      <c r="T178" s="189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190" t="s">
        <v>183</v>
      </c>
      <c r="AT178" s="190" t="s">
        <v>179</v>
      </c>
      <c r="AU178" s="190" t="s">
        <v>87</v>
      </c>
      <c r="AY178" s="18" t="s">
        <v>176</v>
      </c>
      <c r="BE178" s="108">
        <f>IF(N178="základná",J178,0)</f>
        <v>0</v>
      </c>
      <c r="BF178" s="108">
        <f>IF(N178="znížená",J178,0)</f>
        <v>0</v>
      </c>
      <c r="BG178" s="108">
        <f>IF(N178="zákl. prenesená",J178,0)</f>
        <v>0</v>
      </c>
      <c r="BH178" s="108">
        <f>IF(N178="zníž. prenesená",J178,0)</f>
        <v>0</v>
      </c>
      <c r="BI178" s="108">
        <f>IF(N178="nulová",J178,0)</f>
        <v>0</v>
      </c>
      <c r="BJ178" s="18" t="s">
        <v>87</v>
      </c>
      <c r="BK178" s="108">
        <f>ROUND(I178*H178,2)</f>
        <v>0</v>
      </c>
      <c r="BL178" s="18" t="s">
        <v>183</v>
      </c>
      <c r="BM178" s="190" t="s">
        <v>244</v>
      </c>
    </row>
    <row r="179" spans="1:65" s="13" customFormat="1" ht="33.75">
      <c r="B179" s="191"/>
      <c r="D179" s="192" t="s">
        <v>184</v>
      </c>
      <c r="E179" s="193" t="s">
        <v>1</v>
      </c>
      <c r="F179" s="194" t="s">
        <v>600</v>
      </c>
      <c r="H179" s="193" t="s">
        <v>1</v>
      </c>
      <c r="I179" s="195"/>
      <c r="L179" s="191"/>
      <c r="M179" s="196"/>
      <c r="N179" s="197"/>
      <c r="O179" s="197"/>
      <c r="P179" s="197"/>
      <c r="Q179" s="197"/>
      <c r="R179" s="197"/>
      <c r="S179" s="197"/>
      <c r="T179" s="198"/>
      <c r="AT179" s="193" t="s">
        <v>184</v>
      </c>
      <c r="AU179" s="193" t="s">
        <v>87</v>
      </c>
      <c r="AV179" s="13" t="s">
        <v>81</v>
      </c>
      <c r="AW179" s="13" t="s">
        <v>29</v>
      </c>
      <c r="AX179" s="13" t="s">
        <v>74</v>
      </c>
      <c r="AY179" s="193" t="s">
        <v>176</v>
      </c>
    </row>
    <row r="180" spans="1:65" s="14" customFormat="1">
      <c r="B180" s="199"/>
      <c r="D180" s="192" t="s">
        <v>184</v>
      </c>
      <c r="E180" s="200" t="s">
        <v>1</v>
      </c>
      <c r="F180" s="201" t="s">
        <v>601</v>
      </c>
      <c r="H180" s="202">
        <v>12.874000000000001</v>
      </c>
      <c r="I180" s="203"/>
      <c r="L180" s="199"/>
      <c r="M180" s="204"/>
      <c r="N180" s="205"/>
      <c r="O180" s="205"/>
      <c r="P180" s="205"/>
      <c r="Q180" s="205"/>
      <c r="R180" s="205"/>
      <c r="S180" s="205"/>
      <c r="T180" s="206"/>
      <c r="AT180" s="200" t="s">
        <v>184</v>
      </c>
      <c r="AU180" s="200" t="s">
        <v>87</v>
      </c>
      <c r="AV180" s="14" t="s">
        <v>87</v>
      </c>
      <c r="AW180" s="14" t="s">
        <v>29</v>
      </c>
      <c r="AX180" s="14" t="s">
        <v>74</v>
      </c>
      <c r="AY180" s="200" t="s">
        <v>176</v>
      </c>
    </row>
    <row r="181" spans="1:65" s="14" customFormat="1">
      <c r="B181" s="199"/>
      <c r="D181" s="192" t="s">
        <v>184</v>
      </c>
      <c r="E181" s="200" t="s">
        <v>1</v>
      </c>
      <c r="F181" s="201" t="s">
        <v>602</v>
      </c>
      <c r="H181" s="202">
        <v>-5.28</v>
      </c>
      <c r="I181" s="203"/>
      <c r="L181" s="199"/>
      <c r="M181" s="204"/>
      <c r="N181" s="205"/>
      <c r="O181" s="205"/>
      <c r="P181" s="205"/>
      <c r="Q181" s="205"/>
      <c r="R181" s="205"/>
      <c r="S181" s="205"/>
      <c r="T181" s="206"/>
      <c r="AT181" s="200" t="s">
        <v>184</v>
      </c>
      <c r="AU181" s="200" t="s">
        <v>87</v>
      </c>
      <c r="AV181" s="14" t="s">
        <v>87</v>
      </c>
      <c r="AW181" s="14" t="s">
        <v>29</v>
      </c>
      <c r="AX181" s="14" t="s">
        <v>74</v>
      </c>
      <c r="AY181" s="200" t="s">
        <v>176</v>
      </c>
    </row>
    <row r="182" spans="1:65" s="13" customFormat="1">
      <c r="B182" s="191"/>
      <c r="D182" s="192" t="s">
        <v>184</v>
      </c>
      <c r="E182" s="193" t="s">
        <v>1</v>
      </c>
      <c r="F182" s="194" t="s">
        <v>603</v>
      </c>
      <c r="H182" s="193" t="s">
        <v>1</v>
      </c>
      <c r="I182" s="195"/>
      <c r="L182" s="191"/>
      <c r="M182" s="196"/>
      <c r="N182" s="197"/>
      <c r="O182" s="197"/>
      <c r="P182" s="197"/>
      <c r="Q182" s="197"/>
      <c r="R182" s="197"/>
      <c r="S182" s="197"/>
      <c r="T182" s="198"/>
      <c r="AT182" s="193" t="s">
        <v>184</v>
      </c>
      <c r="AU182" s="193" t="s">
        <v>87</v>
      </c>
      <c r="AV182" s="13" t="s">
        <v>81</v>
      </c>
      <c r="AW182" s="13" t="s">
        <v>29</v>
      </c>
      <c r="AX182" s="13" t="s">
        <v>74</v>
      </c>
      <c r="AY182" s="193" t="s">
        <v>176</v>
      </c>
    </row>
    <row r="183" spans="1:65" s="14" customFormat="1">
      <c r="B183" s="199"/>
      <c r="D183" s="192" t="s">
        <v>184</v>
      </c>
      <c r="E183" s="200" t="s">
        <v>1</v>
      </c>
      <c r="F183" s="201" t="s">
        <v>604</v>
      </c>
      <c r="H183" s="202">
        <v>1.7250000000000001</v>
      </c>
      <c r="I183" s="203"/>
      <c r="L183" s="199"/>
      <c r="M183" s="204"/>
      <c r="N183" s="205"/>
      <c r="O183" s="205"/>
      <c r="P183" s="205"/>
      <c r="Q183" s="205"/>
      <c r="R183" s="205"/>
      <c r="S183" s="205"/>
      <c r="T183" s="206"/>
      <c r="AT183" s="200" t="s">
        <v>184</v>
      </c>
      <c r="AU183" s="200" t="s">
        <v>87</v>
      </c>
      <c r="AV183" s="14" t="s">
        <v>87</v>
      </c>
      <c r="AW183" s="14" t="s">
        <v>29</v>
      </c>
      <c r="AX183" s="14" t="s">
        <v>74</v>
      </c>
      <c r="AY183" s="200" t="s">
        <v>176</v>
      </c>
    </row>
    <row r="184" spans="1:65" s="15" customFormat="1">
      <c r="B184" s="207"/>
      <c r="D184" s="192" t="s">
        <v>184</v>
      </c>
      <c r="E184" s="208" t="s">
        <v>1</v>
      </c>
      <c r="F184" s="209" t="s">
        <v>207</v>
      </c>
      <c r="H184" s="210">
        <v>9.3190000000000008</v>
      </c>
      <c r="I184" s="211"/>
      <c r="L184" s="207"/>
      <c r="M184" s="212"/>
      <c r="N184" s="213"/>
      <c r="O184" s="213"/>
      <c r="P184" s="213"/>
      <c r="Q184" s="213"/>
      <c r="R184" s="213"/>
      <c r="S184" s="213"/>
      <c r="T184" s="214"/>
      <c r="AT184" s="208" t="s">
        <v>184</v>
      </c>
      <c r="AU184" s="208" t="s">
        <v>87</v>
      </c>
      <c r="AV184" s="15" t="s">
        <v>183</v>
      </c>
      <c r="AW184" s="15" t="s">
        <v>29</v>
      </c>
      <c r="AX184" s="15" t="s">
        <v>81</v>
      </c>
      <c r="AY184" s="208" t="s">
        <v>176</v>
      </c>
    </row>
    <row r="185" spans="1:65" s="12" customFormat="1" ht="22.9" customHeight="1">
      <c r="B185" s="165"/>
      <c r="D185" s="166" t="s">
        <v>73</v>
      </c>
      <c r="E185" s="176" t="s">
        <v>218</v>
      </c>
      <c r="F185" s="176" t="s">
        <v>605</v>
      </c>
      <c r="I185" s="168"/>
      <c r="J185" s="177">
        <f>BK185</f>
        <v>0</v>
      </c>
      <c r="L185" s="165"/>
      <c r="M185" s="170"/>
      <c r="N185" s="171"/>
      <c r="O185" s="171"/>
      <c r="P185" s="172">
        <f>SUM(P186:P449)</f>
        <v>0</v>
      </c>
      <c r="Q185" s="171"/>
      <c r="R185" s="172">
        <f>SUM(R186:R449)</f>
        <v>0</v>
      </c>
      <c r="S185" s="171"/>
      <c r="T185" s="173">
        <f>SUM(T186:T449)</f>
        <v>0</v>
      </c>
      <c r="AR185" s="166" t="s">
        <v>81</v>
      </c>
      <c r="AT185" s="174" t="s">
        <v>73</v>
      </c>
      <c r="AU185" s="174" t="s">
        <v>81</v>
      </c>
      <c r="AY185" s="166" t="s">
        <v>176</v>
      </c>
      <c r="BK185" s="175">
        <f>SUM(BK186:BK449)</f>
        <v>0</v>
      </c>
    </row>
    <row r="186" spans="1:65" s="2" customFormat="1" ht="37.9" customHeight="1">
      <c r="A186" s="35"/>
      <c r="B186" s="146"/>
      <c r="C186" s="178" t="s">
        <v>245</v>
      </c>
      <c r="D186" s="178" t="s">
        <v>179</v>
      </c>
      <c r="E186" s="179" t="s">
        <v>606</v>
      </c>
      <c r="F186" s="180" t="s">
        <v>607</v>
      </c>
      <c r="G186" s="181" t="s">
        <v>182</v>
      </c>
      <c r="H186" s="182">
        <v>87.04</v>
      </c>
      <c r="I186" s="183"/>
      <c r="J186" s="184">
        <f>ROUND(I186*H186,2)</f>
        <v>0</v>
      </c>
      <c r="K186" s="185"/>
      <c r="L186" s="36"/>
      <c r="M186" s="186" t="s">
        <v>1</v>
      </c>
      <c r="N186" s="187" t="s">
        <v>40</v>
      </c>
      <c r="O186" s="64"/>
      <c r="P186" s="188">
        <f>O186*H186</f>
        <v>0</v>
      </c>
      <c r="Q186" s="188">
        <v>0</v>
      </c>
      <c r="R186" s="188">
        <f>Q186*H186</f>
        <v>0</v>
      </c>
      <c r="S186" s="188">
        <v>0</v>
      </c>
      <c r="T186" s="189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190" t="s">
        <v>183</v>
      </c>
      <c r="AT186" s="190" t="s">
        <v>179</v>
      </c>
      <c r="AU186" s="190" t="s">
        <v>87</v>
      </c>
      <c r="AY186" s="18" t="s">
        <v>176</v>
      </c>
      <c r="BE186" s="108">
        <f>IF(N186="základná",J186,0)</f>
        <v>0</v>
      </c>
      <c r="BF186" s="108">
        <f>IF(N186="znížená",J186,0)</f>
        <v>0</v>
      </c>
      <c r="BG186" s="108">
        <f>IF(N186="zákl. prenesená",J186,0)</f>
        <v>0</v>
      </c>
      <c r="BH186" s="108">
        <f>IF(N186="zníž. prenesená",J186,0)</f>
        <v>0</v>
      </c>
      <c r="BI186" s="108">
        <f>IF(N186="nulová",J186,0)</f>
        <v>0</v>
      </c>
      <c r="BJ186" s="18" t="s">
        <v>87</v>
      </c>
      <c r="BK186" s="108">
        <f>ROUND(I186*H186,2)</f>
        <v>0</v>
      </c>
      <c r="BL186" s="18" t="s">
        <v>183</v>
      </c>
      <c r="BM186" s="190" t="s">
        <v>248</v>
      </c>
    </row>
    <row r="187" spans="1:65" s="13" customFormat="1">
      <c r="B187" s="191"/>
      <c r="D187" s="192" t="s">
        <v>184</v>
      </c>
      <c r="E187" s="193" t="s">
        <v>1</v>
      </c>
      <c r="F187" s="194" t="s">
        <v>521</v>
      </c>
      <c r="H187" s="193" t="s">
        <v>1</v>
      </c>
      <c r="I187" s="195"/>
      <c r="L187" s="191"/>
      <c r="M187" s="196"/>
      <c r="N187" s="197"/>
      <c r="O187" s="197"/>
      <c r="P187" s="197"/>
      <c r="Q187" s="197"/>
      <c r="R187" s="197"/>
      <c r="S187" s="197"/>
      <c r="T187" s="198"/>
      <c r="AT187" s="193" t="s">
        <v>184</v>
      </c>
      <c r="AU187" s="193" t="s">
        <v>87</v>
      </c>
      <c r="AV187" s="13" t="s">
        <v>81</v>
      </c>
      <c r="AW187" s="13" t="s">
        <v>29</v>
      </c>
      <c r="AX187" s="13" t="s">
        <v>74</v>
      </c>
      <c r="AY187" s="193" t="s">
        <v>176</v>
      </c>
    </row>
    <row r="188" spans="1:65" s="13" customFormat="1">
      <c r="B188" s="191"/>
      <c r="D188" s="192" t="s">
        <v>184</v>
      </c>
      <c r="E188" s="193" t="s">
        <v>1</v>
      </c>
      <c r="F188" s="194" t="s">
        <v>185</v>
      </c>
      <c r="H188" s="193" t="s">
        <v>1</v>
      </c>
      <c r="I188" s="195"/>
      <c r="L188" s="191"/>
      <c r="M188" s="196"/>
      <c r="N188" s="197"/>
      <c r="O188" s="197"/>
      <c r="P188" s="197"/>
      <c r="Q188" s="197"/>
      <c r="R188" s="197"/>
      <c r="S188" s="197"/>
      <c r="T188" s="198"/>
      <c r="AT188" s="193" t="s">
        <v>184</v>
      </c>
      <c r="AU188" s="193" t="s">
        <v>87</v>
      </c>
      <c r="AV188" s="13" t="s">
        <v>81</v>
      </c>
      <c r="AW188" s="13" t="s">
        <v>29</v>
      </c>
      <c r="AX188" s="13" t="s">
        <v>74</v>
      </c>
      <c r="AY188" s="193" t="s">
        <v>176</v>
      </c>
    </row>
    <row r="189" spans="1:65" s="14" customFormat="1">
      <c r="B189" s="199"/>
      <c r="D189" s="192" t="s">
        <v>184</v>
      </c>
      <c r="E189" s="200" t="s">
        <v>1</v>
      </c>
      <c r="F189" s="201" t="s">
        <v>608</v>
      </c>
      <c r="H189" s="202">
        <v>43.18</v>
      </c>
      <c r="I189" s="203"/>
      <c r="L189" s="199"/>
      <c r="M189" s="204"/>
      <c r="N189" s="205"/>
      <c r="O189" s="205"/>
      <c r="P189" s="205"/>
      <c r="Q189" s="205"/>
      <c r="R189" s="205"/>
      <c r="S189" s="205"/>
      <c r="T189" s="206"/>
      <c r="AT189" s="200" t="s">
        <v>184</v>
      </c>
      <c r="AU189" s="200" t="s">
        <v>87</v>
      </c>
      <c r="AV189" s="14" t="s">
        <v>87</v>
      </c>
      <c r="AW189" s="14" t="s">
        <v>29</v>
      </c>
      <c r="AX189" s="14" t="s">
        <v>74</v>
      </c>
      <c r="AY189" s="200" t="s">
        <v>176</v>
      </c>
    </row>
    <row r="190" spans="1:65" s="13" customFormat="1">
      <c r="B190" s="191"/>
      <c r="D190" s="192" t="s">
        <v>184</v>
      </c>
      <c r="E190" s="193" t="s">
        <v>1</v>
      </c>
      <c r="F190" s="194" t="s">
        <v>609</v>
      </c>
      <c r="H190" s="193" t="s">
        <v>1</v>
      </c>
      <c r="I190" s="195"/>
      <c r="L190" s="191"/>
      <c r="M190" s="196"/>
      <c r="N190" s="197"/>
      <c r="O190" s="197"/>
      <c r="P190" s="197"/>
      <c r="Q190" s="197"/>
      <c r="R190" s="197"/>
      <c r="S190" s="197"/>
      <c r="T190" s="198"/>
      <c r="AT190" s="193" t="s">
        <v>184</v>
      </c>
      <c r="AU190" s="193" t="s">
        <v>87</v>
      </c>
      <c r="AV190" s="13" t="s">
        <v>81</v>
      </c>
      <c r="AW190" s="13" t="s">
        <v>29</v>
      </c>
      <c r="AX190" s="13" t="s">
        <v>74</v>
      </c>
      <c r="AY190" s="193" t="s">
        <v>176</v>
      </c>
    </row>
    <row r="191" spans="1:65" s="14" customFormat="1">
      <c r="B191" s="199"/>
      <c r="D191" s="192" t="s">
        <v>184</v>
      </c>
      <c r="E191" s="200" t="s">
        <v>1</v>
      </c>
      <c r="F191" s="201" t="s">
        <v>610</v>
      </c>
      <c r="H191" s="202">
        <v>12.15</v>
      </c>
      <c r="I191" s="203"/>
      <c r="L191" s="199"/>
      <c r="M191" s="204"/>
      <c r="N191" s="205"/>
      <c r="O191" s="205"/>
      <c r="P191" s="205"/>
      <c r="Q191" s="205"/>
      <c r="R191" s="205"/>
      <c r="S191" s="205"/>
      <c r="T191" s="206"/>
      <c r="AT191" s="200" t="s">
        <v>184</v>
      </c>
      <c r="AU191" s="200" t="s">
        <v>87</v>
      </c>
      <c r="AV191" s="14" t="s">
        <v>87</v>
      </c>
      <c r="AW191" s="14" t="s">
        <v>29</v>
      </c>
      <c r="AX191" s="14" t="s">
        <v>74</v>
      </c>
      <c r="AY191" s="200" t="s">
        <v>176</v>
      </c>
    </row>
    <row r="192" spans="1:65" s="13" customFormat="1">
      <c r="B192" s="191"/>
      <c r="D192" s="192" t="s">
        <v>184</v>
      </c>
      <c r="E192" s="193" t="s">
        <v>1</v>
      </c>
      <c r="F192" s="194" t="s">
        <v>611</v>
      </c>
      <c r="H192" s="193" t="s">
        <v>1</v>
      </c>
      <c r="I192" s="195"/>
      <c r="L192" s="191"/>
      <c r="M192" s="196"/>
      <c r="N192" s="197"/>
      <c r="O192" s="197"/>
      <c r="P192" s="197"/>
      <c r="Q192" s="197"/>
      <c r="R192" s="197"/>
      <c r="S192" s="197"/>
      <c r="T192" s="198"/>
      <c r="AT192" s="193" t="s">
        <v>184</v>
      </c>
      <c r="AU192" s="193" t="s">
        <v>87</v>
      </c>
      <c r="AV192" s="13" t="s">
        <v>81</v>
      </c>
      <c r="AW192" s="13" t="s">
        <v>29</v>
      </c>
      <c r="AX192" s="13" t="s">
        <v>74</v>
      </c>
      <c r="AY192" s="193" t="s">
        <v>176</v>
      </c>
    </row>
    <row r="193" spans="1:65" s="14" customFormat="1">
      <c r="B193" s="199"/>
      <c r="D193" s="192" t="s">
        <v>184</v>
      </c>
      <c r="E193" s="200" t="s">
        <v>1</v>
      </c>
      <c r="F193" s="201" t="s">
        <v>612</v>
      </c>
      <c r="H193" s="202">
        <v>7.05</v>
      </c>
      <c r="I193" s="203"/>
      <c r="L193" s="199"/>
      <c r="M193" s="204"/>
      <c r="N193" s="205"/>
      <c r="O193" s="205"/>
      <c r="P193" s="205"/>
      <c r="Q193" s="205"/>
      <c r="R193" s="205"/>
      <c r="S193" s="205"/>
      <c r="T193" s="206"/>
      <c r="AT193" s="200" t="s">
        <v>184</v>
      </c>
      <c r="AU193" s="200" t="s">
        <v>87</v>
      </c>
      <c r="AV193" s="14" t="s">
        <v>87</v>
      </c>
      <c r="AW193" s="14" t="s">
        <v>29</v>
      </c>
      <c r="AX193" s="14" t="s">
        <v>74</v>
      </c>
      <c r="AY193" s="200" t="s">
        <v>176</v>
      </c>
    </row>
    <row r="194" spans="1:65" s="13" customFormat="1">
      <c r="B194" s="191"/>
      <c r="D194" s="192" t="s">
        <v>184</v>
      </c>
      <c r="E194" s="193" t="s">
        <v>1</v>
      </c>
      <c r="F194" s="194" t="s">
        <v>613</v>
      </c>
      <c r="H194" s="193" t="s">
        <v>1</v>
      </c>
      <c r="I194" s="195"/>
      <c r="L194" s="191"/>
      <c r="M194" s="196"/>
      <c r="N194" s="197"/>
      <c r="O194" s="197"/>
      <c r="P194" s="197"/>
      <c r="Q194" s="197"/>
      <c r="R194" s="197"/>
      <c r="S194" s="197"/>
      <c r="T194" s="198"/>
      <c r="AT194" s="193" t="s">
        <v>184</v>
      </c>
      <c r="AU194" s="193" t="s">
        <v>87</v>
      </c>
      <c r="AV194" s="13" t="s">
        <v>81</v>
      </c>
      <c r="AW194" s="13" t="s">
        <v>29</v>
      </c>
      <c r="AX194" s="13" t="s">
        <v>74</v>
      </c>
      <c r="AY194" s="193" t="s">
        <v>176</v>
      </c>
    </row>
    <row r="195" spans="1:65" s="14" customFormat="1">
      <c r="B195" s="199"/>
      <c r="D195" s="192" t="s">
        <v>184</v>
      </c>
      <c r="E195" s="200" t="s">
        <v>1</v>
      </c>
      <c r="F195" s="201" t="s">
        <v>614</v>
      </c>
      <c r="H195" s="202">
        <v>4.25</v>
      </c>
      <c r="I195" s="203"/>
      <c r="L195" s="199"/>
      <c r="M195" s="204"/>
      <c r="N195" s="205"/>
      <c r="O195" s="205"/>
      <c r="P195" s="205"/>
      <c r="Q195" s="205"/>
      <c r="R195" s="205"/>
      <c r="S195" s="205"/>
      <c r="T195" s="206"/>
      <c r="AT195" s="200" t="s">
        <v>184</v>
      </c>
      <c r="AU195" s="200" t="s">
        <v>87</v>
      </c>
      <c r="AV195" s="14" t="s">
        <v>87</v>
      </c>
      <c r="AW195" s="14" t="s">
        <v>29</v>
      </c>
      <c r="AX195" s="14" t="s">
        <v>74</v>
      </c>
      <c r="AY195" s="200" t="s">
        <v>176</v>
      </c>
    </row>
    <row r="196" spans="1:65" s="13" customFormat="1">
      <c r="B196" s="191"/>
      <c r="D196" s="192" t="s">
        <v>184</v>
      </c>
      <c r="E196" s="193" t="s">
        <v>1</v>
      </c>
      <c r="F196" s="194" t="s">
        <v>615</v>
      </c>
      <c r="H196" s="193" t="s">
        <v>1</v>
      </c>
      <c r="I196" s="195"/>
      <c r="L196" s="191"/>
      <c r="M196" s="196"/>
      <c r="N196" s="197"/>
      <c r="O196" s="197"/>
      <c r="P196" s="197"/>
      <c r="Q196" s="197"/>
      <c r="R196" s="197"/>
      <c r="S196" s="197"/>
      <c r="T196" s="198"/>
      <c r="AT196" s="193" t="s">
        <v>184</v>
      </c>
      <c r="AU196" s="193" t="s">
        <v>87</v>
      </c>
      <c r="AV196" s="13" t="s">
        <v>81</v>
      </c>
      <c r="AW196" s="13" t="s">
        <v>29</v>
      </c>
      <c r="AX196" s="13" t="s">
        <v>74</v>
      </c>
      <c r="AY196" s="193" t="s">
        <v>176</v>
      </c>
    </row>
    <row r="197" spans="1:65" s="14" customFormat="1">
      <c r="B197" s="199"/>
      <c r="D197" s="192" t="s">
        <v>184</v>
      </c>
      <c r="E197" s="200" t="s">
        <v>1</v>
      </c>
      <c r="F197" s="201" t="s">
        <v>616</v>
      </c>
      <c r="H197" s="202">
        <v>10.88</v>
      </c>
      <c r="I197" s="203"/>
      <c r="L197" s="199"/>
      <c r="M197" s="204"/>
      <c r="N197" s="205"/>
      <c r="O197" s="205"/>
      <c r="P197" s="205"/>
      <c r="Q197" s="205"/>
      <c r="R197" s="205"/>
      <c r="S197" s="205"/>
      <c r="T197" s="206"/>
      <c r="AT197" s="200" t="s">
        <v>184</v>
      </c>
      <c r="AU197" s="200" t="s">
        <v>87</v>
      </c>
      <c r="AV197" s="14" t="s">
        <v>87</v>
      </c>
      <c r="AW197" s="14" t="s">
        <v>29</v>
      </c>
      <c r="AX197" s="14" t="s">
        <v>74</v>
      </c>
      <c r="AY197" s="200" t="s">
        <v>176</v>
      </c>
    </row>
    <row r="198" spans="1:65" s="13" customFormat="1">
      <c r="B198" s="191"/>
      <c r="D198" s="192" t="s">
        <v>184</v>
      </c>
      <c r="E198" s="193" t="s">
        <v>1</v>
      </c>
      <c r="F198" s="194" t="s">
        <v>617</v>
      </c>
      <c r="H198" s="193" t="s">
        <v>1</v>
      </c>
      <c r="I198" s="195"/>
      <c r="L198" s="191"/>
      <c r="M198" s="196"/>
      <c r="N198" s="197"/>
      <c r="O198" s="197"/>
      <c r="P198" s="197"/>
      <c r="Q198" s="197"/>
      <c r="R198" s="197"/>
      <c r="S198" s="197"/>
      <c r="T198" s="198"/>
      <c r="AT198" s="193" t="s">
        <v>184</v>
      </c>
      <c r="AU198" s="193" t="s">
        <v>87</v>
      </c>
      <c r="AV198" s="13" t="s">
        <v>81</v>
      </c>
      <c r="AW198" s="13" t="s">
        <v>29</v>
      </c>
      <c r="AX198" s="13" t="s">
        <v>74</v>
      </c>
      <c r="AY198" s="193" t="s">
        <v>176</v>
      </c>
    </row>
    <row r="199" spans="1:65" s="14" customFormat="1">
      <c r="B199" s="199"/>
      <c r="D199" s="192" t="s">
        <v>184</v>
      </c>
      <c r="E199" s="200" t="s">
        <v>1</v>
      </c>
      <c r="F199" s="201" t="s">
        <v>618</v>
      </c>
      <c r="H199" s="202">
        <v>9.5299999999999994</v>
      </c>
      <c r="I199" s="203"/>
      <c r="L199" s="199"/>
      <c r="M199" s="204"/>
      <c r="N199" s="205"/>
      <c r="O199" s="205"/>
      <c r="P199" s="205"/>
      <c r="Q199" s="205"/>
      <c r="R199" s="205"/>
      <c r="S199" s="205"/>
      <c r="T199" s="206"/>
      <c r="AT199" s="200" t="s">
        <v>184</v>
      </c>
      <c r="AU199" s="200" t="s">
        <v>87</v>
      </c>
      <c r="AV199" s="14" t="s">
        <v>87</v>
      </c>
      <c r="AW199" s="14" t="s">
        <v>29</v>
      </c>
      <c r="AX199" s="14" t="s">
        <v>74</v>
      </c>
      <c r="AY199" s="200" t="s">
        <v>176</v>
      </c>
    </row>
    <row r="200" spans="1:65" s="15" customFormat="1">
      <c r="B200" s="207"/>
      <c r="D200" s="192" t="s">
        <v>184</v>
      </c>
      <c r="E200" s="208" t="s">
        <v>1</v>
      </c>
      <c r="F200" s="209" t="s">
        <v>207</v>
      </c>
      <c r="H200" s="210">
        <v>87.04</v>
      </c>
      <c r="I200" s="211"/>
      <c r="L200" s="207"/>
      <c r="M200" s="212"/>
      <c r="N200" s="213"/>
      <c r="O200" s="213"/>
      <c r="P200" s="213"/>
      <c r="Q200" s="213"/>
      <c r="R200" s="213"/>
      <c r="S200" s="213"/>
      <c r="T200" s="214"/>
      <c r="AT200" s="208" t="s">
        <v>184</v>
      </c>
      <c r="AU200" s="208" t="s">
        <v>87</v>
      </c>
      <c r="AV200" s="15" t="s">
        <v>183</v>
      </c>
      <c r="AW200" s="15" t="s">
        <v>29</v>
      </c>
      <c r="AX200" s="15" t="s">
        <v>81</v>
      </c>
      <c r="AY200" s="208" t="s">
        <v>176</v>
      </c>
    </row>
    <row r="201" spans="1:65" s="2" customFormat="1" ht="37.9" customHeight="1">
      <c r="A201" s="35"/>
      <c r="B201" s="146"/>
      <c r="C201" s="178" t="s">
        <v>225</v>
      </c>
      <c r="D201" s="178" t="s">
        <v>179</v>
      </c>
      <c r="E201" s="179" t="s">
        <v>619</v>
      </c>
      <c r="F201" s="180" t="s">
        <v>620</v>
      </c>
      <c r="G201" s="181" t="s">
        <v>182</v>
      </c>
      <c r="H201" s="182">
        <v>34.57</v>
      </c>
      <c r="I201" s="183"/>
      <c r="J201" s="184">
        <f>ROUND(I201*H201,2)</f>
        <v>0</v>
      </c>
      <c r="K201" s="185"/>
      <c r="L201" s="36"/>
      <c r="M201" s="186" t="s">
        <v>1</v>
      </c>
      <c r="N201" s="187" t="s">
        <v>40</v>
      </c>
      <c r="O201" s="64"/>
      <c r="P201" s="188">
        <f>O201*H201</f>
        <v>0</v>
      </c>
      <c r="Q201" s="188">
        <v>0</v>
      </c>
      <c r="R201" s="188">
        <f>Q201*H201</f>
        <v>0</v>
      </c>
      <c r="S201" s="188">
        <v>0</v>
      </c>
      <c r="T201" s="189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190" t="s">
        <v>183</v>
      </c>
      <c r="AT201" s="190" t="s">
        <v>179</v>
      </c>
      <c r="AU201" s="190" t="s">
        <v>87</v>
      </c>
      <c r="AY201" s="18" t="s">
        <v>176</v>
      </c>
      <c r="BE201" s="108">
        <f>IF(N201="základná",J201,0)</f>
        <v>0</v>
      </c>
      <c r="BF201" s="108">
        <f>IF(N201="znížená",J201,0)</f>
        <v>0</v>
      </c>
      <c r="BG201" s="108">
        <f>IF(N201="zákl. prenesená",J201,0)</f>
        <v>0</v>
      </c>
      <c r="BH201" s="108">
        <f>IF(N201="zníž. prenesená",J201,0)</f>
        <v>0</v>
      </c>
      <c r="BI201" s="108">
        <f>IF(N201="nulová",J201,0)</f>
        <v>0</v>
      </c>
      <c r="BJ201" s="18" t="s">
        <v>87</v>
      </c>
      <c r="BK201" s="108">
        <f>ROUND(I201*H201,2)</f>
        <v>0</v>
      </c>
      <c r="BL201" s="18" t="s">
        <v>183</v>
      </c>
      <c r="BM201" s="190" t="s">
        <v>252</v>
      </c>
    </row>
    <row r="202" spans="1:65" s="13" customFormat="1">
      <c r="B202" s="191"/>
      <c r="D202" s="192" t="s">
        <v>184</v>
      </c>
      <c r="E202" s="193" t="s">
        <v>1</v>
      </c>
      <c r="F202" s="194" t="s">
        <v>621</v>
      </c>
      <c r="H202" s="193" t="s">
        <v>1</v>
      </c>
      <c r="I202" s="195"/>
      <c r="L202" s="191"/>
      <c r="M202" s="196"/>
      <c r="N202" s="197"/>
      <c r="O202" s="197"/>
      <c r="P202" s="197"/>
      <c r="Q202" s="197"/>
      <c r="R202" s="197"/>
      <c r="S202" s="197"/>
      <c r="T202" s="198"/>
      <c r="AT202" s="193" t="s">
        <v>184</v>
      </c>
      <c r="AU202" s="193" t="s">
        <v>87</v>
      </c>
      <c r="AV202" s="13" t="s">
        <v>81</v>
      </c>
      <c r="AW202" s="13" t="s">
        <v>29</v>
      </c>
      <c r="AX202" s="13" t="s">
        <v>74</v>
      </c>
      <c r="AY202" s="193" t="s">
        <v>176</v>
      </c>
    </row>
    <row r="203" spans="1:65" s="13" customFormat="1">
      <c r="B203" s="191"/>
      <c r="D203" s="192" t="s">
        <v>184</v>
      </c>
      <c r="E203" s="193" t="s">
        <v>1</v>
      </c>
      <c r="F203" s="194" t="s">
        <v>622</v>
      </c>
      <c r="H203" s="193" t="s">
        <v>1</v>
      </c>
      <c r="I203" s="195"/>
      <c r="L203" s="191"/>
      <c r="M203" s="196"/>
      <c r="N203" s="197"/>
      <c r="O203" s="197"/>
      <c r="P203" s="197"/>
      <c r="Q203" s="197"/>
      <c r="R203" s="197"/>
      <c r="S203" s="197"/>
      <c r="T203" s="198"/>
      <c r="AT203" s="193" t="s">
        <v>184</v>
      </c>
      <c r="AU203" s="193" t="s">
        <v>87</v>
      </c>
      <c r="AV203" s="13" t="s">
        <v>81</v>
      </c>
      <c r="AW203" s="13" t="s">
        <v>29</v>
      </c>
      <c r="AX203" s="13" t="s">
        <v>74</v>
      </c>
      <c r="AY203" s="193" t="s">
        <v>176</v>
      </c>
    </row>
    <row r="204" spans="1:65" s="14" customFormat="1">
      <c r="B204" s="199"/>
      <c r="D204" s="192" t="s">
        <v>184</v>
      </c>
      <c r="E204" s="200" t="s">
        <v>1</v>
      </c>
      <c r="F204" s="201" t="s">
        <v>623</v>
      </c>
      <c r="H204" s="202">
        <v>34.57</v>
      </c>
      <c r="I204" s="203"/>
      <c r="L204" s="199"/>
      <c r="M204" s="204"/>
      <c r="N204" s="205"/>
      <c r="O204" s="205"/>
      <c r="P204" s="205"/>
      <c r="Q204" s="205"/>
      <c r="R204" s="205"/>
      <c r="S204" s="205"/>
      <c r="T204" s="206"/>
      <c r="AT204" s="200" t="s">
        <v>184</v>
      </c>
      <c r="AU204" s="200" t="s">
        <v>87</v>
      </c>
      <c r="AV204" s="14" t="s">
        <v>87</v>
      </c>
      <c r="AW204" s="14" t="s">
        <v>29</v>
      </c>
      <c r="AX204" s="14" t="s">
        <v>74</v>
      </c>
      <c r="AY204" s="200" t="s">
        <v>176</v>
      </c>
    </row>
    <row r="205" spans="1:65" s="15" customFormat="1">
      <c r="B205" s="207"/>
      <c r="D205" s="192" t="s">
        <v>184</v>
      </c>
      <c r="E205" s="208" t="s">
        <v>1</v>
      </c>
      <c r="F205" s="209" t="s">
        <v>207</v>
      </c>
      <c r="H205" s="210">
        <v>34.57</v>
      </c>
      <c r="I205" s="211"/>
      <c r="L205" s="207"/>
      <c r="M205" s="212"/>
      <c r="N205" s="213"/>
      <c r="O205" s="213"/>
      <c r="P205" s="213"/>
      <c r="Q205" s="213"/>
      <c r="R205" s="213"/>
      <c r="S205" s="213"/>
      <c r="T205" s="214"/>
      <c r="AT205" s="208" t="s">
        <v>184</v>
      </c>
      <c r="AU205" s="208" t="s">
        <v>87</v>
      </c>
      <c r="AV205" s="15" t="s">
        <v>183</v>
      </c>
      <c r="AW205" s="15" t="s">
        <v>29</v>
      </c>
      <c r="AX205" s="15" t="s">
        <v>81</v>
      </c>
      <c r="AY205" s="208" t="s">
        <v>176</v>
      </c>
    </row>
    <row r="206" spans="1:65" s="2" customFormat="1" ht="24.2" customHeight="1">
      <c r="A206" s="35"/>
      <c r="B206" s="146"/>
      <c r="C206" s="178" t="s">
        <v>177</v>
      </c>
      <c r="D206" s="178" t="s">
        <v>179</v>
      </c>
      <c r="E206" s="179" t="s">
        <v>624</v>
      </c>
      <c r="F206" s="180" t="s">
        <v>625</v>
      </c>
      <c r="G206" s="181" t="s">
        <v>182</v>
      </c>
      <c r="H206" s="182">
        <v>47.491999999999997</v>
      </c>
      <c r="I206" s="183"/>
      <c r="J206" s="184">
        <f>ROUND(I206*H206,2)</f>
        <v>0</v>
      </c>
      <c r="K206" s="185"/>
      <c r="L206" s="36"/>
      <c r="M206" s="186" t="s">
        <v>1</v>
      </c>
      <c r="N206" s="187" t="s">
        <v>40</v>
      </c>
      <c r="O206" s="64"/>
      <c r="P206" s="188">
        <f>O206*H206</f>
        <v>0</v>
      </c>
      <c r="Q206" s="188">
        <v>0</v>
      </c>
      <c r="R206" s="188">
        <f>Q206*H206</f>
        <v>0</v>
      </c>
      <c r="S206" s="188">
        <v>0</v>
      </c>
      <c r="T206" s="189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190" t="s">
        <v>183</v>
      </c>
      <c r="AT206" s="190" t="s">
        <v>179</v>
      </c>
      <c r="AU206" s="190" t="s">
        <v>87</v>
      </c>
      <c r="AY206" s="18" t="s">
        <v>176</v>
      </c>
      <c r="BE206" s="108">
        <f>IF(N206="základná",J206,0)</f>
        <v>0</v>
      </c>
      <c r="BF206" s="108">
        <f>IF(N206="znížená",J206,0)</f>
        <v>0</v>
      </c>
      <c r="BG206" s="108">
        <f>IF(N206="zákl. prenesená",J206,0)</f>
        <v>0</v>
      </c>
      <c r="BH206" s="108">
        <f>IF(N206="zníž. prenesená",J206,0)</f>
        <v>0</v>
      </c>
      <c r="BI206" s="108">
        <f>IF(N206="nulová",J206,0)</f>
        <v>0</v>
      </c>
      <c r="BJ206" s="18" t="s">
        <v>87</v>
      </c>
      <c r="BK206" s="108">
        <f>ROUND(I206*H206,2)</f>
        <v>0</v>
      </c>
      <c r="BL206" s="18" t="s">
        <v>183</v>
      </c>
      <c r="BM206" s="190" t="s">
        <v>264</v>
      </c>
    </row>
    <row r="207" spans="1:65" s="13" customFormat="1">
      <c r="B207" s="191"/>
      <c r="D207" s="192" t="s">
        <v>184</v>
      </c>
      <c r="E207" s="193" t="s">
        <v>1</v>
      </c>
      <c r="F207" s="194" t="s">
        <v>521</v>
      </c>
      <c r="H207" s="193" t="s">
        <v>1</v>
      </c>
      <c r="I207" s="195"/>
      <c r="L207" s="191"/>
      <c r="M207" s="196"/>
      <c r="N207" s="197"/>
      <c r="O207" s="197"/>
      <c r="P207" s="197"/>
      <c r="Q207" s="197"/>
      <c r="R207" s="197"/>
      <c r="S207" s="197"/>
      <c r="T207" s="198"/>
      <c r="AT207" s="193" t="s">
        <v>184</v>
      </c>
      <c r="AU207" s="193" t="s">
        <v>87</v>
      </c>
      <c r="AV207" s="13" t="s">
        <v>81</v>
      </c>
      <c r="AW207" s="13" t="s">
        <v>29</v>
      </c>
      <c r="AX207" s="13" t="s">
        <v>74</v>
      </c>
      <c r="AY207" s="193" t="s">
        <v>176</v>
      </c>
    </row>
    <row r="208" spans="1:65" s="13" customFormat="1">
      <c r="B208" s="191"/>
      <c r="D208" s="192" t="s">
        <v>184</v>
      </c>
      <c r="E208" s="193" t="s">
        <v>1</v>
      </c>
      <c r="F208" s="194" t="s">
        <v>185</v>
      </c>
      <c r="H208" s="193" t="s">
        <v>1</v>
      </c>
      <c r="I208" s="195"/>
      <c r="L208" s="191"/>
      <c r="M208" s="196"/>
      <c r="N208" s="197"/>
      <c r="O208" s="197"/>
      <c r="P208" s="197"/>
      <c r="Q208" s="197"/>
      <c r="R208" s="197"/>
      <c r="S208" s="197"/>
      <c r="T208" s="198"/>
      <c r="AT208" s="193" t="s">
        <v>184</v>
      </c>
      <c r="AU208" s="193" t="s">
        <v>87</v>
      </c>
      <c r="AV208" s="13" t="s">
        <v>81</v>
      </c>
      <c r="AW208" s="13" t="s">
        <v>29</v>
      </c>
      <c r="AX208" s="13" t="s">
        <v>74</v>
      </c>
      <c r="AY208" s="193" t="s">
        <v>176</v>
      </c>
    </row>
    <row r="209" spans="2:51" s="14" customFormat="1">
      <c r="B209" s="199"/>
      <c r="D209" s="192" t="s">
        <v>184</v>
      </c>
      <c r="E209" s="200" t="s">
        <v>1</v>
      </c>
      <c r="F209" s="201" t="s">
        <v>626</v>
      </c>
      <c r="H209" s="202">
        <v>17.048999999999999</v>
      </c>
      <c r="I209" s="203"/>
      <c r="L209" s="199"/>
      <c r="M209" s="204"/>
      <c r="N209" s="205"/>
      <c r="O209" s="205"/>
      <c r="P209" s="205"/>
      <c r="Q209" s="205"/>
      <c r="R209" s="205"/>
      <c r="S209" s="205"/>
      <c r="T209" s="206"/>
      <c r="AT209" s="200" t="s">
        <v>184</v>
      </c>
      <c r="AU209" s="200" t="s">
        <v>87</v>
      </c>
      <c r="AV209" s="14" t="s">
        <v>87</v>
      </c>
      <c r="AW209" s="14" t="s">
        <v>29</v>
      </c>
      <c r="AX209" s="14" t="s">
        <v>74</v>
      </c>
      <c r="AY209" s="200" t="s">
        <v>176</v>
      </c>
    </row>
    <row r="210" spans="2:51" s="13" customFormat="1">
      <c r="B210" s="191"/>
      <c r="D210" s="192" t="s">
        <v>184</v>
      </c>
      <c r="E210" s="193" t="s">
        <v>1</v>
      </c>
      <c r="F210" s="194" t="s">
        <v>609</v>
      </c>
      <c r="H210" s="193" t="s">
        <v>1</v>
      </c>
      <c r="I210" s="195"/>
      <c r="L210" s="191"/>
      <c r="M210" s="196"/>
      <c r="N210" s="197"/>
      <c r="O210" s="197"/>
      <c r="P210" s="197"/>
      <c r="Q210" s="197"/>
      <c r="R210" s="197"/>
      <c r="S210" s="197"/>
      <c r="T210" s="198"/>
      <c r="AT210" s="193" t="s">
        <v>184</v>
      </c>
      <c r="AU210" s="193" t="s">
        <v>87</v>
      </c>
      <c r="AV210" s="13" t="s">
        <v>81</v>
      </c>
      <c r="AW210" s="13" t="s">
        <v>29</v>
      </c>
      <c r="AX210" s="13" t="s">
        <v>74</v>
      </c>
      <c r="AY210" s="193" t="s">
        <v>176</v>
      </c>
    </row>
    <row r="211" spans="2:51" s="14" customFormat="1">
      <c r="B211" s="199"/>
      <c r="D211" s="192" t="s">
        <v>184</v>
      </c>
      <c r="E211" s="200" t="s">
        <v>1</v>
      </c>
      <c r="F211" s="201" t="s">
        <v>627</v>
      </c>
      <c r="H211" s="202">
        <v>3.645</v>
      </c>
      <c r="I211" s="203"/>
      <c r="L211" s="199"/>
      <c r="M211" s="204"/>
      <c r="N211" s="205"/>
      <c r="O211" s="205"/>
      <c r="P211" s="205"/>
      <c r="Q211" s="205"/>
      <c r="R211" s="205"/>
      <c r="S211" s="205"/>
      <c r="T211" s="206"/>
      <c r="AT211" s="200" t="s">
        <v>184</v>
      </c>
      <c r="AU211" s="200" t="s">
        <v>87</v>
      </c>
      <c r="AV211" s="14" t="s">
        <v>87</v>
      </c>
      <c r="AW211" s="14" t="s">
        <v>29</v>
      </c>
      <c r="AX211" s="14" t="s">
        <v>74</v>
      </c>
      <c r="AY211" s="200" t="s">
        <v>176</v>
      </c>
    </row>
    <row r="212" spans="2:51" s="13" customFormat="1">
      <c r="B212" s="191"/>
      <c r="D212" s="192" t="s">
        <v>184</v>
      </c>
      <c r="E212" s="193" t="s">
        <v>1</v>
      </c>
      <c r="F212" s="194" t="s">
        <v>611</v>
      </c>
      <c r="H212" s="193" t="s">
        <v>1</v>
      </c>
      <c r="I212" s="195"/>
      <c r="L212" s="191"/>
      <c r="M212" s="196"/>
      <c r="N212" s="197"/>
      <c r="O212" s="197"/>
      <c r="P212" s="197"/>
      <c r="Q212" s="197"/>
      <c r="R212" s="197"/>
      <c r="S212" s="197"/>
      <c r="T212" s="198"/>
      <c r="AT212" s="193" t="s">
        <v>184</v>
      </c>
      <c r="AU212" s="193" t="s">
        <v>87</v>
      </c>
      <c r="AV212" s="13" t="s">
        <v>81</v>
      </c>
      <c r="AW212" s="13" t="s">
        <v>29</v>
      </c>
      <c r="AX212" s="13" t="s">
        <v>74</v>
      </c>
      <c r="AY212" s="193" t="s">
        <v>176</v>
      </c>
    </row>
    <row r="213" spans="2:51" s="14" customFormat="1">
      <c r="B213" s="199"/>
      <c r="D213" s="192" t="s">
        <v>184</v>
      </c>
      <c r="E213" s="200" t="s">
        <v>1</v>
      </c>
      <c r="F213" s="201" t="s">
        <v>628</v>
      </c>
      <c r="H213" s="202">
        <v>2.1150000000000002</v>
      </c>
      <c r="I213" s="203"/>
      <c r="L213" s="199"/>
      <c r="M213" s="204"/>
      <c r="N213" s="205"/>
      <c r="O213" s="205"/>
      <c r="P213" s="205"/>
      <c r="Q213" s="205"/>
      <c r="R213" s="205"/>
      <c r="S213" s="205"/>
      <c r="T213" s="206"/>
      <c r="AT213" s="200" t="s">
        <v>184</v>
      </c>
      <c r="AU213" s="200" t="s">
        <v>87</v>
      </c>
      <c r="AV213" s="14" t="s">
        <v>87</v>
      </c>
      <c r="AW213" s="14" t="s">
        <v>29</v>
      </c>
      <c r="AX213" s="14" t="s">
        <v>74</v>
      </c>
      <c r="AY213" s="200" t="s">
        <v>176</v>
      </c>
    </row>
    <row r="214" spans="2:51" s="13" customFormat="1">
      <c r="B214" s="191"/>
      <c r="D214" s="192" t="s">
        <v>184</v>
      </c>
      <c r="E214" s="193" t="s">
        <v>1</v>
      </c>
      <c r="F214" s="194" t="s">
        <v>613</v>
      </c>
      <c r="H214" s="193" t="s">
        <v>1</v>
      </c>
      <c r="I214" s="195"/>
      <c r="L214" s="191"/>
      <c r="M214" s="196"/>
      <c r="N214" s="197"/>
      <c r="O214" s="197"/>
      <c r="P214" s="197"/>
      <c r="Q214" s="197"/>
      <c r="R214" s="197"/>
      <c r="S214" s="197"/>
      <c r="T214" s="198"/>
      <c r="AT214" s="193" t="s">
        <v>184</v>
      </c>
      <c r="AU214" s="193" t="s">
        <v>87</v>
      </c>
      <c r="AV214" s="13" t="s">
        <v>81</v>
      </c>
      <c r="AW214" s="13" t="s">
        <v>29</v>
      </c>
      <c r="AX214" s="13" t="s">
        <v>74</v>
      </c>
      <c r="AY214" s="193" t="s">
        <v>176</v>
      </c>
    </row>
    <row r="215" spans="2:51" s="14" customFormat="1">
      <c r="B215" s="199"/>
      <c r="D215" s="192" t="s">
        <v>184</v>
      </c>
      <c r="E215" s="200" t="s">
        <v>1</v>
      </c>
      <c r="F215" s="201" t="s">
        <v>629</v>
      </c>
      <c r="H215" s="202">
        <v>1.2749999999999999</v>
      </c>
      <c r="I215" s="203"/>
      <c r="L215" s="199"/>
      <c r="M215" s="204"/>
      <c r="N215" s="205"/>
      <c r="O215" s="205"/>
      <c r="P215" s="205"/>
      <c r="Q215" s="205"/>
      <c r="R215" s="205"/>
      <c r="S215" s="205"/>
      <c r="T215" s="206"/>
      <c r="AT215" s="200" t="s">
        <v>184</v>
      </c>
      <c r="AU215" s="200" t="s">
        <v>87</v>
      </c>
      <c r="AV215" s="14" t="s">
        <v>87</v>
      </c>
      <c r="AW215" s="14" t="s">
        <v>29</v>
      </c>
      <c r="AX215" s="14" t="s">
        <v>74</v>
      </c>
      <c r="AY215" s="200" t="s">
        <v>176</v>
      </c>
    </row>
    <row r="216" spans="2:51" s="13" customFormat="1">
      <c r="B216" s="191"/>
      <c r="D216" s="192" t="s">
        <v>184</v>
      </c>
      <c r="E216" s="193" t="s">
        <v>1</v>
      </c>
      <c r="F216" s="194" t="s">
        <v>615</v>
      </c>
      <c r="H216" s="193" t="s">
        <v>1</v>
      </c>
      <c r="I216" s="195"/>
      <c r="L216" s="191"/>
      <c r="M216" s="196"/>
      <c r="N216" s="197"/>
      <c r="O216" s="197"/>
      <c r="P216" s="197"/>
      <c r="Q216" s="197"/>
      <c r="R216" s="197"/>
      <c r="S216" s="197"/>
      <c r="T216" s="198"/>
      <c r="AT216" s="193" t="s">
        <v>184</v>
      </c>
      <c r="AU216" s="193" t="s">
        <v>87</v>
      </c>
      <c r="AV216" s="13" t="s">
        <v>81</v>
      </c>
      <c r="AW216" s="13" t="s">
        <v>29</v>
      </c>
      <c r="AX216" s="13" t="s">
        <v>74</v>
      </c>
      <c r="AY216" s="193" t="s">
        <v>176</v>
      </c>
    </row>
    <row r="217" spans="2:51" s="14" customFormat="1">
      <c r="B217" s="199"/>
      <c r="D217" s="192" t="s">
        <v>184</v>
      </c>
      <c r="E217" s="200" t="s">
        <v>1</v>
      </c>
      <c r="F217" s="201" t="s">
        <v>630</v>
      </c>
      <c r="H217" s="202">
        <v>3.2639999999999998</v>
      </c>
      <c r="I217" s="203"/>
      <c r="L217" s="199"/>
      <c r="M217" s="204"/>
      <c r="N217" s="205"/>
      <c r="O217" s="205"/>
      <c r="P217" s="205"/>
      <c r="Q217" s="205"/>
      <c r="R217" s="205"/>
      <c r="S217" s="205"/>
      <c r="T217" s="206"/>
      <c r="AT217" s="200" t="s">
        <v>184</v>
      </c>
      <c r="AU217" s="200" t="s">
        <v>87</v>
      </c>
      <c r="AV217" s="14" t="s">
        <v>87</v>
      </c>
      <c r="AW217" s="14" t="s">
        <v>29</v>
      </c>
      <c r="AX217" s="14" t="s">
        <v>74</v>
      </c>
      <c r="AY217" s="200" t="s">
        <v>176</v>
      </c>
    </row>
    <row r="218" spans="2:51" s="13" customFormat="1">
      <c r="B218" s="191"/>
      <c r="D218" s="192" t="s">
        <v>184</v>
      </c>
      <c r="E218" s="193" t="s">
        <v>1</v>
      </c>
      <c r="F218" s="194" t="s">
        <v>617</v>
      </c>
      <c r="H218" s="193" t="s">
        <v>1</v>
      </c>
      <c r="I218" s="195"/>
      <c r="L218" s="191"/>
      <c r="M218" s="196"/>
      <c r="N218" s="197"/>
      <c r="O218" s="197"/>
      <c r="P218" s="197"/>
      <c r="Q218" s="197"/>
      <c r="R218" s="197"/>
      <c r="S218" s="197"/>
      <c r="T218" s="198"/>
      <c r="AT218" s="193" t="s">
        <v>184</v>
      </c>
      <c r="AU218" s="193" t="s">
        <v>87</v>
      </c>
      <c r="AV218" s="13" t="s">
        <v>81</v>
      </c>
      <c r="AW218" s="13" t="s">
        <v>29</v>
      </c>
      <c r="AX218" s="13" t="s">
        <v>74</v>
      </c>
      <c r="AY218" s="193" t="s">
        <v>176</v>
      </c>
    </row>
    <row r="219" spans="2:51" s="14" customFormat="1">
      <c r="B219" s="199"/>
      <c r="D219" s="192" t="s">
        <v>184</v>
      </c>
      <c r="E219" s="200" t="s">
        <v>1</v>
      </c>
      <c r="F219" s="201" t="s">
        <v>631</v>
      </c>
      <c r="H219" s="202">
        <v>2.859</v>
      </c>
      <c r="I219" s="203"/>
      <c r="L219" s="199"/>
      <c r="M219" s="204"/>
      <c r="N219" s="205"/>
      <c r="O219" s="205"/>
      <c r="P219" s="205"/>
      <c r="Q219" s="205"/>
      <c r="R219" s="205"/>
      <c r="S219" s="205"/>
      <c r="T219" s="206"/>
      <c r="AT219" s="200" t="s">
        <v>184</v>
      </c>
      <c r="AU219" s="200" t="s">
        <v>87</v>
      </c>
      <c r="AV219" s="14" t="s">
        <v>87</v>
      </c>
      <c r="AW219" s="14" t="s">
        <v>29</v>
      </c>
      <c r="AX219" s="14" t="s">
        <v>74</v>
      </c>
      <c r="AY219" s="200" t="s">
        <v>176</v>
      </c>
    </row>
    <row r="220" spans="2:51" s="16" customFormat="1">
      <c r="B220" s="215"/>
      <c r="D220" s="192" t="s">
        <v>184</v>
      </c>
      <c r="E220" s="216" t="s">
        <v>1</v>
      </c>
      <c r="F220" s="217" t="s">
        <v>230</v>
      </c>
      <c r="H220" s="218">
        <v>30.207000000000001</v>
      </c>
      <c r="I220" s="219"/>
      <c r="L220" s="215"/>
      <c r="M220" s="220"/>
      <c r="N220" s="221"/>
      <c r="O220" s="221"/>
      <c r="P220" s="221"/>
      <c r="Q220" s="221"/>
      <c r="R220" s="221"/>
      <c r="S220" s="221"/>
      <c r="T220" s="222"/>
      <c r="AT220" s="216" t="s">
        <v>184</v>
      </c>
      <c r="AU220" s="216" t="s">
        <v>87</v>
      </c>
      <c r="AV220" s="16" t="s">
        <v>215</v>
      </c>
      <c r="AW220" s="16" t="s">
        <v>29</v>
      </c>
      <c r="AX220" s="16" t="s">
        <v>74</v>
      </c>
      <c r="AY220" s="216" t="s">
        <v>176</v>
      </c>
    </row>
    <row r="221" spans="2:51" s="13" customFormat="1">
      <c r="B221" s="191"/>
      <c r="D221" s="192" t="s">
        <v>184</v>
      </c>
      <c r="E221" s="193" t="s">
        <v>1</v>
      </c>
      <c r="F221" s="194" t="s">
        <v>621</v>
      </c>
      <c r="H221" s="193" t="s">
        <v>1</v>
      </c>
      <c r="I221" s="195"/>
      <c r="L221" s="191"/>
      <c r="M221" s="196"/>
      <c r="N221" s="197"/>
      <c r="O221" s="197"/>
      <c r="P221" s="197"/>
      <c r="Q221" s="197"/>
      <c r="R221" s="197"/>
      <c r="S221" s="197"/>
      <c r="T221" s="198"/>
      <c r="AT221" s="193" t="s">
        <v>184</v>
      </c>
      <c r="AU221" s="193" t="s">
        <v>87</v>
      </c>
      <c r="AV221" s="13" t="s">
        <v>81</v>
      </c>
      <c r="AW221" s="13" t="s">
        <v>29</v>
      </c>
      <c r="AX221" s="13" t="s">
        <v>74</v>
      </c>
      <c r="AY221" s="193" t="s">
        <v>176</v>
      </c>
    </row>
    <row r="222" spans="2:51" s="13" customFormat="1">
      <c r="B222" s="191"/>
      <c r="D222" s="192" t="s">
        <v>184</v>
      </c>
      <c r="E222" s="193" t="s">
        <v>1</v>
      </c>
      <c r="F222" s="194" t="s">
        <v>622</v>
      </c>
      <c r="H222" s="193" t="s">
        <v>1</v>
      </c>
      <c r="I222" s="195"/>
      <c r="L222" s="191"/>
      <c r="M222" s="196"/>
      <c r="N222" s="197"/>
      <c r="O222" s="197"/>
      <c r="P222" s="197"/>
      <c r="Q222" s="197"/>
      <c r="R222" s="197"/>
      <c r="S222" s="197"/>
      <c r="T222" s="198"/>
      <c r="AT222" s="193" t="s">
        <v>184</v>
      </c>
      <c r="AU222" s="193" t="s">
        <v>87</v>
      </c>
      <c r="AV222" s="13" t="s">
        <v>81</v>
      </c>
      <c r="AW222" s="13" t="s">
        <v>29</v>
      </c>
      <c r="AX222" s="13" t="s">
        <v>74</v>
      </c>
      <c r="AY222" s="193" t="s">
        <v>176</v>
      </c>
    </row>
    <row r="223" spans="2:51" s="14" customFormat="1">
      <c r="B223" s="199"/>
      <c r="D223" s="192" t="s">
        <v>184</v>
      </c>
      <c r="E223" s="200" t="s">
        <v>1</v>
      </c>
      <c r="F223" s="201" t="s">
        <v>632</v>
      </c>
      <c r="H223" s="202">
        <v>17.285</v>
      </c>
      <c r="I223" s="203"/>
      <c r="L223" s="199"/>
      <c r="M223" s="204"/>
      <c r="N223" s="205"/>
      <c r="O223" s="205"/>
      <c r="P223" s="205"/>
      <c r="Q223" s="205"/>
      <c r="R223" s="205"/>
      <c r="S223" s="205"/>
      <c r="T223" s="206"/>
      <c r="AT223" s="200" t="s">
        <v>184</v>
      </c>
      <c r="AU223" s="200" t="s">
        <v>87</v>
      </c>
      <c r="AV223" s="14" t="s">
        <v>87</v>
      </c>
      <c r="AW223" s="14" t="s">
        <v>29</v>
      </c>
      <c r="AX223" s="14" t="s">
        <v>74</v>
      </c>
      <c r="AY223" s="200" t="s">
        <v>176</v>
      </c>
    </row>
    <row r="224" spans="2:51" s="15" customFormat="1">
      <c r="B224" s="207"/>
      <c r="D224" s="192" t="s">
        <v>184</v>
      </c>
      <c r="E224" s="208" t="s">
        <v>1</v>
      </c>
      <c r="F224" s="209" t="s">
        <v>207</v>
      </c>
      <c r="H224" s="210">
        <v>47.491999999999997</v>
      </c>
      <c r="I224" s="211"/>
      <c r="L224" s="207"/>
      <c r="M224" s="212"/>
      <c r="N224" s="213"/>
      <c r="O224" s="213"/>
      <c r="P224" s="213"/>
      <c r="Q224" s="213"/>
      <c r="R224" s="213"/>
      <c r="S224" s="213"/>
      <c r="T224" s="214"/>
      <c r="AT224" s="208" t="s">
        <v>184</v>
      </c>
      <c r="AU224" s="208" t="s">
        <v>87</v>
      </c>
      <c r="AV224" s="15" t="s">
        <v>183</v>
      </c>
      <c r="AW224" s="15" t="s">
        <v>29</v>
      </c>
      <c r="AX224" s="15" t="s">
        <v>81</v>
      </c>
      <c r="AY224" s="208" t="s">
        <v>176</v>
      </c>
    </row>
    <row r="225" spans="1:65" s="2" customFormat="1" ht="33" customHeight="1">
      <c r="A225" s="35"/>
      <c r="B225" s="146"/>
      <c r="C225" s="178" t="s">
        <v>240</v>
      </c>
      <c r="D225" s="178" t="s">
        <v>179</v>
      </c>
      <c r="E225" s="179" t="s">
        <v>633</v>
      </c>
      <c r="F225" s="180" t="s">
        <v>634</v>
      </c>
      <c r="G225" s="181" t="s">
        <v>182</v>
      </c>
      <c r="H225" s="182">
        <v>144.983</v>
      </c>
      <c r="I225" s="183"/>
      <c r="J225" s="184">
        <f>ROUND(I225*H225,2)</f>
        <v>0</v>
      </c>
      <c r="K225" s="185"/>
      <c r="L225" s="36"/>
      <c r="M225" s="186" t="s">
        <v>1</v>
      </c>
      <c r="N225" s="187" t="s">
        <v>40</v>
      </c>
      <c r="O225" s="64"/>
      <c r="P225" s="188">
        <f>O225*H225</f>
        <v>0</v>
      </c>
      <c r="Q225" s="188">
        <v>0</v>
      </c>
      <c r="R225" s="188">
        <f>Q225*H225</f>
        <v>0</v>
      </c>
      <c r="S225" s="188">
        <v>0</v>
      </c>
      <c r="T225" s="189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190" t="s">
        <v>183</v>
      </c>
      <c r="AT225" s="190" t="s">
        <v>179</v>
      </c>
      <c r="AU225" s="190" t="s">
        <v>87</v>
      </c>
      <c r="AY225" s="18" t="s">
        <v>176</v>
      </c>
      <c r="BE225" s="108">
        <f>IF(N225="základná",J225,0)</f>
        <v>0</v>
      </c>
      <c r="BF225" s="108">
        <f>IF(N225="znížená",J225,0)</f>
        <v>0</v>
      </c>
      <c r="BG225" s="108">
        <f>IF(N225="zákl. prenesená",J225,0)</f>
        <v>0</v>
      </c>
      <c r="BH225" s="108">
        <f>IF(N225="zníž. prenesená",J225,0)</f>
        <v>0</v>
      </c>
      <c r="BI225" s="108">
        <f>IF(N225="nulová",J225,0)</f>
        <v>0</v>
      </c>
      <c r="BJ225" s="18" t="s">
        <v>87</v>
      </c>
      <c r="BK225" s="108">
        <f>ROUND(I225*H225,2)</f>
        <v>0</v>
      </c>
      <c r="BL225" s="18" t="s">
        <v>183</v>
      </c>
      <c r="BM225" s="190" t="s">
        <v>7</v>
      </c>
    </row>
    <row r="226" spans="1:65" s="13" customFormat="1">
      <c r="B226" s="191"/>
      <c r="D226" s="192" t="s">
        <v>184</v>
      </c>
      <c r="E226" s="193" t="s">
        <v>1</v>
      </c>
      <c r="F226" s="194" t="s">
        <v>415</v>
      </c>
      <c r="H226" s="193" t="s">
        <v>1</v>
      </c>
      <c r="I226" s="195"/>
      <c r="L226" s="191"/>
      <c r="M226" s="196"/>
      <c r="N226" s="197"/>
      <c r="O226" s="197"/>
      <c r="P226" s="197"/>
      <c r="Q226" s="197"/>
      <c r="R226" s="197"/>
      <c r="S226" s="197"/>
      <c r="T226" s="198"/>
      <c r="AT226" s="193" t="s">
        <v>184</v>
      </c>
      <c r="AU226" s="193" t="s">
        <v>87</v>
      </c>
      <c r="AV226" s="13" t="s">
        <v>81</v>
      </c>
      <c r="AW226" s="13" t="s">
        <v>29</v>
      </c>
      <c r="AX226" s="13" t="s">
        <v>74</v>
      </c>
      <c r="AY226" s="193" t="s">
        <v>176</v>
      </c>
    </row>
    <row r="227" spans="1:65" s="13" customFormat="1">
      <c r="B227" s="191"/>
      <c r="D227" s="192" t="s">
        <v>184</v>
      </c>
      <c r="E227" s="193" t="s">
        <v>1</v>
      </c>
      <c r="F227" s="194" t="s">
        <v>185</v>
      </c>
      <c r="H227" s="193" t="s">
        <v>1</v>
      </c>
      <c r="I227" s="195"/>
      <c r="L227" s="191"/>
      <c r="M227" s="196"/>
      <c r="N227" s="197"/>
      <c r="O227" s="197"/>
      <c r="P227" s="197"/>
      <c r="Q227" s="197"/>
      <c r="R227" s="197"/>
      <c r="S227" s="197"/>
      <c r="T227" s="198"/>
      <c r="AT227" s="193" t="s">
        <v>184</v>
      </c>
      <c r="AU227" s="193" t="s">
        <v>87</v>
      </c>
      <c r="AV227" s="13" t="s">
        <v>81</v>
      </c>
      <c r="AW227" s="13" t="s">
        <v>29</v>
      </c>
      <c r="AX227" s="13" t="s">
        <v>74</v>
      </c>
      <c r="AY227" s="193" t="s">
        <v>176</v>
      </c>
    </row>
    <row r="228" spans="1:65" s="14" customFormat="1">
      <c r="B228" s="199"/>
      <c r="D228" s="192" t="s">
        <v>184</v>
      </c>
      <c r="E228" s="200" t="s">
        <v>1</v>
      </c>
      <c r="F228" s="201" t="s">
        <v>635</v>
      </c>
      <c r="H228" s="202">
        <v>63.796999999999997</v>
      </c>
      <c r="I228" s="203"/>
      <c r="L228" s="199"/>
      <c r="M228" s="204"/>
      <c r="N228" s="205"/>
      <c r="O228" s="205"/>
      <c r="P228" s="205"/>
      <c r="Q228" s="205"/>
      <c r="R228" s="205"/>
      <c r="S228" s="205"/>
      <c r="T228" s="206"/>
      <c r="AT228" s="200" t="s">
        <v>184</v>
      </c>
      <c r="AU228" s="200" t="s">
        <v>87</v>
      </c>
      <c r="AV228" s="14" t="s">
        <v>87</v>
      </c>
      <c r="AW228" s="14" t="s">
        <v>29</v>
      </c>
      <c r="AX228" s="14" t="s">
        <v>74</v>
      </c>
      <c r="AY228" s="200" t="s">
        <v>176</v>
      </c>
    </row>
    <row r="229" spans="1:65" s="14" customFormat="1">
      <c r="B229" s="199"/>
      <c r="D229" s="192" t="s">
        <v>184</v>
      </c>
      <c r="E229" s="200" t="s">
        <v>1</v>
      </c>
      <c r="F229" s="201" t="s">
        <v>636</v>
      </c>
      <c r="H229" s="202">
        <v>-14.664999999999999</v>
      </c>
      <c r="I229" s="203"/>
      <c r="L229" s="199"/>
      <c r="M229" s="204"/>
      <c r="N229" s="205"/>
      <c r="O229" s="205"/>
      <c r="P229" s="205"/>
      <c r="Q229" s="205"/>
      <c r="R229" s="205"/>
      <c r="S229" s="205"/>
      <c r="T229" s="206"/>
      <c r="AT229" s="200" t="s">
        <v>184</v>
      </c>
      <c r="AU229" s="200" t="s">
        <v>87</v>
      </c>
      <c r="AV229" s="14" t="s">
        <v>87</v>
      </c>
      <c r="AW229" s="14" t="s">
        <v>29</v>
      </c>
      <c r="AX229" s="14" t="s">
        <v>74</v>
      </c>
      <c r="AY229" s="200" t="s">
        <v>176</v>
      </c>
    </row>
    <row r="230" spans="1:65" s="14" customFormat="1">
      <c r="B230" s="199"/>
      <c r="D230" s="192" t="s">
        <v>184</v>
      </c>
      <c r="E230" s="200" t="s">
        <v>1</v>
      </c>
      <c r="F230" s="201" t="s">
        <v>637</v>
      </c>
      <c r="H230" s="202">
        <v>1.7849999999999999</v>
      </c>
      <c r="I230" s="203"/>
      <c r="L230" s="199"/>
      <c r="M230" s="204"/>
      <c r="N230" s="205"/>
      <c r="O230" s="205"/>
      <c r="P230" s="205"/>
      <c r="Q230" s="205"/>
      <c r="R230" s="205"/>
      <c r="S230" s="205"/>
      <c r="T230" s="206"/>
      <c r="AT230" s="200" t="s">
        <v>184</v>
      </c>
      <c r="AU230" s="200" t="s">
        <v>87</v>
      </c>
      <c r="AV230" s="14" t="s">
        <v>87</v>
      </c>
      <c r="AW230" s="14" t="s">
        <v>29</v>
      </c>
      <c r="AX230" s="14" t="s">
        <v>74</v>
      </c>
      <c r="AY230" s="200" t="s">
        <v>176</v>
      </c>
    </row>
    <row r="231" spans="1:65" s="13" customFormat="1">
      <c r="B231" s="191"/>
      <c r="D231" s="192" t="s">
        <v>184</v>
      </c>
      <c r="E231" s="193" t="s">
        <v>1</v>
      </c>
      <c r="F231" s="194" t="s">
        <v>611</v>
      </c>
      <c r="H231" s="193" t="s">
        <v>1</v>
      </c>
      <c r="I231" s="195"/>
      <c r="L231" s="191"/>
      <c r="M231" s="196"/>
      <c r="N231" s="197"/>
      <c r="O231" s="197"/>
      <c r="P231" s="197"/>
      <c r="Q231" s="197"/>
      <c r="R231" s="197"/>
      <c r="S231" s="197"/>
      <c r="T231" s="198"/>
      <c r="AT231" s="193" t="s">
        <v>184</v>
      </c>
      <c r="AU231" s="193" t="s">
        <v>87</v>
      </c>
      <c r="AV231" s="13" t="s">
        <v>81</v>
      </c>
      <c r="AW231" s="13" t="s">
        <v>29</v>
      </c>
      <c r="AX231" s="13" t="s">
        <v>74</v>
      </c>
      <c r="AY231" s="193" t="s">
        <v>176</v>
      </c>
    </row>
    <row r="232" spans="1:65" s="14" customFormat="1">
      <c r="B232" s="199"/>
      <c r="D232" s="192" t="s">
        <v>184</v>
      </c>
      <c r="E232" s="200" t="s">
        <v>1</v>
      </c>
      <c r="F232" s="201" t="s">
        <v>638</v>
      </c>
      <c r="H232" s="202">
        <v>9.5630000000000006</v>
      </c>
      <c r="I232" s="203"/>
      <c r="L232" s="199"/>
      <c r="M232" s="204"/>
      <c r="N232" s="205"/>
      <c r="O232" s="205"/>
      <c r="P232" s="205"/>
      <c r="Q232" s="205"/>
      <c r="R232" s="205"/>
      <c r="S232" s="205"/>
      <c r="T232" s="206"/>
      <c r="AT232" s="200" t="s">
        <v>184</v>
      </c>
      <c r="AU232" s="200" t="s">
        <v>87</v>
      </c>
      <c r="AV232" s="14" t="s">
        <v>87</v>
      </c>
      <c r="AW232" s="14" t="s">
        <v>29</v>
      </c>
      <c r="AX232" s="14" t="s">
        <v>74</v>
      </c>
      <c r="AY232" s="200" t="s">
        <v>176</v>
      </c>
    </row>
    <row r="233" spans="1:65" s="14" customFormat="1">
      <c r="B233" s="199"/>
      <c r="D233" s="192" t="s">
        <v>184</v>
      </c>
      <c r="E233" s="200" t="s">
        <v>1</v>
      </c>
      <c r="F233" s="201" t="s">
        <v>639</v>
      </c>
      <c r="H233" s="202">
        <v>-5.25</v>
      </c>
      <c r="I233" s="203"/>
      <c r="L233" s="199"/>
      <c r="M233" s="204"/>
      <c r="N233" s="205"/>
      <c r="O233" s="205"/>
      <c r="P233" s="205"/>
      <c r="Q233" s="205"/>
      <c r="R233" s="205"/>
      <c r="S233" s="205"/>
      <c r="T233" s="206"/>
      <c r="AT233" s="200" t="s">
        <v>184</v>
      </c>
      <c r="AU233" s="200" t="s">
        <v>87</v>
      </c>
      <c r="AV233" s="14" t="s">
        <v>87</v>
      </c>
      <c r="AW233" s="14" t="s">
        <v>29</v>
      </c>
      <c r="AX233" s="14" t="s">
        <v>74</v>
      </c>
      <c r="AY233" s="200" t="s">
        <v>176</v>
      </c>
    </row>
    <row r="234" spans="1:65" s="14" customFormat="1">
      <c r="B234" s="199"/>
      <c r="D234" s="192" t="s">
        <v>184</v>
      </c>
      <c r="E234" s="200" t="s">
        <v>1</v>
      </c>
      <c r="F234" s="201" t="s">
        <v>640</v>
      </c>
      <c r="H234" s="202">
        <v>1.1379999999999999</v>
      </c>
      <c r="I234" s="203"/>
      <c r="L234" s="199"/>
      <c r="M234" s="204"/>
      <c r="N234" s="205"/>
      <c r="O234" s="205"/>
      <c r="P234" s="205"/>
      <c r="Q234" s="205"/>
      <c r="R234" s="205"/>
      <c r="S234" s="205"/>
      <c r="T234" s="206"/>
      <c r="AT234" s="200" t="s">
        <v>184</v>
      </c>
      <c r="AU234" s="200" t="s">
        <v>87</v>
      </c>
      <c r="AV234" s="14" t="s">
        <v>87</v>
      </c>
      <c r="AW234" s="14" t="s">
        <v>29</v>
      </c>
      <c r="AX234" s="14" t="s">
        <v>74</v>
      </c>
      <c r="AY234" s="200" t="s">
        <v>176</v>
      </c>
    </row>
    <row r="235" spans="1:65" s="13" customFormat="1">
      <c r="B235" s="191"/>
      <c r="D235" s="192" t="s">
        <v>184</v>
      </c>
      <c r="E235" s="193" t="s">
        <v>1</v>
      </c>
      <c r="F235" s="194" t="s">
        <v>622</v>
      </c>
      <c r="H235" s="193" t="s">
        <v>1</v>
      </c>
      <c r="I235" s="195"/>
      <c r="L235" s="191"/>
      <c r="M235" s="196"/>
      <c r="N235" s="197"/>
      <c r="O235" s="197"/>
      <c r="P235" s="197"/>
      <c r="Q235" s="197"/>
      <c r="R235" s="197"/>
      <c r="S235" s="197"/>
      <c r="T235" s="198"/>
      <c r="AT235" s="193" t="s">
        <v>184</v>
      </c>
      <c r="AU235" s="193" t="s">
        <v>87</v>
      </c>
      <c r="AV235" s="13" t="s">
        <v>81</v>
      </c>
      <c r="AW235" s="13" t="s">
        <v>29</v>
      </c>
      <c r="AX235" s="13" t="s">
        <v>74</v>
      </c>
      <c r="AY235" s="193" t="s">
        <v>176</v>
      </c>
    </row>
    <row r="236" spans="1:65" s="14" customFormat="1">
      <c r="B236" s="199"/>
      <c r="D236" s="192" t="s">
        <v>184</v>
      </c>
      <c r="E236" s="200" t="s">
        <v>1</v>
      </c>
      <c r="F236" s="201" t="s">
        <v>641</v>
      </c>
      <c r="H236" s="202">
        <v>20.132000000000001</v>
      </c>
      <c r="I236" s="203"/>
      <c r="L236" s="199"/>
      <c r="M236" s="204"/>
      <c r="N236" s="205"/>
      <c r="O236" s="205"/>
      <c r="P236" s="205"/>
      <c r="Q236" s="205"/>
      <c r="R236" s="205"/>
      <c r="S236" s="205"/>
      <c r="T236" s="206"/>
      <c r="AT236" s="200" t="s">
        <v>184</v>
      </c>
      <c r="AU236" s="200" t="s">
        <v>87</v>
      </c>
      <c r="AV236" s="14" t="s">
        <v>87</v>
      </c>
      <c r="AW236" s="14" t="s">
        <v>29</v>
      </c>
      <c r="AX236" s="14" t="s">
        <v>74</v>
      </c>
      <c r="AY236" s="200" t="s">
        <v>176</v>
      </c>
    </row>
    <row r="237" spans="1:65" s="14" customFormat="1">
      <c r="B237" s="199"/>
      <c r="D237" s="192" t="s">
        <v>184</v>
      </c>
      <c r="E237" s="200" t="s">
        <v>1</v>
      </c>
      <c r="F237" s="201" t="s">
        <v>642</v>
      </c>
      <c r="H237" s="202">
        <v>-9.2579999999999991</v>
      </c>
      <c r="I237" s="203"/>
      <c r="L237" s="199"/>
      <c r="M237" s="204"/>
      <c r="N237" s="205"/>
      <c r="O237" s="205"/>
      <c r="P237" s="205"/>
      <c r="Q237" s="205"/>
      <c r="R237" s="205"/>
      <c r="S237" s="205"/>
      <c r="T237" s="206"/>
      <c r="AT237" s="200" t="s">
        <v>184</v>
      </c>
      <c r="AU237" s="200" t="s">
        <v>87</v>
      </c>
      <c r="AV237" s="14" t="s">
        <v>87</v>
      </c>
      <c r="AW237" s="14" t="s">
        <v>29</v>
      </c>
      <c r="AX237" s="14" t="s">
        <v>74</v>
      </c>
      <c r="AY237" s="200" t="s">
        <v>176</v>
      </c>
    </row>
    <row r="238" spans="1:65" s="14" customFormat="1">
      <c r="B238" s="199"/>
      <c r="D238" s="192" t="s">
        <v>184</v>
      </c>
      <c r="E238" s="200" t="s">
        <v>1</v>
      </c>
      <c r="F238" s="201" t="s">
        <v>643</v>
      </c>
      <c r="H238" s="202">
        <v>2.1509999999999998</v>
      </c>
      <c r="I238" s="203"/>
      <c r="L238" s="199"/>
      <c r="M238" s="204"/>
      <c r="N238" s="205"/>
      <c r="O238" s="205"/>
      <c r="P238" s="205"/>
      <c r="Q238" s="205"/>
      <c r="R238" s="205"/>
      <c r="S238" s="205"/>
      <c r="T238" s="206"/>
      <c r="AT238" s="200" t="s">
        <v>184</v>
      </c>
      <c r="AU238" s="200" t="s">
        <v>87</v>
      </c>
      <c r="AV238" s="14" t="s">
        <v>87</v>
      </c>
      <c r="AW238" s="14" t="s">
        <v>29</v>
      </c>
      <c r="AX238" s="14" t="s">
        <v>74</v>
      </c>
      <c r="AY238" s="200" t="s">
        <v>176</v>
      </c>
    </row>
    <row r="239" spans="1:65" s="13" customFormat="1">
      <c r="B239" s="191"/>
      <c r="D239" s="192" t="s">
        <v>184</v>
      </c>
      <c r="E239" s="193" t="s">
        <v>1</v>
      </c>
      <c r="F239" s="194" t="s">
        <v>195</v>
      </c>
      <c r="H239" s="193" t="s">
        <v>1</v>
      </c>
      <c r="I239" s="195"/>
      <c r="L239" s="191"/>
      <c r="M239" s="196"/>
      <c r="N239" s="197"/>
      <c r="O239" s="197"/>
      <c r="P239" s="197"/>
      <c r="Q239" s="197"/>
      <c r="R239" s="197"/>
      <c r="S239" s="197"/>
      <c r="T239" s="198"/>
      <c r="AT239" s="193" t="s">
        <v>184</v>
      </c>
      <c r="AU239" s="193" t="s">
        <v>87</v>
      </c>
      <c r="AV239" s="13" t="s">
        <v>81</v>
      </c>
      <c r="AW239" s="13" t="s">
        <v>29</v>
      </c>
      <c r="AX239" s="13" t="s">
        <v>74</v>
      </c>
      <c r="AY239" s="193" t="s">
        <v>176</v>
      </c>
    </row>
    <row r="240" spans="1:65" s="14" customFormat="1">
      <c r="B240" s="199"/>
      <c r="D240" s="192" t="s">
        <v>184</v>
      </c>
      <c r="E240" s="200" t="s">
        <v>1</v>
      </c>
      <c r="F240" s="201" t="s">
        <v>644</v>
      </c>
      <c r="H240" s="202">
        <v>7.008</v>
      </c>
      <c r="I240" s="203"/>
      <c r="L240" s="199"/>
      <c r="M240" s="204"/>
      <c r="N240" s="205"/>
      <c r="O240" s="205"/>
      <c r="P240" s="205"/>
      <c r="Q240" s="205"/>
      <c r="R240" s="205"/>
      <c r="S240" s="205"/>
      <c r="T240" s="206"/>
      <c r="AT240" s="200" t="s">
        <v>184</v>
      </c>
      <c r="AU240" s="200" t="s">
        <v>87</v>
      </c>
      <c r="AV240" s="14" t="s">
        <v>87</v>
      </c>
      <c r="AW240" s="14" t="s">
        <v>29</v>
      </c>
      <c r="AX240" s="14" t="s">
        <v>74</v>
      </c>
      <c r="AY240" s="200" t="s">
        <v>176</v>
      </c>
    </row>
    <row r="241" spans="2:51" s="14" customFormat="1">
      <c r="B241" s="199"/>
      <c r="D241" s="192" t="s">
        <v>184</v>
      </c>
      <c r="E241" s="200" t="s">
        <v>1</v>
      </c>
      <c r="F241" s="201" t="s">
        <v>645</v>
      </c>
      <c r="H241" s="202">
        <v>9.1059999999999999</v>
      </c>
      <c r="I241" s="203"/>
      <c r="L241" s="199"/>
      <c r="M241" s="204"/>
      <c r="N241" s="205"/>
      <c r="O241" s="205"/>
      <c r="P241" s="205"/>
      <c r="Q241" s="205"/>
      <c r="R241" s="205"/>
      <c r="S241" s="205"/>
      <c r="T241" s="206"/>
      <c r="AT241" s="200" t="s">
        <v>184</v>
      </c>
      <c r="AU241" s="200" t="s">
        <v>87</v>
      </c>
      <c r="AV241" s="14" t="s">
        <v>87</v>
      </c>
      <c r="AW241" s="14" t="s">
        <v>29</v>
      </c>
      <c r="AX241" s="14" t="s">
        <v>74</v>
      </c>
      <c r="AY241" s="200" t="s">
        <v>176</v>
      </c>
    </row>
    <row r="242" spans="2:51" s="14" customFormat="1">
      <c r="B242" s="199"/>
      <c r="D242" s="192" t="s">
        <v>184</v>
      </c>
      <c r="E242" s="200" t="s">
        <v>1</v>
      </c>
      <c r="F242" s="201" t="s">
        <v>646</v>
      </c>
      <c r="H242" s="202">
        <v>-3.1869999999999998</v>
      </c>
      <c r="I242" s="203"/>
      <c r="L242" s="199"/>
      <c r="M242" s="204"/>
      <c r="N242" s="205"/>
      <c r="O242" s="205"/>
      <c r="P242" s="205"/>
      <c r="Q242" s="205"/>
      <c r="R242" s="205"/>
      <c r="S242" s="205"/>
      <c r="T242" s="206"/>
      <c r="AT242" s="200" t="s">
        <v>184</v>
      </c>
      <c r="AU242" s="200" t="s">
        <v>87</v>
      </c>
      <c r="AV242" s="14" t="s">
        <v>87</v>
      </c>
      <c r="AW242" s="14" t="s">
        <v>29</v>
      </c>
      <c r="AX242" s="14" t="s">
        <v>74</v>
      </c>
      <c r="AY242" s="200" t="s">
        <v>176</v>
      </c>
    </row>
    <row r="243" spans="2:51" s="13" customFormat="1">
      <c r="B243" s="191"/>
      <c r="D243" s="192" t="s">
        <v>184</v>
      </c>
      <c r="E243" s="193" t="s">
        <v>1</v>
      </c>
      <c r="F243" s="194" t="s">
        <v>617</v>
      </c>
      <c r="H243" s="193" t="s">
        <v>1</v>
      </c>
      <c r="I243" s="195"/>
      <c r="L243" s="191"/>
      <c r="M243" s="196"/>
      <c r="N243" s="197"/>
      <c r="O243" s="197"/>
      <c r="P243" s="197"/>
      <c r="Q243" s="197"/>
      <c r="R243" s="197"/>
      <c r="S243" s="197"/>
      <c r="T243" s="198"/>
      <c r="AT243" s="193" t="s">
        <v>184</v>
      </c>
      <c r="AU243" s="193" t="s">
        <v>87</v>
      </c>
      <c r="AV243" s="13" t="s">
        <v>81</v>
      </c>
      <c r="AW243" s="13" t="s">
        <v>29</v>
      </c>
      <c r="AX243" s="13" t="s">
        <v>74</v>
      </c>
      <c r="AY243" s="193" t="s">
        <v>176</v>
      </c>
    </row>
    <row r="244" spans="2:51" s="14" customFormat="1">
      <c r="B244" s="199"/>
      <c r="D244" s="192" t="s">
        <v>184</v>
      </c>
      <c r="E244" s="200" t="s">
        <v>1</v>
      </c>
      <c r="F244" s="201" t="s">
        <v>647</v>
      </c>
      <c r="H244" s="202">
        <v>32.770000000000003</v>
      </c>
      <c r="I244" s="203"/>
      <c r="L244" s="199"/>
      <c r="M244" s="204"/>
      <c r="N244" s="205"/>
      <c r="O244" s="205"/>
      <c r="P244" s="205"/>
      <c r="Q244" s="205"/>
      <c r="R244" s="205"/>
      <c r="S244" s="205"/>
      <c r="T244" s="206"/>
      <c r="AT244" s="200" t="s">
        <v>184</v>
      </c>
      <c r="AU244" s="200" t="s">
        <v>87</v>
      </c>
      <c r="AV244" s="14" t="s">
        <v>87</v>
      </c>
      <c r="AW244" s="14" t="s">
        <v>29</v>
      </c>
      <c r="AX244" s="14" t="s">
        <v>74</v>
      </c>
      <c r="AY244" s="200" t="s">
        <v>176</v>
      </c>
    </row>
    <row r="245" spans="2:51" s="14" customFormat="1">
      <c r="B245" s="199"/>
      <c r="D245" s="192" t="s">
        <v>184</v>
      </c>
      <c r="E245" s="200" t="s">
        <v>1</v>
      </c>
      <c r="F245" s="201" t="s">
        <v>648</v>
      </c>
      <c r="H245" s="202">
        <v>-6.1920000000000002</v>
      </c>
      <c r="I245" s="203"/>
      <c r="L245" s="199"/>
      <c r="M245" s="204"/>
      <c r="N245" s="205"/>
      <c r="O245" s="205"/>
      <c r="P245" s="205"/>
      <c r="Q245" s="205"/>
      <c r="R245" s="205"/>
      <c r="S245" s="205"/>
      <c r="T245" s="206"/>
      <c r="AT245" s="200" t="s">
        <v>184</v>
      </c>
      <c r="AU245" s="200" t="s">
        <v>87</v>
      </c>
      <c r="AV245" s="14" t="s">
        <v>87</v>
      </c>
      <c r="AW245" s="14" t="s">
        <v>29</v>
      </c>
      <c r="AX245" s="14" t="s">
        <v>74</v>
      </c>
      <c r="AY245" s="200" t="s">
        <v>176</v>
      </c>
    </row>
    <row r="246" spans="2:51" s="14" customFormat="1">
      <c r="B246" s="199"/>
      <c r="D246" s="192" t="s">
        <v>184</v>
      </c>
      <c r="E246" s="200" t="s">
        <v>1</v>
      </c>
      <c r="F246" s="201" t="s">
        <v>649</v>
      </c>
      <c r="H246" s="202">
        <v>1.054</v>
      </c>
      <c r="I246" s="203"/>
      <c r="L246" s="199"/>
      <c r="M246" s="204"/>
      <c r="N246" s="205"/>
      <c r="O246" s="205"/>
      <c r="P246" s="205"/>
      <c r="Q246" s="205"/>
      <c r="R246" s="205"/>
      <c r="S246" s="205"/>
      <c r="T246" s="206"/>
      <c r="AT246" s="200" t="s">
        <v>184</v>
      </c>
      <c r="AU246" s="200" t="s">
        <v>87</v>
      </c>
      <c r="AV246" s="14" t="s">
        <v>87</v>
      </c>
      <c r="AW246" s="14" t="s">
        <v>29</v>
      </c>
      <c r="AX246" s="14" t="s">
        <v>74</v>
      </c>
      <c r="AY246" s="200" t="s">
        <v>176</v>
      </c>
    </row>
    <row r="247" spans="2:51" s="13" customFormat="1">
      <c r="B247" s="191"/>
      <c r="D247" s="192" t="s">
        <v>184</v>
      </c>
      <c r="E247" s="193" t="s">
        <v>1</v>
      </c>
      <c r="F247" s="194" t="s">
        <v>527</v>
      </c>
      <c r="H247" s="193" t="s">
        <v>1</v>
      </c>
      <c r="I247" s="195"/>
      <c r="L247" s="191"/>
      <c r="M247" s="196"/>
      <c r="N247" s="197"/>
      <c r="O247" s="197"/>
      <c r="P247" s="197"/>
      <c r="Q247" s="197"/>
      <c r="R247" s="197"/>
      <c r="S247" s="197"/>
      <c r="T247" s="198"/>
      <c r="AT247" s="193" t="s">
        <v>184</v>
      </c>
      <c r="AU247" s="193" t="s">
        <v>87</v>
      </c>
      <c r="AV247" s="13" t="s">
        <v>81</v>
      </c>
      <c r="AW247" s="13" t="s">
        <v>29</v>
      </c>
      <c r="AX247" s="13" t="s">
        <v>74</v>
      </c>
      <c r="AY247" s="193" t="s">
        <v>176</v>
      </c>
    </row>
    <row r="248" spans="2:51" s="14" customFormat="1">
      <c r="B248" s="199"/>
      <c r="D248" s="192" t="s">
        <v>184</v>
      </c>
      <c r="E248" s="200" t="s">
        <v>1</v>
      </c>
      <c r="F248" s="201" t="s">
        <v>650</v>
      </c>
      <c r="H248" s="202">
        <v>27.925000000000001</v>
      </c>
      <c r="I248" s="203"/>
      <c r="L248" s="199"/>
      <c r="M248" s="204"/>
      <c r="N248" s="205"/>
      <c r="O248" s="205"/>
      <c r="P248" s="205"/>
      <c r="Q248" s="205"/>
      <c r="R248" s="205"/>
      <c r="S248" s="205"/>
      <c r="T248" s="206"/>
      <c r="AT248" s="200" t="s">
        <v>184</v>
      </c>
      <c r="AU248" s="200" t="s">
        <v>87</v>
      </c>
      <c r="AV248" s="14" t="s">
        <v>87</v>
      </c>
      <c r="AW248" s="14" t="s">
        <v>29</v>
      </c>
      <c r="AX248" s="14" t="s">
        <v>74</v>
      </c>
      <c r="AY248" s="200" t="s">
        <v>176</v>
      </c>
    </row>
    <row r="249" spans="2:51" s="14" customFormat="1">
      <c r="B249" s="199"/>
      <c r="D249" s="192" t="s">
        <v>184</v>
      </c>
      <c r="E249" s="200" t="s">
        <v>1</v>
      </c>
      <c r="F249" s="201" t="s">
        <v>651</v>
      </c>
      <c r="H249" s="202">
        <v>-7.56</v>
      </c>
      <c r="I249" s="203"/>
      <c r="L249" s="199"/>
      <c r="M249" s="204"/>
      <c r="N249" s="205"/>
      <c r="O249" s="205"/>
      <c r="P249" s="205"/>
      <c r="Q249" s="205"/>
      <c r="R249" s="205"/>
      <c r="S249" s="205"/>
      <c r="T249" s="206"/>
      <c r="AT249" s="200" t="s">
        <v>184</v>
      </c>
      <c r="AU249" s="200" t="s">
        <v>87</v>
      </c>
      <c r="AV249" s="14" t="s">
        <v>87</v>
      </c>
      <c r="AW249" s="14" t="s">
        <v>29</v>
      </c>
      <c r="AX249" s="14" t="s">
        <v>74</v>
      </c>
      <c r="AY249" s="200" t="s">
        <v>176</v>
      </c>
    </row>
    <row r="250" spans="2:51" s="16" customFormat="1">
      <c r="B250" s="215"/>
      <c r="D250" s="192" t="s">
        <v>184</v>
      </c>
      <c r="E250" s="216" t="s">
        <v>1</v>
      </c>
      <c r="F250" s="217" t="s">
        <v>230</v>
      </c>
      <c r="H250" s="218">
        <v>130.31700000000001</v>
      </c>
      <c r="I250" s="219"/>
      <c r="L250" s="215"/>
      <c r="M250" s="220"/>
      <c r="N250" s="221"/>
      <c r="O250" s="221"/>
      <c r="P250" s="221"/>
      <c r="Q250" s="221"/>
      <c r="R250" s="221"/>
      <c r="S250" s="221"/>
      <c r="T250" s="222"/>
      <c r="AT250" s="216" t="s">
        <v>184</v>
      </c>
      <c r="AU250" s="216" t="s">
        <v>87</v>
      </c>
      <c r="AV250" s="16" t="s">
        <v>215</v>
      </c>
      <c r="AW250" s="16" t="s">
        <v>29</v>
      </c>
      <c r="AX250" s="16" t="s">
        <v>74</v>
      </c>
      <c r="AY250" s="216" t="s">
        <v>176</v>
      </c>
    </row>
    <row r="251" spans="2:51" s="13" customFormat="1">
      <c r="B251" s="191"/>
      <c r="D251" s="192" t="s">
        <v>184</v>
      </c>
      <c r="E251" s="193" t="s">
        <v>1</v>
      </c>
      <c r="F251" s="194" t="s">
        <v>652</v>
      </c>
      <c r="H251" s="193" t="s">
        <v>1</v>
      </c>
      <c r="I251" s="195"/>
      <c r="L251" s="191"/>
      <c r="M251" s="196"/>
      <c r="N251" s="197"/>
      <c r="O251" s="197"/>
      <c r="P251" s="197"/>
      <c r="Q251" s="197"/>
      <c r="R251" s="197"/>
      <c r="S251" s="197"/>
      <c r="T251" s="198"/>
      <c r="AT251" s="193" t="s">
        <v>184</v>
      </c>
      <c r="AU251" s="193" t="s">
        <v>87</v>
      </c>
      <c r="AV251" s="13" t="s">
        <v>81</v>
      </c>
      <c r="AW251" s="13" t="s">
        <v>29</v>
      </c>
      <c r="AX251" s="13" t="s">
        <v>74</v>
      </c>
      <c r="AY251" s="193" t="s">
        <v>176</v>
      </c>
    </row>
    <row r="252" spans="2:51" s="13" customFormat="1">
      <c r="B252" s="191"/>
      <c r="D252" s="192" t="s">
        <v>184</v>
      </c>
      <c r="E252" s="193" t="s">
        <v>1</v>
      </c>
      <c r="F252" s="194" t="s">
        <v>185</v>
      </c>
      <c r="H252" s="193" t="s">
        <v>1</v>
      </c>
      <c r="I252" s="195"/>
      <c r="L252" s="191"/>
      <c r="M252" s="196"/>
      <c r="N252" s="197"/>
      <c r="O252" s="197"/>
      <c r="P252" s="197"/>
      <c r="Q252" s="197"/>
      <c r="R252" s="197"/>
      <c r="S252" s="197"/>
      <c r="T252" s="198"/>
      <c r="AT252" s="193" t="s">
        <v>184</v>
      </c>
      <c r="AU252" s="193" t="s">
        <v>87</v>
      </c>
      <c r="AV252" s="13" t="s">
        <v>81</v>
      </c>
      <c r="AW252" s="13" t="s">
        <v>29</v>
      </c>
      <c r="AX252" s="13" t="s">
        <v>74</v>
      </c>
      <c r="AY252" s="193" t="s">
        <v>176</v>
      </c>
    </row>
    <row r="253" spans="2:51" s="14" customFormat="1">
      <c r="B253" s="199"/>
      <c r="D253" s="192" t="s">
        <v>184</v>
      </c>
      <c r="E253" s="200" t="s">
        <v>1</v>
      </c>
      <c r="F253" s="201" t="s">
        <v>653</v>
      </c>
      <c r="H253" s="202">
        <v>3.3559999999999999</v>
      </c>
      <c r="I253" s="203"/>
      <c r="L253" s="199"/>
      <c r="M253" s="204"/>
      <c r="N253" s="205"/>
      <c r="O253" s="205"/>
      <c r="P253" s="205"/>
      <c r="Q253" s="205"/>
      <c r="R253" s="205"/>
      <c r="S253" s="205"/>
      <c r="T253" s="206"/>
      <c r="AT253" s="200" t="s">
        <v>184</v>
      </c>
      <c r="AU253" s="200" t="s">
        <v>87</v>
      </c>
      <c r="AV253" s="14" t="s">
        <v>87</v>
      </c>
      <c r="AW253" s="14" t="s">
        <v>29</v>
      </c>
      <c r="AX253" s="14" t="s">
        <v>74</v>
      </c>
      <c r="AY253" s="200" t="s">
        <v>176</v>
      </c>
    </row>
    <row r="254" spans="2:51" s="14" customFormat="1">
      <c r="B254" s="199"/>
      <c r="D254" s="192" t="s">
        <v>184</v>
      </c>
      <c r="E254" s="200" t="s">
        <v>1</v>
      </c>
      <c r="F254" s="201" t="s">
        <v>654</v>
      </c>
      <c r="H254" s="202">
        <v>3.46</v>
      </c>
      <c r="I254" s="203"/>
      <c r="L254" s="199"/>
      <c r="M254" s="204"/>
      <c r="N254" s="205"/>
      <c r="O254" s="205"/>
      <c r="P254" s="205"/>
      <c r="Q254" s="205"/>
      <c r="R254" s="205"/>
      <c r="S254" s="205"/>
      <c r="T254" s="206"/>
      <c r="AT254" s="200" t="s">
        <v>184</v>
      </c>
      <c r="AU254" s="200" t="s">
        <v>87</v>
      </c>
      <c r="AV254" s="14" t="s">
        <v>87</v>
      </c>
      <c r="AW254" s="14" t="s">
        <v>29</v>
      </c>
      <c r="AX254" s="14" t="s">
        <v>74</v>
      </c>
      <c r="AY254" s="200" t="s">
        <v>176</v>
      </c>
    </row>
    <row r="255" spans="2:51" s="16" customFormat="1">
      <c r="B255" s="215"/>
      <c r="D255" s="192" t="s">
        <v>184</v>
      </c>
      <c r="E255" s="216" t="s">
        <v>1</v>
      </c>
      <c r="F255" s="217" t="s">
        <v>230</v>
      </c>
      <c r="H255" s="218">
        <v>6.8159999999999998</v>
      </c>
      <c r="I255" s="219"/>
      <c r="L255" s="215"/>
      <c r="M255" s="220"/>
      <c r="N255" s="221"/>
      <c r="O255" s="221"/>
      <c r="P255" s="221"/>
      <c r="Q255" s="221"/>
      <c r="R255" s="221"/>
      <c r="S255" s="221"/>
      <c r="T255" s="222"/>
      <c r="AT255" s="216" t="s">
        <v>184</v>
      </c>
      <c r="AU255" s="216" t="s">
        <v>87</v>
      </c>
      <c r="AV255" s="16" t="s">
        <v>215</v>
      </c>
      <c r="AW255" s="16" t="s">
        <v>29</v>
      </c>
      <c r="AX255" s="16" t="s">
        <v>74</v>
      </c>
      <c r="AY255" s="216" t="s">
        <v>176</v>
      </c>
    </row>
    <row r="256" spans="2:51" s="13" customFormat="1">
      <c r="B256" s="191"/>
      <c r="D256" s="192" t="s">
        <v>184</v>
      </c>
      <c r="E256" s="193" t="s">
        <v>1</v>
      </c>
      <c r="F256" s="194" t="s">
        <v>655</v>
      </c>
      <c r="H256" s="193" t="s">
        <v>1</v>
      </c>
      <c r="I256" s="195"/>
      <c r="L256" s="191"/>
      <c r="M256" s="196"/>
      <c r="N256" s="197"/>
      <c r="O256" s="197"/>
      <c r="P256" s="197"/>
      <c r="Q256" s="197"/>
      <c r="R256" s="197"/>
      <c r="S256" s="197"/>
      <c r="T256" s="198"/>
      <c r="AT256" s="193" t="s">
        <v>184</v>
      </c>
      <c r="AU256" s="193" t="s">
        <v>87</v>
      </c>
      <c r="AV256" s="13" t="s">
        <v>81</v>
      </c>
      <c r="AW256" s="13" t="s">
        <v>29</v>
      </c>
      <c r="AX256" s="13" t="s">
        <v>74</v>
      </c>
      <c r="AY256" s="193" t="s">
        <v>176</v>
      </c>
    </row>
    <row r="257" spans="1:65" s="13" customFormat="1">
      <c r="B257" s="191"/>
      <c r="D257" s="192" t="s">
        <v>184</v>
      </c>
      <c r="E257" s="193" t="s">
        <v>1</v>
      </c>
      <c r="F257" s="194" t="s">
        <v>185</v>
      </c>
      <c r="H257" s="193" t="s">
        <v>1</v>
      </c>
      <c r="I257" s="195"/>
      <c r="L257" s="191"/>
      <c r="M257" s="196"/>
      <c r="N257" s="197"/>
      <c r="O257" s="197"/>
      <c r="P257" s="197"/>
      <c r="Q257" s="197"/>
      <c r="R257" s="197"/>
      <c r="S257" s="197"/>
      <c r="T257" s="198"/>
      <c r="AT257" s="193" t="s">
        <v>184</v>
      </c>
      <c r="AU257" s="193" t="s">
        <v>87</v>
      </c>
      <c r="AV257" s="13" t="s">
        <v>81</v>
      </c>
      <c r="AW257" s="13" t="s">
        <v>29</v>
      </c>
      <c r="AX257" s="13" t="s">
        <v>74</v>
      </c>
      <c r="AY257" s="193" t="s">
        <v>176</v>
      </c>
    </row>
    <row r="258" spans="1:65" s="14" customFormat="1">
      <c r="B258" s="199"/>
      <c r="D258" s="192" t="s">
        <v>184</v>
      </c>
      <c r="E258" s="200" t="s">
        <v>1</v>
      </c>
      <c r="F258" s="201" t="s">
        <v>656</v>
      </c>
      <c r="H258" s="202">
        <v>2.1680000000000001</v>
      </c>
      <c r="I258" s="203"/>
      <c r="L258" s="199"/>
      <c r="M258" s="204"/>
      <c r="N258" s="205"/>
      <c r="O258" s="205"/>
      <c r="P258" s="205"/>
      <c r="Q258" s="205"/>
      <c r="R258" s="205"/>
      <c r="S258" s="205"/>
      <c r="T258" s="206"/>
      <c r="AT258" s="200" t="s">
        <v>184</v>
      </c>
      <c r="AU258" s="200" t="s">
        <v>87</v>
      </c>
      <c r="AV258" s="14" t="s">
        <v>87</v>
      </c>
      <c r="AW258" s="14" t="s">
        <v>29</v>
      </c>
      <c r="AX258" s="14" t="s">
        <v>74</v>
      </c>
      <c r="AY258" s="200" t="s">
        <v>176</v>
      </c>
    </row>
    <row r="259" spans="1:65" s="14" customFormat="1">
      <c r="B259" s="199"/>
      <c r="D259" s="192" t="s">
        <v>184</v>
      </c>
      <c r="E259" s="200" t="s">
        <v>1</v>
      </c>
      <c r="F259" s="201" t="s">
        <v>657</v>
      </c>
      <c r="H259" s="202">
        <v>2.54</v>
      </c>
      <c r="I259" s="203"/>
      <c r="L259" s="199"/>
      <c r="M259" s="204"/>
      <c r="N259" s="205"/>
      <c r="O259" s="205"/>
      <c r="P259" s="205"/>
      <c r="Q259" s="205"/>
      <c r="R259" s="205"/>
      <c r="S259" s="205"/>
      <c r="T259" s="206"/>
      <c r="AT259" s="200" t="s">
        <v>184</v>
      </c>
      <c r="AU259" s="200" t="s">
        <v>87</v>
      </c>
      <c r="AV259" s="14" t="s">
        <v>87</v>
      </c>
      <c r="AW259" s="14" t="s">
        <v>29</v>
      </c>
      <c r="AX259" s="14" t="s">
        <v>74</v>
      </c>
      <c r="AY259" s="200" t="s">
        <v>176</v>
      </c>
    </row>
    <row r="260" spans="1:65" s="14" customFormat="1">
      <c r="B260" s="199"/>
      <c r="D260" s="192" t="s">
        <v>184</v>
      </c>
      <c r="E260" s="200" t="s">
        <v>1</v>
      </c>
      <c r="F260" s="201" t="s">
        <v>658</v>
      </c>
      <c r="H260" s="202">
        <v>0.81799999999999995</v>
      </c>
      <c r="I260" s="203"/>
      <c r="L260" s="199"/>
      <c r="M260" s="204"/>
      <c r="N260" s="205"/>
      <c r="O260" s="205"/>
      <c r="P260" s="205"/>
      <c r="Q260" s="205"/>
      <c r="R260" s="205"/>
      <c r="S260" s="205"/>
      <c r="T260" s="206"/>
      <c r="AT260" s="200" t="s">
        <v>184</v>
      </c>
      <c r="AU260" s="200" t="s">
        <v>87</v>
      </c>
      <c r="AV260" s="14" t="s">
        <v>87</v>
      </c>
      <c r="AW260" s="14" t="s">
        <v>29</v>
      </c>
      <c r="AX260" s="14" t="s">
        <v>74</v>
      </c>
      <c r="AY260" s="200" t="s">
        <v>176</v>
      </c>
    </row>
    <row r="261" spans="1:65" s="14" customFormat="1">
      <c r="B261" s="199"/>
      <c r="D261" s="192" t="s">
        <v>184</v>
      </c>
      <c r="E261" s="200" t="s">
        <v>1</v>
      </c>
      <c r="F261" s="201" t="s">
        <v>659</v>
      </c>
      <c r="H261" s="202">
        <v>4.016</v>
      </c>
      <c r="I261" s="203"/>
      <c r="L261" s="199"/>
      <c r="M261" s="204"/>
      <c r="N261" s="205"/>
      <c r="O261" s="205"/>
      <c r="P261" s="205"/>
      <c r="Q261" s="205"/>
      <c r="R261" s="205"/>
      <c r="S261" s="205"/>
      <c r="T261" s="206"/>
      <c r="AT261" s="200" t="s">
        <v>184</v>
      </c>
      <c r="AU261" s="200" t="s">
        <v>87</v>
      </c>
      <c r="AV261" s="14" t="s">
        <v>87</v>
      </c>
      <c r="AW261" s="14" t="s">
        <v>29</v>
      </c>
      <c r="AX261" s="14" t="s">
        <v>74</v>
      </c>
      <c r="AY261" s="200" t="s">
        <v>176</v>
      </c>
    </row>
    <row r="262" spans="1:65" s="14" customFormat="1">
      <c r="B262" s="199"/>
      <c r="D262" s="192" t="s">
        <v>184</v>
      </c>
      <c r="E262" s="200" t="s">
        <v>1</v>
      </c>
      <c r="F262" s="201" t="s">
        <v>660</v>
      </c>
      <c r="H262" s="202">
        <v>-3.7189999999999999</v>
      </c>
      <c r="I262" s="203"/>
      <c r="L262" s="199"/>
      <c r="M262" s="204"/>
      <c r="N262" s="205"/>
      <c r="O262" s="205"/>
      <c r="P262" s="205"/>
      <c r="Q262" s="205"/>
      <c r="R262" s="205"/>
      <c r="S262" s="205"/>
      <c r="T262" s="206"/>
      <c r="AT262" s="200" t="s">
        <v>184</v>
      </c>
      <c r="AU262" s="200" t="s">
        <v>87</v>
      </c>
      <c r="AV262" s="14" t="s">
        <v>87</v>
      </c>
      <c r="AW262" s="14" t="s">
        <v>29</v>
      </c>
      <c r="AX262" s="14" t="s">
        <v>74</v>
      </c>
      <c r="AY262" s="200" t="s">
        <v>176</v>
      </c>
    </row>
    <row r="263" spans="1:65" s="14" customFormat="1">
      <c r="B263" s="199"/>
      <c r="D263" s="192" t="s">
        <v>184</v>
      </c>
      <c r="E263" s="200" t="s">
        <v>1</v>
      </c>
      <c r="F263" s="201" t="s">
        <v>661</v>
      </c>
      <c r="H263" s="202">
        <v>0.98399999999999999</v>
      </c>
      <c r="I263" s="203"/>
      <c r="L263" s="199"/>
      <c r="M263" s="204"/>
      <c r="N263" s="205"/>
      <c r="O263" s="205"/>
      <c r="P263" s="205"/>
      <c r="Q263" s="205"/>
      <c r="R263" s="205"/>
      <c r="S263" s="205"/>
      <c r="T263" s="206"/>
      <c r="AT263" s="200" t="s">
        <v>184</v>
      </c>
      <c r="AU263" s="200" t="s">
        <v>87</v>
      </c>
      <c r="AV263" s="14" t="s">
        <v>87</v>
      </c>
      <c r="AW263" s="14" t="s">
        <v>29</v>
      </c>
      <c r="AX263" s="14" t="s">
        <v>74</v>
      </c>
      <c r="AY263" s="200" t="s">
        <v>176</v>
      </c>
    </row>
    <row r="264" spans="1:65" s="14" customFormat="1">
      <c r="B264" s="199"/>
      <c r="D264" s="192" t="s">
        <v>184</v>
      </c>
      <c r="E264" s="200" t="s">
        <v>1</v>
      </c>
      <c r="F264" s="201" t="s">
        <v>662</v>
      </c>
      <c r="H264" s="202">
        <v>1.0429999999999999</v>
      </c>
      <c r="I264" s="203"/>
      <c r="L264" s="199"/>
      <c r="M264" s="204"/>
      <c r="N264" s="205"/>
      <c r="O264" s="205"/>
      <c r="P264" s="205"/>
      <c r="Q264" s="205"/>
      <c r="R264" s="205"/>
      <c r="S264" s="205"/>
      <c r="T264" s="206"/>
      <c r="AT264" s="200" t="s">
        <v>184</v>
      </c>
      <c r="AU264" s="200" t="s">
        <v>87</v>
      </c>
      <c r="AV264" s="14" t="s">
        <v>87</v>
      </c>
      <c r="AW264" s="14" t="s">
        <v>29</v>
      </c>
      <c r="AX264" s="14" t="s">
        <v>74</v>
      </c>
      <c r="AY264" s="200" t="s">
        <v>176</v>
      </c>
    </row>
    <row r="265" spans="1:65" s="16" customFormat="1">
      <c r="B265" s="215"/>
      <c r="D265" s="192" t="s">
        <v>184</v>
      </c>
      <c r="E265" s="216" t="s">
        <v>1</v>
      </c>
      <c r="F265" s="217" t="s">
        <v>230</v>
      </c>
      <c r="H265" s="218">
        <v>7.85</v>
      </c>
      <c r="I265" s="219"/>
      <c r="L265" s="215"/>
      <c r="M265" s="220"/>
      <c r="N265" s="221"/>
      <c r="O265" s="221"/>
      <c r="P265" s="221"/>
      <c r="Q265" s="221"/>
      <c r="R265" s="221"/>
      <c r="S265" s="221"/>
      <c r="T265" s="222"/>
      <c r="AT265" s="216" t="s">
        <v>184</v>
      </c>
      <c r="AU265" s="216" t="s">
        <v>87</v>
      </c>
      <c r="AV265" s="16" t="s">
        <v>215</v>
      </c>
      <c r="AW265" s="16" t="s">
        <v>29</v>
      </c>
      <c r="AX265" s="16" t="s">
        <v>74</v>
      </c>
      <c r="AY265" s="216" t="s">
        <v>176</v>
      </c>
    </row>
    <row r="266" spans="1:65" s="15" customFormat="1">
      <c r="B266" s="207"/>
      <c r="D266" s="192" t="s">
        <v>184</v>
      </c>
      <c r="E266" s="208" t="s">
        <v>1</v>
      </c>
      <c r="F266" s="209" t="s">
        <v>207</v>
      </c>
      <c r="H266" s="210">
        <v>144.983</v>
      </c>
      <c r="I266" s="211"/>
      <c r="L266" s="207"/>
      <c r="M266" s="212"/>
      <c r="N266" s="213"/>
      <c r="O266" s="213"/>
      <c r="P266" s="213"/>
      <c r="Q266" s="213"/>
      <c r="R266" s="213"/>
      <c r="S266" s="213"/>
      <c r="T266" s="214"/>
      <c r="AT266" s="208" t="s">
        <v>184</v>
      </c>
      <c r="AU266" s="208" t="s">
        <v>87</v>
      </c>
      <c r="AV266" s="15" t="s">
        <v>183</v>
      </c>
      <c r="AW266" s="15" t="s">
        <v>29</v>
      </c>
      <c r="AX266" s="15" t="s">
        <v>81</v>
      </c>
      <c r="AY266" s="208" t="s">
        <v>176</v>
      </c>
    </row>
    <row r="267" spans="1:65" s="2" customFormat="1" ht="21.75" customHeight="1">
      <c r="A267" s="35"/>
      <c r="B267" s="146"/>
      <c r="C267" s="178" t="s">
        <v>277</v>
      </c>
      <c r="D267" s="178" t="s">
        <v>179</v>
      </c>
      <c r="E267" s="179" t="s">
        <v>663</v>
      </c>
      <c r="F267" s="180" t="s">
        <v>664</v>
      </c>
      <c r="G267" s="181" t="s">
        <v>182</v>
      </c>
      <c r="H267" s="182">
        <v>11.617000000000001</v>
      </c>
      <c r="I267" s="183"/>
      <c r="J267" s="184">
        <f>ROUND(I267*H267,2)</f>
        <v>0</v>
      </c>
      <c r="K267" s="185"/>
      <c r="L267" s="36"/>
      <c r="M267" s="186" t="s">
        <v>1</v>
      </c>
      <c r="N267" s="187" t="s">
        <v>40</v>
      </c>
      <c r="O267" s="64"/>
      <c r="P267" s="188">
        <f>O267*H267</f>
        <v>0</v>
      </c>
      <c r="Q267" s="188">
        <v>0</v>
      </c>
      <c r="R267" s="188">
        <f>Q267*H267</f>
        <v>0</v>
      </c>
      <c r="S267" s="188">
        <v>0</v>
      </c>
      <c r="T267" s="189">
        <f>S267*H267</f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190" t="s">
        <v>183</v>
      </c>
      <c r="AT267" s="190" t="s">
        <v>179</v>
      </c>
      <c r="AU267" s="190" t="s">
        <v>87</v>
      </c>
      <c r="AY267" s="18" t="s">
        <v>176</v>
      </c>
      <c r="BE267" s="108">
        <f>IF(N267="základná",J267,0)</f>
        <v>0</v>
      </c>
      <c r="BF267" s="108">
        <f>IF(N267="znížená",J267,0)</f>
        <v>0</v>
      </c>
      <c r="BG267" s="108">
        <f>IF(N267="zákl. prenesená",J267,0)</f>
        <v>0</v>
      </c>
      <c r="BH267" s="108">
        <f>IF(N267="zníž. prenesená",J267,0)</f>
        <v>0</v>
      </c>
      <c r="BI267" s="108">
        <f>IF(N267="nulová",J267,0)</f>
        <v>0</v>
      </c>
      <c r="BJ267" s="18" t="s">
        <v>87</v>
      </c>
      <c r="BK267" s="108">
        <f>ROUND(I267*H267,2)</f>
        <v>0</v>
      </c>
      <c r="BL267" s="18" t="s">
        <v>183</v>
      </c>
      <c r="BM267" s="190" t="s">
        <v>280</v>
      </c>
    </row>
    <row r="268" spans="1:65" s="13" customFormat="1">
      <c r="B268" s="191"/>
      <c r="D268" s="192" t="s">
        <v>184</v>
      </c>
      <c r="E268" s="193" t="s">
        <v>1</v>
      </c>
      <c r="F268" s="194" t="s">
        <v>555</v>
      </c>
      <c r="H268" s="193" t="s">
        <v>1</v>
      </c>
      <c r="I268" s="195"/>
      <c r="L268" s="191"/>
      <c r="M268" s="196"/>
      <c r="N268" s="197"/>
      <c r="O268" s="197"/>
      <c r="P268" s="197"/>
      <c r="Q268" s="197"/>
      <c r="R268" s="197"/>
      <c r="S268" s="197"/>
      <c r="T268" s="198"/>
      <c r="AT268" s="193" t="s">
        <v>184</v>
      </c>
      <c r="AU268" s="193" t="s">
        <v>87</v>
      </c>
      <c r="AV268" s="13" t="s">
        <v>81</v>
      </c>
      <c r="AW268" s="13" t="s">
        <v>29</v>
      </c>
      <c r="AX268" s="13" t="s">
        <v>74</v>
      </c>
      <c r="AY268" s="193" t="s">
        <v>176</v>
      </c>
    </row>
    <row r="269" spans="1:65" s="13" customFormat="1">
      <c r="B269" s="191"/>
      <c r="D269" s="192" t="s">
        <v>184</v>
      </c>
      <c r="E269" s="193" t="s">
        <v>1</v>
      </c>
      <c r="F269" s="194" t="s">
        <v>195</v>
      </c>
      <c r="H269" s="193" t="s">
        <v>1</v>
      </c>
      <c r="I269" s="195"/>
      <c r="L269" s="191"/>
      <c r="M269" s="196"/>
      <c r="N269" s="197"/>
      <c r="O269" s="197"/>
      <c r="P269" s="197"/>
      <c r="Q269" s="197"/>
      <c r="R269" s="197"/>
      <c r="S269" s="197"/>
      <c r="T269" s="198"/>
      <c r="AT269" s="193" t="s">
        <v>184</v>
      </c>
      <c r="AU269" s="193" t="s">
        <v>87</v>
      </c>
      <c r="AV269" s="13" t="s">
        <v>81</v>
      </c>
      <c r="AW269" s="13" t="s">
        <v>29</v>
      </c>
      <c r="AX269" s="13" t="s">
        <v>74</v>
      </c>
      <c r="AY269" s="193" t="s">
        <v>176</v>
      </c>
    </row>
    <row r="270" spans="1:65" s="14" customFormat="1">
      <c r="B270" s="199"/>
      <c r="D270" s="192" t="s">
        <v>184</v>
      </c>
      <c r="E270" s="200" t="s">
        <v>1</v>
      </c>
      <c r="F270" s="201" t="s">
        <v>665</v>
      </c>
      <c r="H270" s="202">
        <v>1.4139999999999999</v>
      </c>
      <c r="I270" s="203"/>
      <c r="L270" s="199"/>
      <c r="M270" s="204"/>
      <c r="N270" s="205"/>
      <c r="O270" s="205"/>
      <c r="P270" s="205"/>
      <c r="Q270" s="205"/>
      <c r="R270" s="205"/>
      <c r="S270" s="205"/>
      <c r="T270" s="206"/>
      <c r="AT270" s="200" t="s">
        <v>184</v>
      </c>
      <c r="AU270" s="200" t="s">
        <v>87</v>
      </c>
      <c r="AV270" s="14" t="s">
        <v>87</v>
      </c>
      <c r="AW270" s="14" t="s">
        <v>29</v>
      </c>
      <c r="AX270" s="14" t="s">
        <v>74</v>
      </c>
      <c r="AY270" s="200" t="s">
        <v>176</v>
      </c>
    </row>
    <row r="271" spans="1:65" s="13" customFormat="1">
      <c r="B271" s="191"/>
      <c r="D271" s="192" t="s">
        <v>184</v>
      </c>
      <c r="E271" s="193" t="s">
        <v>1</v>
      </c>
      <c r="F271" s="194" t="s">
        <v>527</v>
      </c>
      <c r="H271" s="193" t="s">
        <v>1</v>
      </c>
      <c r="I271" s="195"/>
      <c r="L271" s="191"/>
      <c r="M271" s="196"/>
      <c r="N271" s="197"/>
      <c r="O271" s="197"/>
      <c r="P271" s="197"/>
      <c r="Q271" s="197"/>
      <c r="R271" s="197"/>
      <c r="S271" s="197"/>
      <c r="T271" s="198"/>
      <c r="AT271" s="193" t="s">
        <v>184</v>
      </c>
      <c r="AU271" s="193" t="s">
        <v>87</v>
      </c>
      <c r="AV271" s="13" t="s">
        <v>81</v>
      </c>
      <c r="AW271" s="13" t="s">
        <v>29</v>
      </c>
      <c r="AX271" s="13" t="s">
        <v>74</v>
      </c>
      <c r="AY271" s="193" t="s">
        <v>176</v>
      </c>
    </row>
    <row r="272" spans="1:65" s="14" customFormat="1">
      <c r="B272" s="199"/>
      <c r="D272" s="192" t="s">
        <v>184</v>
      </c>
      <c r="E272" s="200" t="s">
        <v>1</v>
      </c>
      <c r="F272" s="201" t="s">
        <v>666</v>
      </c>
      <c r="H272" s="202">
        <v>5.5220000000000002</v>
      </c>
      <c r="I272" s="203"/>
      <c r="L272" s="199"/>
      <c r="M272" s="204"/>
      <c r="N272" s="205"/>
      <c r="O272" s="205"/>
      <c r="P272" s="205"/>
      <c r="Q272" s="205"/>
      <c r="R272" s="205"/>
      <c r="S272" s="205"/>
      <c r="T272" s="206"/>
      <c r="AT272" s="200" t="s">
        <v>184</v>
      </c>
      <c r="AU272" s="200" t="s">
        <v>87</v>
      </c>
      <c r="AV272" s="14" t="s">
        <v>87</v>
      </c>
      <c r="AW272" s="14" t="s">
        <v>29</v>
      </c>
      <c r="AX272" s="14" t="s">
        <v>74</v>
      </c>
      <c r="AY272" s="200" t="s">
        <v>176</v>
      </c>
    </row>
    <row r="273" spans="1:65" s="14" customFormat="1">
      <c r="B273" s="199"/>
      <c r="D273" s="192" t="s">
        <v>184</v>
      </c>
      <c r="E273" s="200" t="s">
        <v>1</v>
      </c>
      <c r="F273" s="201" t="s">
        <v>667</v>
      </c>
      <c r="H273" s="202">
        <v>-1.68</v>
      </c>
      <c r="I273" s="203"/>
      <c r="L273" s="199"/>
      <c r="M273" s="204"/>
      <c r="N273" s="205"/>
      <c r="O273" s="205"/>
      <c r="P273" s="205"/>
      <c r="Q273" s="205"/>
      <c r="R273" s="205"/>
      <c r="S273" s="205"/>
      <c r="T273" s="206"/>
      <c r="AT273" s="200" t="s">
        <v>184</v>
      </c>
      <c r="AU273" s="200" t="s">
        <v>87</v>
      </c>
      <c r="AV273" s="14" t="s">
        <v>87</v>
      </c>
      <c r="AW273" s="14" t="s">
        <v>29</v>
      </c>
      <c r="AX273" s="14" t="s">
        <v>74</v>
      </c>
      <c r="AY273" s="200" t="s">
        <v>176</v>
      </c>
    </row>
    <row r="274" spans="1:65" s="16" customFormat="1">
      <c r="B274" s="215"/>
      <c r="D274" s="192" t="s">
        <v>184</v>
      </c>
      <c r="E274" s="216" t="s">
        <v>1</v>
      </c>
      <c r="F274" s="217" t="s">
        <v>230</v>
      </c>
      <c r="H274" s="218">
        <v>5.2560000000000002</v>
      </c>
      <c r="I274" s="219"/>
      <c r="L274" s="215"/>
      <c r="M274" s="220"/>
      <c r="N274" s="221"/>
      <c r="O274" s="221"/>
      <c r="P274" s="221"/>
      <c r="Q274" s="221"/>
      <c r="R274" s="221"/>
      <c r="S274" s="221"/>
      <c r="T274" s="222"/>
      <c r="AT274" s="216" t="s">
        <v>184</v>
      </c>
      <c r="AU274" s="216" t="s">
        <v>87</v>
      </c>
      <c r="AV274" s="16" t="s">
        <v>215</v>
      </c>
      <c r="AW274" s="16" t="s">
        <v>29</v>
      </c>
      <c r="AX274" s="16" t="s">
        <v>74</v>
      </c>
      <c r="AY274" s="216" t="s">
        <v>176</v>
      </c>
    </row>
    <row r="275" spans="1:65" s="13" customFormat="1">
      <c r="B275" s="191"/>
      <c r="D275" s="192" t="s">
        <v>184</v>
      </c>
      <c r="E275" s="193" t="s">
        <v>1</v>
      </c>
      <c r="F275" s="194" t="s">
        <v>265</v>
      </c>
      <c r="H275" s="193" t="s">
        <v>1</v>
      </c>
      <c r="I275" s="195"/>
      <c r="L275" s="191"/>
      <c r="M275" s="196"/>
      <c r="N275" s="197"/>
      <c r="O275" s="197"/>
      <c r="P275" s="197"/>
      <c r="Q275" s="197"/>
      <c r="R275" s="197"/>
      <c r="S275" s="197"/>
      <c r="T275" s="198"/>
      <c r="AT275" s="193" t="s">
        <v>184</v>
      </c>
      <c r="AU275" s="193" t="s">
        <v>87</v>
      </c>
      <c r="AV275" s="13" t="s">
        <v>81</v>
      </c>
      <c r="AW275" s="13" t="s">
        <v>29</v>
      </c>
      <c r="AX275" s="13" t="s">
        <v>74</v>
      </c>
      <c r="AY275" s="193" t="s">
        <v>176</v>
      </c>
    </row>
    <row r="276" spans="1:65" s="13" customFormat="1">
      <c r="B276" s="191"/>
      <c r="D276" s="192" t="s">
        <v>184</v>
      </c>
      <c r="E276" s="193" t="s">
        <v>1</v>
      </c>
      <c r="F276" s="194" t="s">
        <v>609</v>
      </c>
      <c r="H276" s="193" t="s">
        <v>1</v>
      </c>
      <c r="I276" s="195"/>
      <c r="L276" s="191"/>
      <c r="M276" s="196"/>
      <c r="N276" s="197"/>
      <c r="O276" s="197"/>
      <c r="P276" s="197"/>
      <c r="Q276" s="197"/>
      <c r="R276" s="197"/>
      <c r="S276" s="197"/>
      <c r="T276" s="198"/>
      <c r="AT276" s="193" t="s">
        <v>184</v>
      </c>
      <c r="AU276" s="193" t="s">
        <v>87</v>
      </c>
      <c r="AV276" s="13" t="s">
        <v>81</v>
      </c>
      <c r="AW276" s="13" t="s">
        <v>29</v>
      </c>
      <c r="AX276" s="13" t="s">
        <v>74</v>
      </c>
      <c r="AY276" s="193" t="s">
        <v>176</v>
      </c>
    </row>
    <row r="277" spans="1:65" s="14" customFormat="1">
      <c r="B277" s="199"/>
      <c r="D277" s="192" t="s">
        <v>184</v>
      </c>
      <c r="E277" s="200" t="s">
        <v>1</v>
      </c>
      <c r="F277" s="201" t="s">
        <v>668</v>
      </c>
      <c r="H277" s="202">
        <v>4.6159999999999997</v>
      </c>
      <c r="I277" s="203"/>
      <c r="L277" s="199"/>
      <c r="M277" s="204"/>
      <c r="N277" s="205"/>
      <c r="O277" s="205"/>
      <c r="P277" s="205"/>
      <c r="Q277" s="205"/>
      <c r="R277" s="205"/>
      <c r="S277" s="205"/>
      <c r="T277" s="206"/>
      <c r="AT277" s="200" t="s">
        <v>184</v>
      </c>
      <c r="AU277" s="200" t="s">
        <v>87</v>
      </c>
      <c r="AV277" s="14" t="s">
        <v>87</v>
      </c>
      <c r="AW277" s="14" t="s">
        <v>29</v>
      </c>
      <c r="AX277" s="14" t="s">
        <v>74</v>
      </c>
      <c r="AY277" s="200" t="s">
        <v>176</v>
      </c>
    </row>
    <row r="278" spans="1:65" s="14" customFormat="1">
      <c r="B278" s="199"/>
      <c r="D278" s="192" t="s">
        <v>184</v>
      </c>
      <c r="E278" s="200" t="s">
        <v>1</v>
      </c>
      <c r="F278" s="201" t="s">
        <v>669</v>
      </c>
      <c r="H278" s="202">
        <v>-2.94</v>
      </c>
      <c r="I278" s="203"/>
      <c r="L278" s="199"/>
      <c r="M278" s="204"/>
      <c r="N278" s="205"/>
      <c r="O278" s="205"/>
      <c r="P278" s="205"/>
      <c r="Q278" s="205"/>
      <c r="R278" s="205"/>
      <c r="S278" s="205"/>
      <c r="T278" s="206"/>
      <c r="AT278" s="200" t="s">
        <v>184</v>
      </c>
      <c r="AU278" s="200" t="s">
        <v>87</v>
      </c>
      <c r="AV278" s="14" t="s">
        <v>87</v>
      </c>
      <c r="AW278" s="14" t="s">
        <v>29</v>
      </c>
      <c r="AX278" s="14" t="s">
        <v>74</v>
      </c>
      <c r="AY278" s="200" t="s">
        <v>176</v>
      </c>
    </row>
    <row r="279" spans="1:65" s="13" customFormat="1">
      <c r="B279" s="191"/>
      <c r="D279" s="192" t="s">
        <v>184</v>
      </c>
      <c r="E279" s="193" t="s">
        <v>1</v>
      </c>
      <c r="F279" s="194" t="s">
        <v>613</v>
      </c>
      <c r="H279" s="193" t="s">
        <v>1</v>
      </c>
      <c r="I279" s="195"/>
      <c r="L279" s="191"/>
      <c r="M279" s="196"/>
      <c r="N279" s="197"/>
      <c r="O279" s="197"/>
      <c r="P279" s="197"/>
      <c r="Q279" s="197"/>
      <c r="R279" s="197"/>
      <c r="S279" s="197"/>
      <c r="T279" s="198"/>
      <c r="AT279" s="193" t="s">
        <v>184</v>
      </c>
      <c r="AU279" s="193" t="s">
        <v>87</v>
      </c>
      <c r="AV279" s="13" t="s">
        <v>81</v>
      </c>
      <c r="AW279" s="13" t="s">
        <v>29</v>
      </c>
      <c r="AX279" s="13" t="s">
        <v>74</v>
      </c>
      <c r="AY279" s="193" t="s">
        <v>176</v>
      </c>
    </row>
    <row r="280" spans="1:65" s="14" customFormat="1">
      <c r="B280" s="199"/>
      <c r="D280" s="192" t="s">
        <v>184</v>
      </c>
      <c r="E280" s="200" t="s">
        <v>1</v>
      </c>
      <c r="F280" s="201" t="s">
        <v>670</v>
      </c>
      <c r="H280" s="202">
        <v>4.9509999999999996</v>
      </c>
      <c r="I280" s="203"/>
      <c r="L280" s="199"/>
      <c r="M280" s="204"/>
      <c r="N280" s="205"/>
      <c r="O280" s="205"/>
      <c r="P280" s="205"/>
      <c r="Q280" s="205"/>
      <c r="R280" s="205"/>
      <c r="S280" s="205"/>
      <c r="T280" s="206"/>
      <c r="AT280" s="200" t="s">
        <v>184</v>
      </c>
      <c r="AU280" s="200" t="s">
        <v>87</v>
      </c>
      <c r="AV280" s="14" t="s">
        <v>87</v>
      </c>
      <c r="AW280" s="14" t="s">
        <v>29</v>
      </c>
      <c r="AX280" s="14" t="s">
        <v>74</v>
      </c>
      <c r="AY280" s="200" t="s">
        <v>176</v>
      </c>
    </row>
    <row r="281" spans="1:65" s="14" customFormat="1">
      <c r="B281" s="199"/>
      <c r="D281" s="192" t="s">
        <v>184</v>
      </c>
      <c r="E281" s="200" t="s">
        <v>1</v>
      </c>
      <c r="F281" s="201" t="s">
        <v>671</v>
      </c>
      <c r="H281" s="202">
        <v>-1.68</v>
      </c>
      <c r="I281" s="203"/>
      <c r="L281" s="199"/>
      <c r="M281" s="204"/>
      <c r="N281" s="205"/>
      <c r="O281" s="205"/>
      <c r="P281" s="205"/>
      <c r="Q281" s="205"/>
      <c r="R281" s="205"/>
      <c r="S281" s="205"/>
      <c r="T281" s="206"/>
      <c r="AT281" s="200" t="s">
        <v>184</v>
      </c>
      <c r="AU281" s="200" t="s">
        <v>87</v>
      </c>
      <c r="AV281" s="14" t="s">
        <v>87</v>
      </c>
      <c r="AW281" s="14" t="s">
        <v>29</v>
      </c>
      <c r="AX281" s="14" t="s">
        <v>74</v>
      </c>
      <c r="AY281" s="200" t="s">
        <v>176</v>
      </c>
    </row>
    <row r="282" spans="1:65" s="13" customFormat="1">
      <c r="B282" s="191"/>
      <c r="D282" s="192" t="s">
        <v>184</v>
      </c>
      <c r="E282" s="193" t="s">
        <v>1</v>
      </c>
      <c r="F282" s="194" t="s">
        <v>615</v>
      </c>
      <c r="H282" s="193" t="s">
        <v>1</v>
      </c>
      <c r="I282" s="195"/>
      <c r="L282" s="191"/>
      <c r="M282" s="196"/>
      <c r="N282" s="197"/>
      <c r="O282" s="197"/>
      <c r="P282" s="197"/>
      <c r="Q282" s="197"/>
      <c r="R282" s="197"/>
      <c r="S282" s="197"/>
      <c r="T282" s="198"/>
      <c r="AT282" s="193" t="s">
        <v>184</v>
      </c>
      <c r="AU282" s="193" t="s">
        <v>87</v>
      </c>
      <c r="AV282" s="13" t="s">
        <v>81</v>
      </c>
      <c r="AW282" s="13" t="s">
        <v>29</v>
      </c>
      <c r="AX282" s="13" t="s">
        <v>74</v>
      </c>
      <c r="AY282" s="193" t="s">
        <v>176</v>
      </c>
    </row>
    <row r="283" spans="1:65" s="14" customFormat="1">
      <c r="B283" s="199"/>
      <c r="D283" s="192" t="s">
        <v>184</v>
      </c>
      <c r="E283" s="200" t="s">
        <v>1</v>
      </c>
      <c r="F283" s="201" t="s">
        <v>665</v>
      </c>
      <c r="H283" s="202">
        <v>1.4139999999999999</v>
      </c>
      <c r="I283" s="203"/>
      <c r="L283" s="199"/>
      <c r="M283" s="204"/>
      <c r="N283" s="205"/>
      <c r="O283" s="205"/>
      <c r="P283" s="205"/>
      <c r="Q283" s="205"/>
      <c r="R283" s="205"/>
      <c r="S283" s="205"/>
      <c r="T283" s="206"/>
      <c r="AT283" s="200" t="s">
        <v>184</v>
      </c>
      <c r="AU283" s="200" t="s">
        <v>87</v>
      </c>
      <c r="AV283" s="14" t="s">
        <v>87</v>
      </c>
      <c r="AW283" s="14" t="s">
        <v>29</v>
      </c>
      <c r="AX283" s="14" t="s">
        <v>74</v>
      </c>
      <c r="AY283" s="200" t="s">
        <v>176</v>
      </c>
    </row>
    <row r="284" spans="1:65" s="16" customFormat="1">
      <c r="B284" s="215"/>
      <c r="D284" s="192" t="s">
        <v>184</v>
      </c>
      <c r="E284" s="216" t="s">
        <v>1</v>
      </c>
      <c r="F284" s="217" t="s">
        <v>230</v>
      </c>
      <c r="H284" s="218">
        <v>6.3609999999999998</v>
      </c>
      <c r="I284" s="219"/>
      <c r="L284" s="215"/>
      <c r="M284" s="220"/>
      <c r="N284" s="221"/>
      <c r="O284" s="221"/>
      <c r="P284" s="221"/>
      <c r="Q284" s="221"/>
      <c r="R284" s="221"/>
      <c r="S284" s="221"/>
      <c r="T284" s="222"/>
      <c r="AT284" s="216" t="s">
        <v>184</v>
      </c>
      <c r="AU284" s="216" t="s">
        <v>87</v>
      </c>
      <c r="AV284" s="16" t="s">
        <v>215</v>
      </c>
      <c r="AW284" s="16" t="s">
        <v>29</v>
      </c>
      <c r="AX284" s="16" t="s">
        <v>74</v>
      </c>
      <c r="AY284" s="216" t="s">
        <v>176</v>
      </c>
    </row>
    <row r="285" spans="1:65" s="15" customFormat="1">
      <c r="B285" s="207"/>
      <c r="D285" s="192" t="s">
        <v>184</v>
      </c>
      <c r="E285" s="208" t="s">
        <v>1</v>
      </c>
      <c r="F285" s="209" t="s">
        <v>207</v>
      </c>
      <c r="H285" s="210">
        <v>11.617000000000001</v>
      </c>
      <c r="I285" s="211"/>
      <c r="L285" s="207"/>
      <c r="M285" s="212"/>
      <c r="N285" s="213"/>
      <c r="O285" s="213"/>
      <c r="P285" s="213"/>
      <c r="Q285" s="213"/>
      <c r="R285" s="213"/>
      <c r="S285" s="213"/>
      <c r="T285" s="214"/>
      <c r="AT285" s="208" t="s">
        <v>184</v>
      </c>
      <c r="AU285" s="208" t="s">
        <v>87</v>
      </c>
      <c r="AV285" s="15" t="s">
        <v>183</v>
      </c>
      <c r="AW285" s="15" t="s">
        <v>29</v>
      </c>
      <c r="AX285" s="15" t="s">
        <v>81</v>
      </c>
      <c r="AY285" s="208" t="s">
        <v>176</v>
      </c>
    </row>
    <row r="286" spans="1:65" s="2" customFormat="1" ht="16.5" customHeight="1">
      <c r="A286" s="35"/>
      <c r="B286" s="146"/>
      <c r="C286" s="178" t="s">
        <v>244</v>
      </c>
      <c r="D286" s="178" t="s">
        <v>179</v>
      </c>
      <c r="E286" s="179" t="s">
        <v>672</v>
      </c>
      <c r="F286" s="180" t="s">
        <v>673</v>
      </c>
      <c r="G286" s="181" t="s">
        <v>182</v>
      </c>
      <c r="H286" s="182">
        <v>43.417999999999999</v>
      </c>
      <c r="I286" s="183"/>
      <c r="J286" s="184">
        <f>ROUND(I286*H286,2)</f>
        <v>0</v>
      </c>
      <c r="K286" s="185"/>
      <c r="L286" s="36"/>
      <c r="M286" s="186" t="s">
        <v>1</v>
      </c>
      <c r="N286" s="187" t="s">
        <v>40</v>
      </c>
      <c r="O286" s="64"/>
      <c r="P286" s="188">
        <f>O286*H286</f>
        <v>0</v>
      </c>
      <c r="Q286" s="188">
        <v>0</v>
      </c>
      <c r="R286" s="188">
        <f>Q286*H286</f>
        <v>0</v>
      </c>
      <c r="S286" s="188">
        <v>0</v>
      </c>
      <c r="T286" s="189">
        <f>S286*H286</f>
        <v>0</v>
      </c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R286" s="190" t="s">
        <v>183</v>
      </c>
      <c r="AT286" s="190" t="s">
        <v>179</v>
      </c>
      <c r="AU286" s="190" t="s">
        <v>87</v>
      </c>
      <c r="AY286" s="18" t="s">
        <v>176</v>
      </c>
      <c r="BE286" s="108">
        <f>IF(N286="základná",J286,0)</f>
        <v>0</v>
      </c>
      <c r="BF286" s="108">
        <f>IF(N286="znížená",J286,0)</f>
        <v>0</v>
      </c>
      <c r="BG286" s="108">
        <f>IF(N286="zákl. prenesená",J286,0)</f>
        <v>0</v>
      </c>
      <c r="BH286" s="108">
        <f>IF(N286="zníž. prenesená",J286,0)</f>
        <v>0</v>
      </c>
      <c r="BI286" s="108">
        <f>IF(N286="nulová",J286,0)</f>
        <v>0</v>
      </c>
      <c r="BJ286" s="18" t="s">
        <v>87</v>
      </c>
      <c r="BK286" s="108">
        <f>ROUND(I286*H286,2)</f>
        <v>0</v>
      </c>
      <c r="BL286" s="18" t="s">
        <v>183</v>
      </c>
      <c r="BM286" s="190" t="s">
        <v>285</v>
      </c>
    </row>
    <row r="287" spans="1:65" s="13" customFormat="1">
      <c r="B287" s="191"/>
      <c r="D287" s="192" t="s">
        <v>184</v>
      </c>
      <c r="E287" s="193" t="s">
        <v>1</v>
      </c>
      <c r="F287" s="194" t="s">
        <v>447</v>
      </c>
      <c r="H287" s="193" t="s">
        <v>1</v>
      </c>
      <c r="I287" s="195"/>
      <c r="L287" s="191"/>
      <c r="M287" s="196"/>
      <c r="N287" s="197"/>
      <c r="O287" s="197"/>
      <c r="P287" s="197"/>
      <c r="Q287" s="197"/>
      <c r="R287" s="197"/>
      <c r="S287" s="197"/>
      <c r="T287" s="198"/>
      <c r="AT287" s="193" t="s">
        <v>184</v>
      </c>
      <c r="AU287" s="193" t="s">
        <v>87</v>
      </c>
      <c r="AV287" s="13" t="s">
        <v>81</v>
      </c>
      <c r="AW287" s="13" t="s">
        <v>29</v>
      </c>
      <c r="AX287" s="13" t="s">
        <v>74</v>
      </c>
      <c r="AY287" s="193" t="s">
        <v>176</v>
      </c>
    </row>
    <row r="288" spans="1:65" s="13" customFormat="1">
      <c r="B288" s="191"/>
      <c r="D288" s="192" t="s">
        <v>184</v>
      </c>
      <c r="E288" s="193" t="s">
        <v>1</v>
      </c>
      <c r="F288" s="194" t="s">
        <v>185</v>
      </c>
      <c r="H288" s="193" t="s">
        <v>1</v>
      </c>
      <c r="I288" s="195"/>
      <c r="L288" s="191"/>
      <c r="M288" s="196"/>
      <c r="N288" s="197"/>
      <c r="O288" s="197"/>
      <c r="P288" s="197"/>
      <c r="Q288" s="197"/>
      <c r="R288" s="197"/>
      <c r="S288" s="197"/>
      <c r="T288" s="198"/>
      <c r="AT288" s="193" t="s">
        <v>184</v>
      </c>
      <c r="AU288" s="193" t="s">
        <v>87</v>
      </c>
      <c r="AV288" s="13" t="s">
        <v>81</v>
      </c>
      <c r="AW288" s="13" t="s">
        <v>29</v>
      </c>
      <c r="AX288" s="13" t="s">
        <v>74</v>
      </c>
      <c r="AY288" s="193" t="s">
        <v>176</v>
      </c>
    </row>
    <row r="289" spans="2:51" s="14" customFormat="1">
      <c r="B289" s="199"/>
      <c r="D289" s="192" t="s">
        <v>184</v>
      </c>
      <c r="E289" s="200" t="s">
        <v>1</v>
      </c>
      <c r="F289" s="201" t="s">
        <v>674</v>
      </c>
      <c r="H289" s="202">
        <v>4.5999999999999996</v>
      </c>
      <c r="I289" s="203"/>
      <c r="L289" s="199"/>
      <c r="M289" s="204"/>
      <c r="N289" s="205"/>
      <c r="O289" s="205"/>
      <c r="P289" s="205"/>
      <c r="Q289" s="205"/>
      <c r="R289" s="205"/>
      <c r="S289" s="205"/>
      <c r="T289" s="206"/>
      <c r="AT289" s="200" t="s">
        <v>184</v>
      </c>
      <c r="AU289" s="200" t="s">
        <v>87</v>
      </c>
      <c r="AV289" s="14" t="s">
        <v>87</v>
      </c>
      <c r="AW289" s="14" t="s">
        <v>29</v>
      </c>
      <c r="AX289" s="14" t="s">
        <v>74</v>
      </c>
      <c r="AY289" s="200" t="s">
        <v>176</v>
      </c>
    </row>
    <row r="290" spans="2:51" s="13" customFormat="1">
      <c r="B290" s="191"/>
      <c r="D290" s="192" t="s">
        <v>184</v>
      </c>
      <c r="E290" s="193" t="s">
        <v>1</v>
      </c>
      <c r="F290" s="194" t="s">
        <v>609</v>
      </c>
      <c r="H290" s="193" t="s">
        <v>1</v>
      </c>
      <c r="I290" s="195"/>
      <c r="L290" s="191"/>
      <c r="M290" s="196"/>
      <c r="N290" s="197"/>
      <c r="O290" s="197"/>
      <c r="P290" s="197"/>
      <c r="Q290" s="197"/>
      <c r="R290" s="197"/>
      <c r="S290" s="197"/>
      <c r="T290" s="198"/>
      <c r="AT290" s="193" t="s">
        <v>184</v>
      </c>
      <c r="AU290" s="193" t="s">
        <v>87</v>
      </c>
      <c r="AV290" s="13" t="s">
        <v>81</v>
      </c>
      <c r="AW290" s="13" t="s">
        <v>29</v>
      </c>
      <c r="AX290" s="13" t="s">
        <v>74</v>
      </c>
      <c r="AY290" s="193" t="s">
        <v>176</v>
      </c>
    </row>
    <row r="291" spans="2:51" s="14" customFormat="1">
      <c r="B291" s="199"/>
      <c r="D291" s="192" t="s">
        <v>184</v>
      </c>
      <c r="E291" s="200" t="s">
        <v>1</v>
      </c>
      <c r="F291" s="201" t="s">
        <v>675</v>
      </c>
      <c r="H291" s="202">
        <v>3.71</v>
      </c>
      <c r="I291" s="203"/>
      <c r="L291" s="199"/>
      <c r="M291" s="204"/>
      <c r="N291" s="205"/>
      <c r="O291" s="205"/>
      <c r="P291" s="205"/>
      <c r="Q291" s="205"/>
      <c r="R291" s="205"/>
      <c r="S291" s="205"/>
      <c r="T291" s="206"/>
      <c r="AT291" s="200" t="s">
        <v>184</v>
      </c>
      <c r="AU291" s="200" t="s">
        <v>87</v>
      </c>
      <c r="AV291" s="14" t="s">
        <v>87</v>
      </c>
      <c r="AW291" s="14" t="s">
        <v>29</v>
      </c>
      <c r="AX291" s="14" t="s">
        <v>74</v>
      </c>
      <c r="AY291" s="200" t="s">
        <v>176</v>
      </c>
    </row>
    <row r="292" spans="2:51" s="13" customFormat="1">
      <c r="B292" s="191"/>
      <c r="D292" s="192" t="s">
        <v>184</v>
      </c>
      <c r="E292" s="193" t="s">
        <v>1</v>
      </c>
      <c r="F292" s="194" t="s">
        <v>613</v>
      </c>
      <c r="H292" s="193" t="s">
        <v>1</v>
      </c>
      <c r="I292" s="195"/>
      <c r="L292" s="191"/>
      <c r="M292" s="196"/>
      <c r="N292" s="197"/>
      <c r="O292" s="197"/>
      <c r="P292" s="197"/>
      <c r="Q292" s="197"/>
      <c r="R292" s="197"/>
      <c r="S292" s="197"/>
      <c r="T292" s="198"/>
      <c r="AT292" s="193" t="s">
        <v>184</v>
      </c>
      <c r="AU292" s="193" t="s">
        <v>87</v>
      </c>
      <c r="AV292" s="13" t="s">
        <v>81</v>
      </c>
      <c r="AW292" s="13" t="s">
        <v>29</v>
      </c>
      <c r="AX292" s="13" t="s">
        <v>74</v>
      </c>
      <c r="AY292" s="193" t="s">
        <v>176</v>
      </c>
    </row>
    <row r="293" spans="2:51" s="14" customFormat="1">
      <c r="B293" s="199"/>
      <c r="D293" s="192" t="s">
        <v>184</v>
      </c>
      <c r="E293" s="200" t="s">
        <v>1</v>
      </c>
      <c r="F293" s="201" t="s">
        <v>676</v>
      </c>
      <c r="H293" s="202">
        <v>1.165</v>
      </c>
      <c r="I293" s="203"/>
      <c r="L293" s="199"/>
      <c r="M293" s="204"/>
      <c r="N293" s="205"/>
      <c r="O293" s="205"/>
      <c r="P293" s="205"/>
      <c r="Q293" s="205"/>
      <c r="R293" s="205"/>
      <c r="S293" s="205"/>
      <c r="T293" s="206"/>
      <c r="AT293" s="200" t="s">
        <v>184</v>
      </c>
      <c r="AU293" s="200" t="s">
        <v>87</v>
      </c>
      <c r="AV293" s="14" t="s">
        <v>87</v>
      </c>
      <c r="AW293" s="14" t="s">
        <v>29</v>
      </c>
      <c r="AX293" s="14" t="s">
        <v>74</v>
      </c>
      <c r="AY293" s="200" t="s">
        <v>176</v>
      </c>
    </row>
    <row r="294" spans="2:51" s="13" customFormat="1">
      <c r="B294" s="191"/>
      <c r="D294" s="192" t="s">
        <v>184</v>
      </c>
      <c r="E294" s="193" t="s">
        <v>1</v>
      </c>
      <c r="F294" s="194" t="s">
        <v>615</v>
      </c>
      <c r="H294" s="193" t="s">
        <v>1</v>
      </c>
      <c r="I294" s="195"/>
      <c r="L294" s="191"/>
      <c r="M294" s="196"/>
      <c r="N294" s="197"/>
      <c r="O294" s="197"/>
      <c r="P294" s="197"/>
      <c r="Q294" s="197"/>
      <c r="R294" s="197"/>
      <c r="S294" s="197"/>
      <c r="T294" s="198"/>
      <c r="AT294" s="193" t="s">
        <v>184</v>
      </c>
      <c r="AU294" s="193" t="s">
        <v>87</v>
      </c>
      <c r="AV294" s="13" t="s">
        <v>81</v>
      </c>
      <c r="AW294" s="13" t="s">
        <v>29</v>
      </c>
      <c r="AX294" s="13" t="s">
        <v>74</v>
      </c>
      <c r="AY294" s="193" t="s">
        <v>176</v>
      </c>
    </row>
    <row r="295" spans="2:51" s="14" customFormat="1">
      <c r="B295" s="199"/>
      <c r="D295" s="192" t="s">
        <v>184</v>
      </c>
      <c r="E295" s="200" t="s">
        <v>1</v>
      </c>
      <c r="F295" s="201" t="s">
        <v>677</v>
      </c>
      <c r="H295" s="202">
        <v>25.42</v>
      </c>
      <c r="I295" s="203"/>
      <c r="L295" s="199"/>
      <c r="M295" s="204"/>
      <c r="N295" s="205"/>
      <c r="O295" s="205"/>
      <c r="P295" s="205"/>
      <c r="Q295" s="205"/>
      <c r="R295" s="205"/>
      <c r="S295" s="205"/>
      <c r="T295" s="206"/>
      <c r="AT295" s="200" t="s">
        <v>184</v>
      </c>
      <c r="AU295" s="200" t="s">
        <v>87</v>
      </c>
      <c r="AV295" s="14" t="s">
        <v>87</v>
      </c>
      <c r="AW295" s="14" t="s">
        <v>29</v>
      </c>
      <c r="AX295" s="14" t="s">
        <v>74</v>
      </c>
      <c r="AY295" s="200" t="s">
        <v>176</v>
      </c>
    </row>
    <row r="296" spans="2:51" s="14" customFormat="1">
      <c r="B296" s="199"/>
      <c r="D296" s="192" t="s">
        <v>184</v>
      </c>
      <c r="E296" s="200" t="s">
        <v>1</v>
      </c>
      <c r="F296" s="201" t="s">
        <v>678</v>
      </c>
      <c r="H296" s="202">
        <v>-3.0939999999999999</v>
      </c>
      <c r="I296" s="203"/>
      <c r="L296" s="199"/>
      <c r="M296" s="204"/>
      <c r="N296" s="205"/>
      <c r="O296" s="205"/>
      <c r="P296" s="205"/>
      <c r="Q296" s="205"/>
      <c r="R296" s="205"/>
      <c r="S296" s="205"/>
      <c r="T296" s="206"/>
      <c r="AT296" s="200" t="s">
        <v>184</v>
      </c>
      <c r="AU296" s="200" t="s">
        <v>87</v>
      </c>
      <c r="AV296" s="14" t="s">
        <v>87</v>
      </c>
      <c r="AW296" s="14" t="s">
        <v>29</v>
      </c>
      <c r="AX296" s="14" t="s">
        <v>74</v>
      </c>
      <c r="AY296" s="200" t="s">
        <v>176</v>
      </c>
    </row>
    <row r="297" spans="2:51" s="16" customFormat="1">
      <c r="B297" s="215"/>
      <c r="D297" s="192" t="s">
        <v>184</v>
      </c>
      <c r="E297" s="216" t="s">
        <v>1</v>
      </c>
      <c r="F297" s="217" t="s">
        <v>230</v>
      </c>
      <c r="H297" s="218">
        <v>31.800999999999998</v>
      </c>
      <c r="I297" s="219"/>
      <c r="L297" s="215"/>
      <c r="M297" s="220"/>
      <c r="N297" s="221"/>
      <c r="O297" s="221"/>
      <c r="P297" s="221"/>
      <c r="Q297" s="221"/>
      <c r="R297" s="221"/>
      <c r="S297" s="221"/>
      <c r="T297" s="222"/>
      <c r="AT297" s="216" t="s">
        <v>184</v>
      </c>
      <c r="AU297" s="216" t="s">
        <v>87</v>
      </c>
      <c r="AV297" s="16" t="s">
        <v>215</v>
      </c>
      <c r="AW297" s="16" t="s">
        <v>29</v>
      </c>
      <c r="AX297" s="16" t="s">
        <v>74</v>
      </c>
      <c r="AY297" s="216" t="s">
        <v>176</v>
      </c>
    </row>
    <row r="298" spans="2:51" s="13" customFormat="1">
      <c r="B298" s="191"/>
      <c r="D298" s="192" t="s">
        <v>184</v>
      </c>
      <c r="E298" s="193" t="s">
        <v>1</v>
      </c>
      <c r="F298" s="194" t="s">
        <v>555</v>
      </c>
      <c r="H298" s="193" t="s">
        <v>1</v>
      </c>
      <c r="I298" s="195"/>
      <c r="L298" s="191"/>
      <c r="M298" s="196"/>
      <c r="N298" s="197"/>
      <c r="O298" s="197"/>
      <c r="P298" s="197"/>
      <c r="Q298" s="197"/>
      <c r="R298" s="197"/>
      <c r="S298" s="197"/>
      <c r="T298" s="198"/>
      <c r="AT298" s="193" t="s">
        <v>184</v>
      </c>
      <c r="AU298" s="193" t="s">
        <v>87</v>
      </c>
      <c r="AV298" s="13" t="s">
        <v>81</v>
      </c>
      <c r="AW298" s="13" t="s">
        <v>29</v>
      </c>
      <c r="AX298" s="13" t="s">
        <v>74</v>
      </c>
      <c r="AY298" s="193" t="s">
        <v>176</v>
      </c>
    </row>
    <row r="299" spans="2:51" s="13" customFormat="1">
      <c r="B299" s="191"/>
      <c r="D299" s="192" t="s">
        <v>184</v>
      </c>
      <c r="E299" s="193" t="s">
        <v>1</v>
      </c>
      <c r="F299" s="194" t="s">
        <v>195</v>
      </c>
      <c r="H299" s="193" t="s">
        <v>1</v>
      </c>
      <c r="I299" s="195"/>
      <c r="L299" s="191"/>
      <c r="M299" s="196"/>
      <c r="N299" s="197"/>
      <c r="O299" s="197"/>
      <c r="P299" s="197"/>
      <c r="Q299" s="197"/>
      <c r="R299" s="197"/>
      <c r="S299" s="197"/>
      <c r="T299" s="198"/>
      <c r="AT299" s="193" t="s">
        <v>184</v>
      </c>
      <c r="AU299" s="193" t="s">
        <v>87</v>
      </c>
      <c r="AV299" s="13" t="s">
        <v>81</v>
      </c>
      <c r="AW299" s="13" t="s">
        <v>29</v>
      </c>
      <c r="AX299" s="13" t="s">
        <v>74</v>
      </c>
      <c r="AY299" s="193" t="s">
        <v>176</v>
      </c>
    </row>
    <row r="300" spans="2:51" s="14" customFormat="1">
      <c r="B300" s="199"/>
      <c r="D300" s="192" t="s">
        <v>184</v>
      </c>
      <c r="E300" s="200" t="s">
        <v>1</v>
      </c>
      <c r="F300" s="201" t="s">
        <v>665</v>
      </c>
      <c r="H300" s="202">
        <v>1.4139999999999999</v>
      </c>
      <c r="I300" s="203"/>
      <c r="L300" s="199"/>
      <c r="M300" s="204"/>
      <c r="N300" s="205"/>
      <c r="O300" s="205"/>
      <c r="P300" s="205"/>
      <c r="Q300" s="205"/>
      <c r="R300" s="205"/>
      <c r="S300" s="205"/>
      <c r="T300" s="206"/>
      <c r="AT300" s="200" t="s">
        <v>184</v>
      </c>
      <c r="AU300" s="200" t="s">
        <v>87</v>
      </c>
      <c r="AV300" s="14" t="s">
        <v>87</v>
      </c>
      <c r="AW300" s="14" t="s">
        <v>29</v>
      </c>
      <c r="AX300" s="14" t="s">
        <v>74</v>
      </c>
      <c r="AY300" s="200" t="s">
        <v>176</v>
      </c>
    </row>
    <row r="301" spans="2:51" s="13" customFormat="1">
      <c r="B301" s="191"/>
      <c r="D301" s="192" t="s">
        <v>184</v>
      </c>
      <c r="E301" s="193" t="s">
        <v>1</v>
      </c>
      <c r="F301" s="194" t="s">
        <v>527</v>
      </c>
      <c r="H301" s="193" t="s">
        <v>1</v>
      </c>
      <c r="I301" s="195"/>
      <c r="L301" s="191"/>
      <c r="M301" s="196"/>
      <c r="N301" s="197"/>
      <c r="O301" s="197"/>
      <c r="P301" s="197"/>
      <c r="Q301" s="197"/>
      <c r="R301" s="197"/>
      <c r="S301" s="197"/>
      <c r="T301" s="198"/>
      <c r="AT301" s="193" t="s">
        <v>184</v>
      </c>
      <c r="AU301" s="193" t="s">
        <v>87</v>
      </c>
      <c r="AV301" s="13" t="s">
        <v>81</v>
      </c>
      <c r="AW301" s="13" t="s">
        <v>29</v>
      </c>
      <c r="AX301" s="13" t="s">
        <v>74</v>
      </c>
      <c r="AY301" s="193" t="s">
        <v>176</v>
      </c>
    </row>
    <row r="302" spans="2:51" s="14" customFormat="1">
      <c r="B302" s="199"/>
      <c r="D302" s="192" t="s">
        <v>184</v>
      </c>
      <c r="E302" s="200" t="s">
        <v>1</v>
      </c>
      <c r="F302" s="201" t="s">
        <v>666</v>
      </c>
      <c r="H302" s="202">
        <v>5.5220000000000002</v>
      </c>
      <c r="I302" s="203"/>
      <c r="L302" s="199"/>
      <c r="M302" s="204"/>
      <c r="N302" s="205"/>
      <c r="O302" s="205"/>
      <c r="P302" s="205"/>
      <c r="Q302" s="205"/>
      <c r="R302" s="205"/>
      <c r="S302" s="205"/>
      <c r="T302" s="206"/>
      <c r="AT302" s="200" t="s">
        <v>184</v>
      </c>
      <c r="AU302" s="200" t="s">
        <v>87</v>
      </c>
      <c r="AV302" s="14" t="s">
        <v>87</v>
      </c>
      <c r="AW302" s="14" t="s">
        <v>29</v>
      </c>
      <c r="AX302" s="14" t="s">
        <v>74</v>
      </c>
      <c r="AY302" s="200" t="s">
        <v>176</v>
      </c>
    </row>
    <row r="303" spans="2:51" s="14" customFormat="1">
      <c r="B303" s="199"/>
      <c r="D303" s="192" t="s">
        <v>184</v>
      </c>
      <c r="E303" s="200" t="s">
        <v>1</v>
      </c>
      <c r="F303" s="201" t="s">
        <v>667</v>
      </c>
      <c r="H303" s="202">
        <v>-1.68</v>
      </c>
      <c r="I303" s="203"/>
      <c r="L303" s="199"/>
      <c r="M303" s="204"/>
      <c r="N303" s="205"/>
      <c r="O303" s="205"/>
      <c r="P303" s="205"/>
      <c r="Q303" s="205"/>
      <c r="R303" s="205"/>
      <c r="S303" s="205"/>
      <c r="T303" s="206"/>
      <c r="AT303" s="200" t="s">
        <v>184</v>
      </c>
      <c r="AU303" s="200" t="s">
        <v>87</v>
      </c>
      <c r="AV303" s="14" t="s">
        <v>87</v>
      </c>
      <c r="AW303" s="14" t="s">
        <v>29</v>
      </c>
      <c r="AX303" s="14" t="s">
        <v>74</v>
      </c>
      <c r="AY303" s="200" t="s">
        <v>176</v>
      </c>
    </row>
    <row r="304" spans="2:51" s="16" customFormat="1">
      <c r="B304" s="215"/>
      <c r="D304" s="192" t="s">
        <v>184</v>
      </c>
      <c r="E304" s="216" t="s">
        <v>1</v>
      </c>
      <c r="F304" s="217" t="s">
        <v>230</v>
      </c>
      <c r="H304" s="218">
        <v>5.2560000000000002</v>
      </c>
      <c r="I304" s="219"/>
      <c r="L304" s="215"/>
      <c r="M304" s="220"/>
      <c r="N304" s="221"/>
      <c r="O304" s="221"/>
      <c r="P304" s="221"/>
      <c r="Q304" s="221"/>
      <c r="R304" s="221"/>
      <c r="S304" s="221"/>
      <c r="T304" s="222"/>
      <c r="AT304" s="216" t="s">
        <v>184</v>
      </c>
      <c r="AU304" s="216" t="s">
        <v>87</v>
      </c>
      <c r="AV304" s="16" t="s">
        <v>215</v>
      </c>
      <c r="AW304" s="16" t="s">
        <v>29</v>
      </c>
      <c r="AX304" s="16" t="s">
        <v>74</v>
      </c>
      <c r="AY304" s="216" t="s">
        <v>176</v>
      </c>
    </row>
    <row r="305" spans="1:65" s="13" customFormat="1">
      <c r="B305" s="191"/>
      <c r="D305" s="192" t="s">
        <v>184</v>
      </c>
      <c r="E305" s="193" t="s">
        <v>1</v>
      </c>
      <c r="F305" s="194" t="s">
        <v>265</v>
      </c>
      <c r="H305" s="193" t="s">
        <v>1</v>
      </c>
      <c r="I305" s="195"/>
      <c r="L305" s="191"/>
      <c r="M305" s="196"/>
      <c r="N305" s="197"/>
      <c r="O305" s="197"/>
      <c r="P305" s="197"/>
      <c r="Q305" s="197"/>
      <c r="R305" s="197"/>
      <c r="S305" s="197"/>
      <c r="T305" s="198"/>
      <c r="AT305" s="193" t="s">
        <v>184</v>
      </c>
      <c r="AU305" s="193" t="s">
        <v>87</v>
      </c>
      <c r="AV305" s="13" t="s">
        <v>81</v>
      </c>
      <c r="AW305" s="13" t="s">
        <v>29</v>
      </c>
      <c r="AX305" s="13" t="s">
        <v>74</v>
      </c>
      <c r="AY305" s="193" t="s">
        <v>176</v>
      </c>
    </row>
    <row r="306" spans="1:65" s="13" customFormat="1">
      <c r="B306" s="191"/>
      <c r="D306" s="192" t="s">
        <v>184</v>
      </c>
      <c r="E306" s="193" t="s">
        <v>1</v>
      </c>
      <c r="F306" s="194" t="s">
        <v>609</v>
      </c>
      <c r="H306" s="193" t="s">
        <v>1</v>
      </c>
      <c r="I306" s="195"/>
      <c r="L306" s="191"/>
      <c r="M306" s="196"/>
      <c r="N306" s="197"/>
      <c r="O306" s="197"/>
      <c r="P306" s="197"/>
      <c r="Q306" s="197"/>
      <c r="R306" s="197"/>
      <c r="S306" s="197"/>
      <c r="T306" s="198"/>
      <c r="AT306" s="193" t="s">
        <v>184</v>
      </c>
      <c r="AU306" s="193" t="s">
        <v>87</v>
      </c>
      <c r="AV306" s="13" t="s">
        <v>81</v>
      </c>
      <c r="AW306" s="13" t="s">
        <v>29</v>
      </c>
      <c r="AX306" s="13" t="s">
        <v>74</v>
      </c>
      <c r="AY306" s="193" t="s">
        <v>176</v>
      </c>
    </row>
    <row r="307" spans="1:65" s="14" customFormat="1">
      <c r="B307" s="199"/>
      <c r="D307" s="192" t="s">
        <v>184</v>
      </c>
      <c r="E307" s="200" t="s">
        <v>1</v>
      </c>
      <c r="F307" s="201" t="s">
        <v>668</v>
      </c>
      <c r="H307" s="202">
        <v>4.6159999999999997</v>
      </c>
      <c r="I307" s="203"/>
      <c r="L307" s="199"/>
      <c r="M307" s="204"/>
      <c r="N307" s="205"/>
      <c r="O307" s="205"/>
      <c r="P307" s="205"/>
      <c r="Q307" s="205"/>
      <c r="R307" s="205"/>
      <c r="S307" s="205"/>
      <c r="T307" s="206"/>
      <c r="AT307" s="200" t="s">
        <v>184</v>
      </c>
      <c r="AU307" s="200" t="s">
        <v>87</v>
      </c>
      <c r="AV307" s="14" t="s">
        <v>87</v>
      </c>
      <c r="AW307" s="14" t="s">
        <v>29</v>
      </c>
      <c r="AX307" s="14" t="s">
        <v>74</v>
      </c>
      <c r="AY307" s="200" t="s">
        <v>176</v>
      </c>
    </row>
    <row r="308" spans="1:65" s="14" customFormat="1">
      <c r="B308" s="199"/>
      <c r="D308" s="192" t="s">
        <v>184</v>
      </c>
      <c r="E308" s="200" t="s">
        <v>1</v>
      </c>
      <c r="F308" s="201" t="s">
        <v>669</v>
      </c>
      <c r="H308" s="202">
        <v>-2.94</v>
      </c>
      <c r="I308" s="203"/>
      <c r="L308" s="199"/>
      <c r="M308" s="204"/>
      <c r="N308" s="205"/>
      <c r="O308" s="205"/>
      <c r="P308" s="205"/>
      <c r="Q308" s="205"/>
      <c r="R308" s="205"/>
      <c r="S308" s="205"/>
      <c r="T308" s="206"/>
      <c r="AT308" s="200" t="s">
        <v>184</v>
      </c>
      <c r="AU308" s="200" t="s">
        <v>87</v>
      </c>
      <c r="AV308" s="14" t="s">
        <v>87</v>
      </c>
      <c r="AW308" s="14" t="s">
        <v>29</v>
      </c>
      <c r="AX308" s="14" t="s">
        <v>74</v>
      </c>
      <c r="AY308" s="200" t="s">
        <v>176</v>
      </c>
    </row>
    <row r="309" spans="1:65" s="13" customFormat="1">
      <c r="B309" s="191"/>
      <c r="D309" s="192" t="s">
        <v>184</v>
      </c>
      <c r="E309" s="193" t="s">
        <v>1</v>
      </c>
      <c r="F309" s="194" t="s">
        <v>613</v>
      </c>
      <c r="H309" s="193" t="s">
        <v>1</v>
      </c>
      <c r="I309" s="195"/>
      <c r="L309" s="191"/>
      <c r="M309" s="196"/>
      <c r="N309" s="197"/>
      <c r="O309" s="197"/>
      <c r="P309" s="197"/>
      <c r="Q309" s="197"/>
      <c r="R309" s="197"/>
      <c r="S309" s="197"/>
      <c r="T309" s="198"/>
      <c r="AT309" s="193" t="s">
        <v>184</v>
      </c>
      <c r="AU309" s="193" t="s">
        <v>87</v>
      </c>
      <c r="AV309" s="13" t="s">
        <v>81</v>
      </c>
      <c r="AW309" s="13" t="s">
        <v>29</v>
      </c>
      <c r="AX309" s="13" t="s">
        <v>74</v>
      </c>
      <c r="AY309" s="193" t="s">
        <v>176</v>
      </c>
    </row>
    <row r="310" spans="1:65" s="14" customFormat="1">
      <c r="B310" s="199"/>
      <c r="D310" s="192" t="s">
        <v>184</v>
      </c>
      <c r="E310" s="200" t="s">
        <v>1</v>
      </c>
      <c r="F310" s="201" t="s">
        <v>670</v>
      </c>
      <c r="H310" s="202">
        <v>4.9509999999999996</v>
      </c>
      <c r="I310" s="203"/>
      <c r="L310" s="199"/>
      <c r="M310" s="204"/>
      <c r="N310" s="205"/>
      <c r="O310" s="205"/>
      <c r="P310" s="205"/>
      <c r="Q310" s="205"/>
      <c r="R310" s="205"/>
      <c r="S310" s="205"/>
      <c r="T310" s="206"/>
      <c r="AT310" s="200" t="s">
        <v>184</v>
      </c>
      <c r="AU310" s="200" t="s">
        <v>87</v>
      </c>
      <c r="AV310" s="14" t="s">
        <v>87</v>
      </c>
      <c r="AW310" s="14" t="s">
        <v>29</v>
      </c>
      <c r="AX310" s="14" t="s">
        <v>74</v>
      </c>
      <c r="AY310" s="200" t="s">
        <v>176</v>
      </c>
    </row>
    <row r="311" spans="1:65" s="14" customFormat="1">
      <c r="B311" s="199"/>
      <c r="D311" s="192" t="s">
        <v>184</v>
      </c>
      <c r="E311" s="200" t="s">
        <v>1</v>
      </c>
      <c r="F311" s="201" t="s">
        <v>671</v>
      </c>
      <c r="H311" s="202">
        <v>-1.68</v>
      </c>
      <c r="I311" s="203"/>
      <c r="L311" s="199"/>
      <c r="M311" s="204"/>
      <c r="N311" s="205"/>
      <c r="O311" s="205"/>
      <c r="P311" s="205"/>
      <c r="Q311" s="205"/>
      <c r="R311" s="205"/>
      <c r="S311" s="205"/>
      <c r="T311" s="206"/>
      <c r="AT311" s="200" t="s">
        <v>184</v>
      </c>
      <c r="AU311" s="200" t="s">
        <v>87</v>
      </c>
      <c r="AV311" s="14" t="s">
        <v>87</v>
      </c>
      <c r="AW311" s="14" t="s">
        <v>29</v>
      </c>
      <c r="AX311" s="14" t="s">
        <v>74</v>
      </c>
      <c r="AY311" s="200" t="s">
        <v>176</v>
      </c>
    </row>
    <row r="312" spans="1:65" s="13" customFormat="1">
      <c r="B312" s="191"/>
      <c r="D312" s="192" t="s">
        <v>184</v>
      </c>
      <c r="E312" s="193" t="s">
        <v>1</v>
      </c>
      <c r="F312" s="194" t="s">
        <v>615</v>
      </c>
      <c r="H312" s="193" t="s">
        <v>1</v>
      </c>
      <c r="I312" s="195"/>
      <c r="L312" s="191"/>
      <c r="M312" s="196"/>
      <c r="N312" s="197"/>
      <c r="O312" s="197"/>
      <c r="P312" s="197"/>
      <c r="Q312" s="197"/>
      <c r="R312" s="197"/>
      <c r="S312" s="197"/>
      <c r="T312" s="198"/>
      <c r="AT312" s="193" t="s">
        <v>184</v>
      </c>
      <c r="AU312" s="193" t="s">
        <v>87</v>
      </c>
      <c r="AV312" s="13" t="s">
        <v>81</v>
      </c>
      <c r="AW312" s="13" t="s">
        <v>29</v>
      </c>
      <c r="AX312" s="13" t="s">
        <v>74</v>
      </c>
      <c r="AY312" s="193" t="s">
        <v>176</v>
      </c>
    </row>
    <row r="313" spans="1:65" s="14" customFormat="1">
      <c r="B313" s="199"/>
      <c r="D313" s="192" t="s">
        <v>184</v>
      </c>
      <c r="E313" s="200" t="s">
        <v>1</v>
      </c>
      <c r="F313" s="201" t="s">
        <v>665</v>
      </c>
      <c r="H313" s="202">
        <v>1.4139999999999999</v>
      </c>
      <c r="I313" s="203"/>
      <c r="L313" s="199"/>
      <c r="M313" s="204"/>
      <c r="N313" s="205"/>
      <c r="O313" s="205"/>
      <c r="P313" s="205"/>
      <c r="Q313" s="205"/>
      <c r="R313" s="205"/>
      <c r="S313" s="205"/>
      <c r="T313" s="206"/>
      <c r="AT313" s="200" t="s">
        <v>184</v>
      </c>
      <c r="AU313" s="200" t="s">
        <v>87</v>
      </c>
      <c r="AV313" s="14" t="s">
        <v>87</v>
      </c>
      <c r="AW313" s="14" t="s">
        <v>29</v>
      </c>
      <c r="AX313" s="14" t="s">
        <v>74</v>
      </c>
      <c r="AY313" s="200" t="s">
        <v>176</v>
      </c>
    </row>
    <row r="314" spans="1:65" s="16" customFormat="1">
      <c r="B314" s="215"/>
      <c r="D314" s="192" t="s">
        <v>184</v>
      </c>
      <c r="E314" s="216" t="s">
        <v>1</v>
      </c>
      <c r="F314" s="217" t="s">
        <v>230</v>
      </c>
      <c r="H314" s="218">
        <v>6.3609999999999998</v>
      </c>
      <c r="I314" s="219"/>
      <c r="L314" s="215"/>
      <c r="M314" s="220"/>
      <c r="N314" s="221"/>
      <c r="O314" s="221"/>
      <c r="P314" s="221"/>
      <c r="Q314" s="221"/>
      <c r="R314" s="221"/>
      <c r="S314" s="221"/>
      <c r="T314" s="222"/>
      <c r="AT314" s="216" t="s">
        <v>184</v>
      </c>
      <c r="AU314" s="216" t="s">
        <v>87</v>
      </c>
      <c r="AV314" s="16" t="s">
        <v>215</v>
      </c>
      <c r="AW314" s="16" t="s">
        <v>29</v>
      </c>
      <c r="AX314" s="16" t="s">
        <v>74</v>
      </c>
      <c r="AY314" s="216" t="s">
        <v>176</v>
      </c>
    </row>
    <row r="315" spans="1:65" s="15" customFormat="1">
      <c r="B315" s="207"/>
      <c r="D315" s="192" t="s">
        <v>184</v>
      </c>
      <c r="E315" s="208" t="s">
        <v>1</v>
      </c>
      <c r="F315" s="209" t="s">
        <v>207</v>
      </c>
      <c r="H315" s="210">
        <v>43.417999999999999</v>
      </c>
      <c r="I315" s="211"/>
      <c r="L315" s="207"/>
      <c r="M315" s="212"/>
      <c r="N315" s="213"/>
      <c r="O315" s="213"/>
      <c r="P315" s="213"/>
      <c r="Q315" s="213"/>
      <c r="R315" s="213"/>
      <c r="S315" s="213"/>
      <c r="T315" s="214"/>
      <c r="AT315" s="208" t="s">
        <v>184</v>
      </c>
      <c r="AU315" s="208" t="s">
        <v>87</v>
      </c>
      <c r="AV315" s="15" t="s">
        <v>183</v>
      </c>
      <c r="AW315" s="15" t="s">
        <v>29</v>
      </c>
      <c r="AX315" s="15" t="s">
        <v>81</v>
      </c>
      <c r="AY315" s="208" t="s">
        <v>176</v>
      </c>
    </row>
    <row r="316" spans="1:65" s="2" customFormat="1" ht="24.2" customHeight="1">
      <c r="A316" s="35"/>
      <c r="B316" s="146"/>
      <c r="C316" s="178" t="s">
        <v>287</v>
      </c>
      <c r="D316" s="178" t="s">
        <v>179</v>
      </c>
      <c r="E316" s="179" t="s">
        <v>679</v>
      </c>
      <c r="F316" s="180" t="s">
        <v>680</v>
      </c>
      <c r="G316" s="181" t="s">
        <v>182</v>
      </c>
      <c r="H316" s="182">
        <v>31.800999999999998</v>
      </c>
      <c r="I316" s="183"/>
      <c r="J316" s="184">
        <f>ROUND(I316*H316,2)</f>
        <v>0</v>
      </c>
      <c r="K316" s="185"/>
      <c r="L316" s="36"/>
      <c r="M316" s="186" t="s">
        <v>1</v>
      </c>
      <c r="N316" s="187" t="s">
        <v>40</v>
      </c>
      <c r="O316" s="64"/>
      <c r="P316" s="188">
        <f>O316*H316</f>
        <v>0</v>
      </c>
      <c r="Q316" s="188">
        <v>0</v>
      </c>
      <c r="R316" s="188">
        <f>Q316*H316</f>
        <v>0</v>
      </c>
      <c r="S316" s="188">
        <v>0</v>
      </c>
      <c r="T316" s="189">
        <f>S316*H316</f>
        <v>0</v>
      </c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R316" s="190" t="s">
        <v>183</v>
      </c>
      <c r="AT316" s="190" t="s">
        <v>179</v>
      </c>
      <c r="AU316" s="190" t="s">
        <v>87</v>
      </c>
      <c r="AY316" s="18" t="s">
        <v>176</v>
      </c>
      <c r="BE316" s="108">
        <f>IF(N316="základná",J316,0)</f>
        <v>0</v>
      </c>
      <c r="BF316" s="108">
        <f>IF(N316="znížená",J316,0)</f>
        <v>0</v>
      </c>
      <c r="BG316" s="108">
        <f>IF(N316="zákl. prenesená",J316,0)</f>
        <v>0</v>
      </c>
      <c r="BH316" s="108">
        <f>IF(N316="zníž. prenesená",J316,0)</f>
        <v>0</v>
      </c>
      <c r="BI316" s="108">
        <f>IF(N316="nulová",J316,0)</f>
        <v>0</v>
      </c>
      <c r="BJ316" s="18" t="s">
        <v>87</v>
      </c>
      <c r="BK316" s="108">
        <f>ROUND(I316*H316,2)</f>
        <v>0</v>
      </c>
      <c r="BL316" s="18" t="s">
        <v>183</v>
      </c>
      <c r="BM316" s="190" t="s">
        <v>290</v>
      </c>
    </row>
    <row r="317" spans="1:65" s="2" customFormat="1" ht="29.25">
      <c r="A317" s="35"/>
      <c r="B317" s="36"/>
      <c r="C317" s="35"/>
      <c r="D317" s="192" t="s">
        <v>585</v>
      </c>
      <c r="E317" s="35"/>
      <c r="F317" s="228" t="s">
        <v>681</v>
      </c>
      <c r="G317" s="35"/>
      <c r="H317" s="35"/>
      <c r="I317" s="147"/>
      <c r="J317" s="35"/>
      <c r="K317" s="35"/>
      <c r="L317" s="36"/>
      <c r="M317" s="229"/>
      <c r="N317" s="230"/>
      <c r="O317" s="64"/>
      <c r="P317" s="64"/>
      <c r="Q317" s="64"/>
      <c r="R317" s="64"/>
      <c r="S317" s="64"/>
      <c r="T317" s="65"/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T317" s="18" t="s">
        <v>585</v>
      </c>
      <c r="AU317" s="18" t="s">
        <v>87</v>
      </c>
    </row>
    <row r="318" spans="1:65" s="13" customFormat="1">
      <c r="B318" s="191"/>
      <c r="D318" s="192" t="s">
        <v>184</v>
      </c>
      <c r="E318" s="193" t="s">
        <v>1</v>
      </c>
      <c r="F318" s="194" t="s">
        <v>447</v>
      </c>
      <c r="H318" s="193" t="s">
        <v>1</v>
      </c>
      <c r="I318" s="195"/>
      <c r="L318" s="191"/>
      <c r="M318" s="196"/>
      <c r="N318" s="197"/>
      <c r="O318" s="197"/>
      <c r="P318" s="197"/>
      <c r="Q318" s="197"/>
      <c r="R318" s="197"/>
      <c r="S318" s="197"/>
      <c r="T318" s="198"/>
      <c r="AT318" s="193" t="s">
        <v>184</v>
      </c>
      <c r="AU318" s="193" t="s">
        <v>87</v>
      </c>
      <c r="AV318" s="13" t="s">
        <v>81</v>
      </c>
      <c r="AW318" s="13" t="s">
        <v>29</v>
      </c>
      <c r="AX318" s="13" t="s">
        <v>74</v>
      </c>
      <c r="AY318" s="193" t="s">
        <v>176</v>
      </c>
    </row>
    <row r="319" spans="1:65" s="13" customFormat="1">
      <c r="B319" s="191"/>
      <c r="D319" s="192" t="s">
        <v>184</v>
      </c>
      <c r="E319" s="193" t="s">
        <v>1</v>
      </c>
      <c r="F319" s="194" t="s">
        <v>185</v>
      </c>
      <c r="H319" s="193" t="s">
        <v>1</v>
      </c>
      <c r="I319" s="195"/>
      <c r="L319" s="191"/>
      <c r="M319" s="196"/>
      <c r="N319" s="197"/>
      <c r="O319" s="197"/>
      <c r="P319" s="197"/>
      <c r="Q319" s="197"/>
      <c r="R319" s="197"/>
      <c r="S319" s="197"/>
      <c r="T319" s="198"/>
      <c r="AT319" s="193" t="s">
        <v>184</v>
      </c>
      <c r="AU319" s="193" t="s">
        <v>87</v>
      </c>
      <c r="AV319" s="13" t="s">
        <v>81</v>
      </c>
      <c r="AW319" s="13" t="s">
        <v>29</v>
      </c>
      <c r="AX319" s="13" t="s">
        <v>74</v>
      </c>
      <c r="AY319" s="193" t="s">
        <v>176</v>
      </c>
    </row>
    <row r="320" spans="1:65" s="14" customFormat="1">
      <c r="B320" s="199"/>
      <c r="D320" s="192" t="s">
        <v>184</v>
      </c>
      <c r="E320" s="200" t="s">
        <v>1</v>
      </c>
      <c r="F320" s="201" t="s">
        <v>674</v>
      </c>
      <c r="H320" s="202">
        <v>4.5999999999999996</v>
      </c>
      <c r="I320" s="203"/>
      <c r="L320" s="199"/>
      <c r="M320" s="204"/>
      <c r="N320" s="205"/>
      <c r="O320" s="205"/>
      <c r="P320" s="205"/>
      <c r="Q320" s="205"/>
      <c r="R320" s="205"/>
      <c r="S320" s="205"/>
      <c r="T320" s="206"/>
      <c r="AT320" s="200" t="s">
        <v>184</v>
      </c>
      <c r="AU320" s="200" t="s">
        <v>87</v>
      </c>
      <c r="AV320" s="14" t="s">
        <v>87</v>
      </c>
      <c r="AW320" s="14" t="s">
        <v>29</v>
      </c>
      <c r="AX320" s="14" t="s">
        <v>74</v>
      </c>
      <c r="AY320" s="200" t="s">
        <v>176</v>
      </c>
    </row>
    <row r="321" spans="1:65" s="13" customFormat="1">
      <c r="B321" s="191"/>
      <c r="D321" s="192" t="s">
        <v>184</v>
      </c>
      <c r="E321" s="193" t="s">
        <v>1</v>
      </c>
      <c r="F321" s="194" t="s">
        <v>609</v>
      </c>
      <c r="H321" s="193" t="s">
        <v>1</v>
      </c>
      <c r="I321" s="195"/>
      <c r="L321" s="191"/>
      <c r="M321" s="196"/>
      <c r="N321" s="197"/>
      <c r="O321" s="197"/>
      <c r="P321" s="197"/>
      <c r="Q321" s="197"/>
      <c r="R321" s="197"/>
      <c r="S321" s="197"/>
      <c r="T321" s="198"/>
      <c r="AT321" s="193" t="s">
        <v>184</v>
      </c>
      <c r="AU321" s="193" t="s">
        <v>87</v>
      </c>
      <c r="AV321" s="13" t="s">
        <v>81</v>
      </c>
      <c r="AW321" s="13" t="s">
        <v>29</v>
      </c>
      <c r="AX321" s="13" t="s">
        <v>74</v>
      </c>
      <c r="AY321" s="193" t="s">
        <v>176</v>
      </c>
    </row>
    <row r="322" spans="1:65" s="14" customFormat="1">
      <c r="B322" s="199"/>
      <c r="D322" s="192" t="s">
        <v>184</v>
      </c>
      <c r="E322" s="200" t="s">
        <v>1</v>
      </c>
      <c r="F322" s="201" t="s">
        <v>675</v>
      </c>
      <c r="H322" s="202">
        <v>3.71</v>
      </c>
      <c r="I322" s="203"/>
      <c r="L322" s="199"/>
      <c r="M322" s="204"/>
      <c r="N322" s="205"/>
      <c r="O322" s="205"/>
      <c r="P322" s="205"/>
      <c r="Q322" s="205"/>
      <c r="R322" s="205"/>
      <c r="S322" s="205"/>
      <c r="T322" s="206"/>
      <c r="AT322" s="200" t="s">
        <v>184</v>
      </c>
      <c r="AU322" s="200" t="s">
        <v>87</v>
      </c>
      <c r="AV322" s="14" t="s">
        <v>87</v>
      </c>
      <c r="AW322" s="14" t="s">
        <v>29</v>
      </c>
      <c r="AX322" s="14" t="s">
        <v>74</v>
      </c>
      <c r="AY322" s="200" t="s">
        <v>176</v>
      </c>
    </row>
    <row r="323" spans="1:65" s="13" customFormat="1">
      <c r="B323" s="191"/>
      <c r="D323" s="192" t="s">
        <v>184</v>
      </c>
      <c r="E323" s="193" t="s">
        <v>1</v>
      </c>
      <c r="F323" s="194" t="s">
        <v>613</v>
      </c>
      <c r="H323" s="193" t="s">
        <v>1</v>
      </c>
      <c r="I323" s="195"/>
      <c r="L323" s="191"/>
      <c r="M323" s="196"/>
      <c r="N323" s="197"/>
      <c r="O323" s="197"/>
      <c r="P323" s="197"/>
      <c r="Q323" s="197"/>
      <c r="R323" s="197"/>
      <c r="S323" s="197"/>
      <c r="T323" s="198"/>
      <c r="AT323" s="193" t="s">
        <v>184</v>
      </c>
      <c r="AU323" s="193" t="s">
        <v>87</v>
      </c>
      <c r="AV323" s="13" t="s">
        <v>81</v>
      </c>
      <c r="AW323" s="13" t="s">
        <v>29</v>
      </c>
      <c r="AX323" s="13" t="s">
        <v>74</v>
      </c>
      <c r="AY323" s="193" t="s">
        <v>176</v>
      </c>
    </row>
    <row r="324" spans="1:65" s="14" customFormat="1">
      <c r="B324" s="199"/>
      <c r="D324" s="192" t="s">
        <v>184</v>
      </c>
      <c r="E324" s="200" t="s">
        <v>1</v>
      </c>
      <c r="F324" s="201" t="s">
        <v>676</v>
      </c>
      <c r="H324" s="202">
        <v>1.165</v>
      </c>
      <c r="I324" s="203"/>
      <c r="L324" s="199"/>
      <c r="M324" s="204"/>
      <c r="N324" s="205"/>
      <c r="O324" s="205"/>
      <c r="P324" s="205"/>
      <c r="Q324" s="205"/>
      <c r="R324" s="205"/>
      <c r="S324" s="205"/>
      <c r="T324" s="206"/>
      <c r="AT324" s="200" t="s">
        <v>184</v>
      </c>
      <c r="AU324" s="200" t="s">
        <v>87</v>
      </c>
      <c r="AV324" s="14" t="s">
        <v>87</v>
      </c>
      <c r="AW324" s="14" t="s">
        <v>29</v>
      </c>
      <c r="AX324" s="14" t="s">
        <v>74</v>
      </c>
      <c r="AY324" s="200" t="s">
        <v>176</v>
      </c>
    </row>
    <row r="325" spans="1:65" s="13" customFormat="1">
      <c r="B325" s="191"/>
      <c r="D325" s="192" t="s">
        <v>184</v>
      </c>
      <c r="E325" s="193" t="s">
        <v>1</v>
      </c>
      <c r="F325" s="194" t="s">
        <v>615</v>
      </c>
      <c r="H325" s="193" t="s">
        <v>1</v>
      </c>
      <c r="I325" s="195"/>
      <c r="L325" s="191"/>
      <c r="M325" s="196"/>
      <c r="N325" s="197"/>
      <c r="O325" s="197"/>
      <c r="P325" s="197"/>
      <c r="Q325" s="197"/>
      <c r="R325" s="197"/>
      <c r="S325" s="197"/>
      <c r="T325" s="198"/>
      <c r="AT325" s="193" t="s">
        <v>184</v>
      </c>
      <c r="AU325" s="193" t="s">
        <v>87</v>
      </c>
      <c r="AV325" s="13" t="s">
        <v>81</v>
      </c>
      <c r="AW325" s="13" t="s">
        <v>29</v>
      </c>
      <c r="AX325" s="13" t="s">
        <v>74</v>
      </c>
      <c r="AY325" s="193" t="s">
        <v>176</v>
      </c>
    </row>
    <row r="326" spans="1:65" s="14" customFormat="1">
      <c r="B326" s="199"/>
      <c r="D326" s="192" t="s">
        <v>184</v>
      </c>
      <c r="E326" s="200" t="s">
        <v>1</v>
      </c>
      <c r="F326" s="201" t="s">
        <v>677</v>
      </c>
      <c r="H326" s="202">
        <v>25.42</v>
      </c>
      <c r="I326" s="203"/>
      <c r="L326" s="199"/>
      <c r="M326" s="204"/>
      <c r="N326" s="205"/>
      <c r="O326" s="205"/>
      <c r="P326" s="205"/>
      <c r="Q326" s="205"/>
      <c r="R326" s="205"/>
      <c r="S326" s="205"/>
      <c r="T326" s="206"/>
      <c r="AT326" s="200" t="s">
        <v>184</v>
      </c>
      <c r="AU326" s="200" t="s">
        <v>87</v>
      </c>
      <c r="AV326" s="14" t="s">
        <v>87</v>
      </c>
      <c r="AW326" s="14" t="s">
        <v>29</v>
      </c>
      <c r="AX326" s="14" t="s">
        <v>74</v>
      </c>
      <c r="AY326" s="200" t="s">
        <v>176</v>
      </c>
    </row>
    <row r="327" spans="1:65" s="14" customFormat="1">
      <c r="B327" s="199"/>
      <c r="D327" s="192" t="s">
        <v>184</v>
      </c>
      <c r="E327" s="200" t="s">
        <v>1</v>
      </c>
      <c r="F327" s="201" t="s">
        <v>678</v>
      </c>
      <c r="H327" s="202">
        <v>-3.0939999999999999</v>
      </c>
      <c r="I327" s="203"/>
      <c r="L327" s="199"/>
      <c r="M327" s="204"/>
      <c r="N327" s="205"/>
      <c r="O327" s="205"/>
      <c r="P327" s="205"/>
      <c r="Q327" s="205"/>
      <c r="R327" s="205"/>
      <c r="S327" s="205"/>
      <c r="T327" s="206"/>
      <c r="AT327" s="200" t="s">
        <v>184</v>
      </c>
      <c r="AU327" s="200" t="s">
        <v>87</v>
      </c>
      <c r="AV327" s="14" t="s">
        <v>87</v>
      </c>
      <c r="AW327" s="14" t="s">
        <v>29</v>
      </c>
      <c r="AX327" s="14" t="s">
        <v>74</v>
      </c>
      <c r="AY327" s="200" t="s">
        <v>176</v>
      </c>
    </row>
    <row r="328" spans="1:65" s="16" customFormat="1">
      <c r="B328" s="215"/>
      <c r="D328" s="192" t="s">
        <v>184</v>
      </c>
      <c r="E328" s="216" t="s">
        <v>1</v>
      </c>
      <c r="F328" s="217" t="s">
        <v>230</v>
      </c>
      <c r="H328" s="218">
        <v>31.800999999999998</v>
      </c>
      <c r="I328" s="219"/>
      <c r="L328" s="215"/>
      <c r="M328" s="220"/>
      <c r="N328" s="221"/>
      <c r="O328" s="221"/>
      <c r="P328" s="221"/>
      <c r="Q328" s="221"/>
      <c r="R328" s="221"/>
      <c r="S328" s="221"/>
      <c r="T328" s="222"/>
      <c r="AT328" s="216" t="s">
        <v>184</v>
      </c>
      <c r="AU328" s="216" t="s">
        <v>87</v>
      </c>
      <c r="AV328" s="16" t="s">
        <v>215</v>
      </c>
      <c r="AW328" s="16" t="s">
        <v>29</v>
      </c>
      <c r="AX328" s="16" t="s">
        <v>74</v>
      </c>
      <c r="AY328" s="216" t="s">
        <v>176</v>
      </c>
    </row>
    <row r="329" spans="1:65" s="15" customFormat="1">
      <c r="B329" s="207"/>
      <c r="D329" s="192" t="s">
        <v>184</v>
      </c>
      <c r="E329" s="208" t="s">
        <v>1</v>
      </c>
      <c r="F329" s="209" t="s">
        <v>207</v>
      </c>
      <c r="H329" s="210">
        <v>31.800999999999998</v>
      </c>
      <c r="I329" s="211"/>
      <c r="L329" s="207"/>
      <c r="M329" s="212"/>
      <c r="N329" s="213"/>
      <c r="O329" s="213"/>
      <c r="P329" s="213"/>
      <c r="Q329" s="213"/>
      <c r="R329" s="213"/>
      <c r="S329" s="213"/>
      <c r="T329" s="214"/>
      <c r="AT329" s="208" t="s">
        <v>184</v>
      </c>
      <c r="AU329" s="208" t="s">
        <v>87</v>
      </c>
      <c r="AV329" s="15" t="s">
        <v>183</v>
      </c>
      <c r="AW329" s="15" t="s">
        <v>29</v>
      </c>
      <c r="AX329" s="15" t="s">
        <v>81</v>
      </c>
      <c r="AY329" s="208" t="s">
        <v>176</v>
      </c>
    </row>
    <row r="330" spans="1:65" s="2" customFormat="1" ht="24.2" customHeight="1">
      <c r="A330" s="35"/>
      <c r="B330" s="146"/>
      <c r="C330" s="178" t="s">
        <v>248</v>
      </c>
      <c r="D330" s="178" t="s">
        <v>179</v>
      </c>
      <c r="E330" s="179" t="s">
        <v>682</v>
      </c>
      <c r="F330" s="180" t="s">
        <v>683</v>
      </c>
      <c r="G330" s="181" t="s">
        <v>182</v>
      </c>
      <c r="H330" s="182">
        <v>44.689</v>
      </c>
      <c r="I330" s="183"/>
      <c r="J330" s="184">
        <f>ROUND(I330*H330,2)</f>
        <v>0</v>
      </c>
      <c r="K330" s="185"/>
      <c r="L330" s="36"/>
      <c r="M330" s="186" t="s">
        <v>1</v>
      </c>
      <c r="N330" s="187" t="s">
        <v>40</v>
      </c>
      <c r="O330" s="64"/>
      <c r="P330" s="188">
        <f>O330*H330</f>
        <v>0</v>
      </c>
      <c r="Q330" s="188">
        <v>0</v>
      </c>
      <c r="R330" s="188">
        <f>Q330*H330</f>
        <v>0</v>
      </c>
      <c r="S330" s="188">
        <v>0</v>
      </c>
      <c r="T330" s="189">
        <f>S330*H330</f>
        <v>0</v>
      </c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R330" s="190" t="s">
        <v>183</v>
      </c>
      <c r="AT330" s="190" t="s">
        <v>179</v>
      </c>
      <c r="AU330" s="190" t="s">
        <v>87</v>
      </c>
      <c r="AY330" s="18" t="s">
        <v>176</v>
      </c>
      <c r="BE330" s="108">
        <f>IF(N330="základná",J330,0)</f>
        <v>0</v>
      </c>
      <c r="BF330" s="108">
        <f>IF(N330="znížená",J330,0)</f>
        <v>0</v>
      </c>
      <c r="BG330" s="108">
        <f>IF(N330="zákl. prenesená",J330,0)</f>
        <v>0</v>
      </c>
      <c r="BH330" s="108">
        <f>IF(N330="zníž. prenesená",J330,0)</f>
        <v>0</v>
      </c>
      <c r="BI330" s="108">
        <f>IF(N330="nulová",J330,0)</f>
        <v>0</v>
      </c>
      <c r="BJ330" s="18" t="s">
        <v>87</v>
      </c>
      <c r="BK330" s="108">
        <f>ROUND(I330*H330,2)</f>
        <v>0</v>
      </c>
      <c r="BL330" s="18" t="s">
        <v>183</v>
      </c>
      <c r="BM330" s="190" t="s">
        <v>298</v>
      </c>
    </row>
    <row r="331" spans="1:65" s="13" customFormat="1">
      <c r="B331" s="191"/>
      <c r="D331" s="192" t="s">
        <v>184</v>
      </c>
      <c r="E331" s="193" t="s">
        <v>1</v>
      </c>
      <c r="F331" s="194" t="s">
        <v>447</v>
      </c>
      <c r="H331" s="193" t="s">
        <v>1</v>
      </c>
      <c r="I331" s="195"/>
      <c r="L331" s="191"/>
      <c r="M331" s="196"/>
      <c r="N331" s="197"/>
      <c r="O331" s="197"/>
      <c r="P331" s="197"/>
      <c r="Q331" s="197"/>
      <c r="R331" s="197"/>
      <c r="S331" s="197"/>
      <c r="T331" s="198"/>
      <c r="AT331" s="193" t="s">
        <v>184</v>
      </c>
      <c r="AU331" s="193" t="s">
        <v>87</v>
      </c>
      <c r="AV331" s="13" t="s">
        <v>81</v>
      </c>
      <c r="AW331" s="13" t="s">
        <v>29</v>
      </c>
      <c r="AX331" s="13" t="s">
        <v>74</v>
      </c>
      <c r="AY331" s="193" t="s">
        <v>176</v>
      </c>
    </row>
    <row r="332" spans="1:65" s="13" customFormat="1">
      <c r="B332" s="191"/>
      <c r="D332" s="192" t="s">
        <v>184</v>
      </c>
      <c r="E332" s="193" t="s">
        <v>1</v>
      </c>
      <c r="F332" s="194" t="s">
        <v>185</v>
      </c>
      <c r="H332" s="193" t="s">
        <v>1</v>
      </c>
      <c r="I332" s="195"/>
      <c r="L332" s="191"/>
      <c r="M332" s="196"/>
      <c r="N332" s="197"/>
      <c r="O332" s="197"/>
      <c r="P332" s="197"/>
      <c r="Q332" s="197"/>
      <c r="R332" s="197"/>
      <c r="S332" s="197"/>
      <c r="T332" s="198"/>
      <c r="AT332" s="193" t="s">
        <v>184</v>
      </c>
      <c r="AU332" s="193" t="s">
        <v>87</v>
      </c>
      <c r="AV332" s="13" t="s">
        <v>81</v>
      </c>
      <c r="AW332" s="13" t="s">
        <v>29</v>
      </c>
      <c r="AX332" s="13" t="s">
        <v>74</v>
      </c>
      <c r="AY332" s="193" t="s">
        <v>176</v>
      </c>
    </row>
    <row r="333" spans="1:65" s="14" customFormat="1">
      <c r="B333" s="199"/>
      <c r="D333" s="192" t="s">
        <v>184</v>
      </c>
      <c r="E333" s="200" t="s">
        <v>1</v>
      </c>
      <c r="F333" s="201" t="s">
        <v>674</v>
      </c>
      <c r="H333" s="202">
        <v>4.5999999999999996</v>
      </c>
      <c r="I333" s="203"/>
      <c r="L333" s="199"/>
      <c r="M333" s="204"/>
      <c r="N333" s="205"/>
      <c r="O333" s="205"/>
      <c r="P333" s="205"/>
      <c r="Q333" s="205"/>
      <c r="R333" s="205"/>
      <c r="S333" s="205"/>
      <c r="T333" s="206"/>
      <c r="AT333" s="200" t="s">
        <v>184</v>
      </c>
      <c r="AU333" s="200" t="s">
        <v>87</v>
      </c>
      <c r="AV333" s="14" t="s">
        <v>87</v>
      </c>
      <c r="AW333" s="14" t="s">
        <v>29</v>
      </c>
      <c r="AX333" s="14" t="s">
        <v>74</v>
      </c>
      <c r="AY333" s="200" t="s">
        <v>176</v>
      </c>
    </row>
    <row r="334" spans="1:65" s="13" customFormat="1">
      <c r="B334" s="191"/>
      <c r="D334" s="192" t="s">
        <v>184</v>
      </c>
      <c r="E334" s="193" t="s">
        <v>1</v>
      </c>
      <c r="F334" s="194" t="s">
        <v>609</v>
      </c>
      <c r="H334" s="193" t="s">
        <v>1</v>
      </c>
      <c r="I334" s="195"/>
      <c r="L334" s="191"/>
      <c r="M334" s="196"/>
      <c r="N334" s="197"/>
      <c r="O334" s="197"/>
      <c r="P334" s="197"/>
      <c r="Q334" s="197"/>
      <c r="R334" s="197"/>
      <c r="S334" s="197"/>
      <c r="T334" s="198"/>
      <c r="AT334" s="193" t="s">
        <v>184</v>
      </c>
      <c r="AU334" s="193" t="s">
        <v>87</v>
      </c>
      <c r="AV334" s="13" t="s">
        <v>81</v>
      </c>
      <c r="AW334" s="13" t="s">
        <v>29</v>
      </c>
      <c r="AX334" s="13" t="s">
        <v>74</v>
      </c>
      <c r="AY334" s="193" t="s">
        <v>176</v>
      </c>
    </row>
    <row r="335" spans="1:65" s="14" customFormat="1">
      <c r="B335" s="199"/>
      <c r="D335" s="192" t="s">
        <v>184</v>
      </c>
      <c r="E335" s="200" t="s">
        <v>1</v>
      </c>
      <c r="F335" s="201" t="s">
        <v>675</v>
      </c>
      <c r="H335" s="202">
        <v>3.71</v>
      </c>
      <c r="I335" s="203"/>
      <c r="L335" s="199"/>
      <c r="M335" s="204"/>
      <c r="N335" s="205"/>
      <c r="O335" s="205"/>
      <c r="P335" s="205"/>
      <c r="Q335" s="205"/>
      <c r="R335" s="205"/>
      <c r="S335" s="205"/>
      <c r="T335" s="206"/>
      <c r="AT335" s="200" t="s">
        <v>184</v>
      </c>
      <c r="AU335" s="200" t="s">
        <v>87</v>
      </c>
      <c r="AV335" s="14" t="s">
        <v>87</v>
      </c>
      <c r="AW335" s="14" t="s">
        <v>29</v>
      </c>
      <c r="AX335" s="14" t="s">
        <v>74</v>
      </c>
      <c r="AY335" s="200" t="s">
        <v>176</v>
      </c>
    </row>
    <row r="336" spans="1:65" s="13" customFormat="1">
      <c r="B336" s="191"/>
      <c r="D336" s="192" t="s">
        <v>184</v>
      </c>
      <c r="E336" s="193" t="s">
        <v>1</v>
      </c>
      <c r="F336" s="194" t="s">
        <v>613</v>
      </c>
      <c r="H336" s="193" t="s">
        <v>1</v>
      </c>
      <c r="I336" s="195"/>
      <c r="L336" s="191"/>
      <c r="M336" s="196"/>
      <c r="N336" s="197"/>
      <c r="O336" s="197"/>
      <c r="P336" s="197"/>
      <c r="Q336" s="197"/>
      <c r="R336" s="197"/>
      <c r="S336" s="197"/>
      <c r="T336" s="198"/>
      <c r="AT336" s="193" t="s">
        <v>184</v>
      </c>
      <c r="AU336" s="193" t="s">
        <v>87</v>
      </c>
      <c r="AV336" s="13" t="s">
        <v>81</v>
      </c>
      <c r="AW336" s="13" t="s">
        <v>29</v>
      </c>
      <c r="AX336" s="13" t="s">
        <v>74</v>
      </c>
      <c r="AY336" s="193" t="s">
        <v>176</v>
      </c>
    </row>
    <row r="337" spans="2:51" s="14" customFormat="1">
      <c r="B337" s="199"/>
      <c r="D337" s="192" t="s">
        <v>184</v>
      </c>
      <c r="E337" s="200" t="s">
        <v>1</v>
      </c>
      <c r="F337" s="201" t="s">
        <v>676</v>
      </c>
      <c r="H337" s="202">
        <v>1.165</v>
      </c>
      <c r="I337" s="203"/>
      <c r="L337" s="199"/>
      <c r="M337" s="204"/>
      <c r="N337" s="205"/>
      <c r="O337" s="205"/>
      <c r="P337" s="205"/>
      <c r="Q337" s="205"/>
      <c r="R337" s="205"/>
      <c r="S337" s="205"/>
      <c r="T337" s="206"/>
      <c r="AT337" s="200" t="s">
        <v>184</v>
      </c>
      <c r="AU337" s="200" t="s">
        <v>87</v>
      </c>
      <c r="AV337" s="14" t="s">
        <v>87</v>
      </c>
      <c r="AW337" s="14" t="s">
        <v>29</v>
      </c>
      <c r="AX337" s="14" t="s">
        <v>74</v>
      </c>
      <c r="AY337" s="200" t="s">
        <v>176</v>
      </c>
    </row>
    <row r="338" spans="2:51" s="13" customFormat="1">
      <c r="B338" s="191"/>
      <c r="D338" s="192" t="s">
        <v>184</v>
      </c>
      <c r="E338" s="193" t="s">
        <v>1</v>
      </c>
      <c r="F338" s="194" t="s">
        <v>615</v>
      </c>
      <c r="H338" s="193" t="s">
        <v>1</v>
      </c>
      <c r="I338" s="195"/>
      <c r="L338" s="191"/>
      <c r="M338" s="196"/>
      <c r="N338" s="197"/>
      <c r="O338" s="197"/>
      <c r="P338" s="197"/>
      <c r="Q338" s="197"/>
      <c r="R338" s="197"/>
      <c r="S338" s="197"/>
      <c r="T338" s="198"/>
      <c r="AT338" s="193" t="s">
        <v>184</v>
      </c>
      <c r="AU338" s="193" t="s">
        <v>87</v>
      </c>
      <c r="AV338" s="13" t="s">
        <v>81</v>
      </c>
      <c r="AW338" s="13" t="s">
        <v>29</v>
      </c>
      <c r="AX338" s="13" t="s">
        <v>74</v>
      </c>
      <c r="AY338" s="193" t="s">
        <v>176</v>
      </c>
    </row>
    <row r="339" spans="2:51" s="14" customFormat="1">
      <c r="B339" s="199"/>
      <c r="D339" s="192" t="s">
        <v>184</v>
      </c>
      <c r="E339" s="200" t="s">
        <v>1</v>
      </c>
      <c r="F339" s="201" t="s">
        <v>677</v>
      </c>
      <c r="H339" s="202">
        <v>25.42</v>
      </c>
      <c r="I339" s="203"/>
      <c r="L339" s="199"/>
      <c r="M339" s="204"/>
      <c r="N339" s="205"/>
      <c r="O339" s="205"/>
      <c r="P339" s="205"/>
      <c r="Q339" s="205"/>
      <c r="R339" s="205"/>
      <c r="S339" s="205"/>
      <c r="T339" s="206"/>
      <c r="AT339" s="200" t="s">
        <v>184</v>
      </c>
      <c r="AU339" s="200" t="s">
        <v>87</v>
      </c>
      <c r="AV339" s="14" t="s">
        <v>87</v>
      </c>
      <c r="AW339" s="14" t="s">
        <v>29</v>
      </c>
      <c r="AX339" s="14" t="s">
        <v>74</v>
      </c>
      <c r="AY339" s="200" t="s">
        <v>176</v>
      </c>
    </row>
    <row r="340" spans="2:51" s="14" customFormat="1">
      <c r="B340" s="199"/>
      <c r="D340" s="192" t="s">
        <v>184</v>
      </c>
      <c r="E340" s="200" t="s">
        <v>1</v>
      </c>
      <c r="F340" s="201" t="s">
        <v>678</v>
      </c>
      <c r="H340" s="202">
        <v>-3.0939999999999999</v>
      </c>
      <c r="I340" s="203"/>
      <c r="L340" s="199"/>
      <c r="M340" s="204"/>
      <c r="N340" s="205"/>
      <c r="O340" s="205"/>
      <c r="P340" s="205"/>
      <c r="Q340" s="205"/>
      <c r="R340" s="205"/>
      <c r="S340" s="205"/>
      <c r="T340" s="206"/>
      <c r="AT340" s="200" t="s">
        <v>184</v>
      </c>
      <c r="AU340" s="200" t="s">
        <v>87</v>
      </c>
      <c r="AV340" s="14" t="s">
        <v>87</v>
      </c>
      <c r="AW340" s="14" t="s">
        <v>29</v>
      </c>
      <c r="AX340" s="14" t="s">
        <v>74</v>
      </c>
      <c r="AY340" s="200" t="s">
        <v>176</v>
      </c>
    </row>
    <row r="341" spans="2:51" s="16" customFormat="1">
      <c r="B341" s="215"/>
      <c r="D341" s="192" t="s">
        <v>184</v>
      </c>
      <c r="E341" s="216" t="s">
        <v>1</v>
      </c>
      <c r="F341" s="217" t="s">
        <v>230</v>
      </c>
      <c r="H341" s="218">
        <v>31.800999999999998</v>
      </c>
      <c r="I341" s="219"/>
      <c r="L341" s="215"/>
      <c r="M341" s="220"/>
      <c r="N341" s="221"/>
      <c r="O341" s="221"/>
      <c r="P341" s="221"/>
      <c r="Q341" s="221"/>
      <c r="R341" s="221"/>
      <c r="S341" s="221"/>
      <c r="T341" s="222"/>
      <c r="AT341" s="216" t="s">
        <v>184</v>
      </c>
      <c r="AU341" s="216" t="s">
        <v>87</v>
      </c>
      <c r="AV341" s="16" t="s">
        <v>215</v>
      </c>
      <c r="AW341" s="16" t="s">
        <v>29</v>
      </c>
      <c r="AX341" s="16" t="s">
        <v>74</v>
      </c>
      <c r="AY341" s="216" t="s">
        <v>176</v>
      </c>
    </row>
    <row r="342" spans="2:51" s="13" customFormat="1">
      <c r="B342" s="191"/>
      <c r="D342" s="192" t="s">
        <v>184</v>
      </c>
      <c r="E342" s="193" t="s">
        <v>1</v>
      </c>
      <c r="F342" s="194" t="s">
        <v>555</v>
      </c>
      <c r="H342" s="193" t="s">
        <v>1</v>
      </c>
      <c r="I342" s="195"/>
      <c r="L342" s="191"/>
      <c r="M342" s="196"/>
      <c r="N342" s="197"/>
      <c r="O342" s="197"/>
      <c r="P342" s="197"/>
      <c r="Q342" s="197"/>
      <c r="R342" s="197"/>
      <c r="S342" s="197"/>
      <c r="T342" s="198"/>
      <c r="AT342" s="193" t="s">
        <v>184</v>
      </c>
      <c r="AU342" s="193" t="s">
        <v>87</v>
      </c>
      <c r="AV342" s="13" t="s">
        <v>81</v>
      </c>
      <c r="AW342" s="13" t="s">
        <v>29</v>
      </c>
      <c r="AX342" s="13" t="s">
        <v>74</v>
      </c>
      <c r="AY342" s="193" t="s">
        <v>176</v>
      </c>
    </row>
    <row r="343" spans="2:51" s="13" customFormat="1">
      <c r="B343" s="191"/>
      <c r="D343" s="192" t="s">
        <v>184</v>
      </c>
      <c r="E343" s="193" t="s">
        <v>1</v>
      </c>
      <c r="F343" s="194" t="s">
        <v>195</v>
      </c>
      <c r="H343" s="193" t="s">
        <v>1</v>
      </c>
      <c r="I343" s="195"/>
      <c r="L343" s="191"/>
      <c r="M343" s="196"/>
      <c r="N343" s="197"/>
      <c r="O343" s="197"/>
      <c r="P343" s="197"/>
      <c r="Q343" s="197"/>
      <c r="R343" s="197"/>
      <c r="S343" s="197"/>
      <c r="T343" s="198"/>
      <c r="AT343" s="193" t="s">
        <v>184</v>
      </c>
      <c r="AU343" s="193" t="s">
        <v>87</v>
      </c>
      <c r="AV343" s="13" t="s">
        <v>81</v>
      </c>
      <c r="AW343" s="13" t="s">
        <v>29</v>
      </c>
      <c r="AX343" s="13" t="s">
        <v>74</v>
      </c>
      <c r="AY343" s="193" t="s">
        <v>176</v>
      </c>
    </row>
    <row r="344" spans="2:51" s="14" customFormat="1">
      <c r="B344" s="199"/>
      <c r="D344" s="192" t="s">
        <v>184</v>
      </c>
      <c r="E344" s="200" t="s">
        <v>1</v>
      </c>
      <c r="F344" s="201" t="s">
        <v>665</v>
      </c>
      <c r="H344" s="202">
        <v>1.4139999999999999</v>
      </c>
      <c r="I344" s="203"/>
      <c r="L344" s="199"/>
      <c r="M344" s="204"/>
      <c r="N344" s="205"/>
      <c r="O344" s="205"/>
      <c r="P344" s="205"/>
      <c r="Q344" s="205"/>
      <c r="R344" s="205"/>
      <c r="S344" s="205"/>
      <c r="T344" s="206"/>
      <c r="AT344" s="200" t="s">
        <v>184</v>
      </c>
      <c r="AU344" s="200" t="s">
        <v>87</v>
      </c>
      <c r="AV344" s="14" t="s">
        <v>87</v>
      </c>
      <c r="AW344" s="14" t="s">
        <v>29</v>
      </c>
      <c r="AX344" s="14" t="s">
        <v>74</v>
      </c>
      <c r="AY344" s="200" t="s">
        <v>176</v>
      </c>
    </row>
    <row r="345" spans="2:51" s="13" customFormat="1">
      <c r="B345" s="191"/>
      <c r="D345" s="192" t="s">
        <v>184</v>
      </c>
      <c r="E345" s="193" t="s">
        <v>1</v>
      </c>
      <c r="F345" s="194" t="s">
        <v>527</v>
      </c>
      <c r="H345" s="193" t="s">
        <v>1</v>
      </c>
      <c r="I345" s="195"/>
      <c r="L345" s="191"/>
      <c r="M345" s="196"/>
      <c r="N345" s="197"/>
      <c r="O345" s="197"/>
      <c r="P345" s="197"/>
      <c r="Q345" s="197"/>
      <c r="R345" s="197"/>
      <c r="S345" s="197"/>
      <c r="T345" s="198"/>
      <c r="AT345" s="193" t="s">
        <v>184</v>
      </c>
      <c r="AU345" s="193" t="s">
        <v>87</v>
      </c>
      <c r="AV345" s="13" t="s">
        <v>81</v>
      </c>
      <c r="AW345" s="13" t="s">
        <v>29</v>
      </c>
      <c r="AX345" s="13" t="s">
        <v>74</v>
      </c>
      <c r="AY345" s="193" t="s">
        <v>176</v>
      </c>
    </row>
    <row r="346" spans="2:51" s="14" customFormat="1">
      <c r="B346" s="199"/>
      <c r="D346" s="192" t="s">
        <v>184</v>
      </c>
      <c r="E346" s="200" t="s">
        <v>1</v>
      </c>
      <c r="F346" s="201" t="s">
        <v>666</v>
      </c>
      <c r="H346" s="202">
        <v>5.5220000000000002</v>
      </c>
      <c r="I346" s="203"/>
      <c r="L346" s="199"/>
      <c r="M346" s="204"/>
      <c r="N346" s="205"/>
      <c r="O346" s="205"/>
      <c r="P346" s="205"/>
      <c r="Q346" s="205"/>
      <c r="R346" s="205"/>
      <c r="S346" s="205"/>
      <c r="T346" s="206"/>
      <c r="AT346" s="200" t="s">
        <v>184</v>
      </c>
      <c r="AU346" s="200" t="s">
        <v>87</v>
      </c>
      <c r="AV346" s="14" t="s">
        <v>87</v>
      </c>
      <c r="AW346" s="14" t="s">
        <v>29</v>
      </c>
      <c r="AX346" s="14" t="s">
        <v>74</v>
      </c>
      <c r="AY346" s="200" t="s">
        <v>176</v>
      </c>
    </row>
    <row r="347" spans="2:51" s="14" customFormat="1">
      <c r="B347" s="199"/>
      <c r="D347" s="192" t="s">
        <v>184</v>
      </c>
      <c r="E347" s="200" t="s">
        <v>1</v>
      </c>
      <c r="F347" s="201" t="s">
        <v>667</v>
      </c>
      <c r="H347" s="202">
        <v>-1.68</v>
      </c>
      <c r="I347" s="203"/>
      <c r="L347" s="199"/>
      <c r="M347" s="204"/>
      <c r="N347" s="205"/>
      <c r="O347" s="205"/>
      <c r="P347" s="205"/>
      <c r="Q347" s="205"/>
      <c r="R347" s="205"/>
      <c r="S347" s="205"/>
      <c r="T347" s="206"/>
      <c r="AT347" s="200" t="s">
        <v>184</v>
      </c>
      <c r="AU347" s="200" t="s">
        <v>87</v>
      </c>
      <c r="AV347" s="14" t="s">
        <v>87</v>
      </c>
      <c r="AW347" s="14" t="s">
        <v>29</v>
      </c>
      <c r="AX347" s="14" t="s">
        <v>74</v>
      </c>
      <c r="AY347" s="200" t="s">
        <v>176</v>
      </c>
    </row>
    <row r="348" spans="2:51" s="16" customFormat="1">
      <c r="B348" s="215"/>
      <c r="D348" s="192" t="s">
        <v>184</v>
      </c>
      <c r="E348" s="216" t="s">
        <v>1</v>
      </c>
      <c r="F348" s="217" t="s">
        <v>230</v>
      </c>
      <c r="H348" s="218">
        <v>5.2560000000000002</v>
      </c>
      <c r="I348" s="219"/>
      <c r="L348" s="215"/>
      <c r="M348" s="220"/>
      <c r="N348" s="221"/>
      <c r="O348" s="221"/>
      <c r="P348" s="221"/>
      <c r="Q348" s="221"/>
      <c r="R348" s="221"/>
      <c r="S348" s="221"/>
      <c r="T348" s="222"/>
      <c r="AT348" s="216" t="s">
        <v>184</v>
      </c>
      <c r="AU348" s="216" t="s">
        <v>87</v>
      </c>
      <c r="AV348" s="16" t="s">
        <v>215</v>
      </c>
      <c r="AW348" s="16" t="s">
        <v>29</v>
      </c>
      <c r="AX348" s="16" t="s">
        <v>74</v>
      </c>
      <c r="AY348" s="216" t="s">
        <v>176</v>
      </c>
    </row>
    <row r="349" spans="2:51" s="13" customFormat="1">
      <c r="B349" s="191"/>
      <c r="D349" s="192" t="s">
        <v>184</v>
      </c>
      <c r="E349" s="193" t="s">
        <v>1</v>
      </c>
      <c r="F349" s="194" t="s">
        <v>265</v>
      </c>
      <c r="H349" s="193" t="s">
        <v>1</v>
      </c>
      <c r="I349" s="195"/>
      <c r="L349" s="191"/>
      <c r="M349" s="196"/>
      <c r="N349" s="197"/>
      <c r="O349" s="197"/>
      <c r="P349" s="197"/>
      <c r="Q349" s="197"/>
      <c r="R349" s="197"/>
      <c r="S349" s="197"/>
      <c r="T349" s="198"/>
      <c r="AT349" s="193" t="s">
        <v>184</v>
      </c>
      <c r="AU349" s="193" t="s">
        <v>87</v>
      </c>
      <c r="AV349" s="13" t="s">
        <v>81</v>
      </c>
      <c r="AW349" s="13" t="s">
        <v>29</v>
      </c>
      <c r="AX349" s="13" t="s">
        <v>74</v>
      </c>
      <c r="AY349" s="193" t="s">
        <v>176</v>
      </c>
    </row>
    <row r="350" spans="2:51" s="13" customFormat="1">
      <c r="B350" s="191"/>
      <c r="D350" s="192" t="s">
        <v>184</v>
      </c>
      <c r="E350" s="193" t="s">
        <v>1</v>
      </c>
      <c r="F350" s="194" t="s">
        <v>609</v>
      </c>
      <c r="H350" s="193" t="s">
        <v>1</v>
      </c>
      <c r="I350" s="195"/>
      <c r="L350" s="191"/>
      <c r="M350" s="196"/>
      <c r="N350" s="197"/>
      <c r="O350" s="197"/>
      <c r="P350" s="197"/>
      <c r="Q350" s="197"/>
      <c r="R350" s="197"/>
      <c r="S350" s="197"/>
      <c r="T350" s="198"/>
      <c r="AT350" s="193" t="s">
        <v>184</v>
      </c>
      <c r="AU350" s="193" t="s">
        <v>87</v>
      </c>
      <c r="AV350" s="13" t="s">
        <v>81</v>
      </c>
      <c r="AW350" s="13" t="s">
        <v>29</v>
      </c>
      <c r="AX350" s="13" t="s">
        <v>74</v>
      </c>
      <c r="AY350" s="193" t="s">
        <v>176</v>
      </c>
    </row>
    <row r="351" spans="2:51" s="14" customFormat="1">
      <c r="B351" s="199"/>
      <c r="D351" s="192" t="s">
        <v>184</v>
      </c>
      <c r="E351" s="200" t="s">
        <v>1</v>
      </c>
      <c r="F351" s="201" t="s">
        <v>668</v>
      </c>
      <c r="H351" s="202">
        <v>4.6159999999999997</v>
      </c>
      <c r="I351" s="203"/>
      <c r="L351" s="199"/>
      <c r="M351" s="204"/>
      <c r="N351" s="205"/>
      <c r="O351" s="205"/>
      <c r="P351" s="205"/>
      <c r="Q351" s="205"/>
      <c r="R351" s="205"/>
      <c r="S351" s="205"/>
      <c r="T351" s="206"/>
      <c r="AT351" s="200" t="s">
        <v>184</v>
      </c>
      <c r="AU351" s="200" t="s">
        <v>87</v>
      </c>
      <c r="AV351" s="14" t="s">
        <v>87</v>
      </c>
      <c r="AW351" s="14" t="s">
        <v>29</v>
      </c>
      <c r="AX351" s="14" t="s">
        <v>74</v>
      </c>
      <c r="AY351" s="200" t="s">
        <v>176</v>
      </c>
    </row>
    <row r="352" spans="2:51" s="14" customFormat="1">
      <c r="B352" s="199"/>
      <c r="D352" s="192" t="s">
        <v>184</v>
      </c>
      <c r="E352" s="200" t="s">
        <v>1</v>
      </c>
      <c r="F352" s="201" t="s">
        <v>669</v>
      </c>
      <c r="H352" s="202">
        <v>-2.94</v>
      </c>
      <c r="I352" s="203"/>
      <c r="L352" s="199"/>
      <c r="M352" s="204"/>
      <c r="N352" s="205"/>
      <c r="O352" s="205"/>
      <c r="P352" s="205"/>
      <c r="Q352" s="205"/>
      <c r="R352" s="205"/>
      <c r="S352" s="205"/>
      <c r="T352" s="206"/>
      <c r="AT352" s="200" t="s">
        <v>184</v>
      </c>
      <c r="AU352" s="200" t="s">
        <v>87</v>
      </c>
      <c r="AV352" s="14" t="s">
        <v>87</v>
      </c>
      <c r="AW352" s="14" t="s">
        <v>29</v>
      </c>
      <c r="AX352" s="14" t="s">
        <v>74</v>
      </c>
      <c r="AY352" s="200" t="s">
        <v>176</v>
      </c>
    </row>
    <row r="353" spans="1:65" s="13" customFormat="1">
      <c r="B353" s="191"/>
      <c r="D353" s="192" t="s">
        <v>184</v>
      </c>
      <c r="E353" s="193" t="s">
        <v>1</v>
      </c>
      <c r="F353" s="194" t="s">
        <v>613</v>
      </c>
      <c r="H353" s="193" t="s">
        <v>1</v>
      </c>
      <c r="I353" s="195"/>
      <c r="L353" s="191"/>
      <c r="M353" s="196"/>
      <c r="N353" s="197"/>
      <c r="O353" s="197"/>
      <c r="P353" s="197"/>
      <c r="Q353" s="197"/>
      <c r="R353" s="197"/>
      <c r="S353" s="197"/>
      <c r="T353" s="198"/>
      <c r="AT353" s="193" t="s">
        <v>184</v>
      </c>
      <c r="AU353" s="193" t="s">
        <v>87</v>
      </c>
      <c r="AV353" s="13" t="s">
        <v>81</v>
      </c>
      <c r="AW353" s="13" t="s">
        <v>29</v>
      </c>
      <c r="AX353" s="13" t="s">
        <v>74</v>
      </c>
      <c r="AY353" s="193" t="s">
        <v>176</v>
      </c>
    </row>
    <row r="354" spans="1:65" s="14" customFormat="1">
      <c r="B354" s="199"/>
      <c r="D354" s="192" t="s">
        <v>184</v>
      </c>
      <c r="E354" s="200" t="s">
        <v>1</v>
      </c>
      <c r="F354" s="201" t="s">
        <v>670</v>
      </c>
      <c r="H354" s="202">
        <v>4.9509999999999996</v>
      </c>
      <c r="I354" s="203"/>
      <c r="L354" s="199"/>
      <c r="M354" s="204"/>
      <c r="N354" s="205"/>
      <c r="O354" s="205"/>
      <c r="P354" s="205"/>
      <c r="Q354" s="205"/>
      <c r="R354" s="205"/>
      <c r="S354" s="205"/>
      <c r="T354" s="206"/>
      <c r="AT354" s="200" t="s">
        <v>184</v>
      </c>
      <c r="AU354" s="200" t="s">
        <v>87</v>
      </c>
      <c r="AV354" s="14" t="s">
        <v>87</v>
      </c>
      <c r="AW354" s="14" t="s">
        <v>29</v>
      </c>
      <c r="AX354" s="14" t="s">
        <v>74</v>
      </c>
      <c r="AY354" s="200" t="s">
        <v>176</v>
      </c>
    </row>
    <row r="355" spans="1:65" s="14" customFormat="1">
      <c r="B355" s="199"/>
      <c r="D355" s="192" t="s">
        <v>184</v>
      </c>
      <c r="E355" s="200" t="s">
        <v>1</v>
      </c>
      <c r="F355" s="201" t="s">
        <v>671</v>
      </c>
      <c r="H355" s="202">
        <v>-1.68</v>
      </c>
      <c r="I355" s="203"/>
      <c r="L355" s="199"/>
      <c r="M355" s="204"/>
      <c r="N355" s="205"/>
      <c r="O355" s="205"/>
      <c r="P355" s="205"/>
      <c r="Q355" s="205"/>
      <c r="R355" s="205"/>
      <c r="S355" s="205"/>
      <c r="T355" s="206"/>
      <c r="AT355" s="200" t="s">
        <v>184</v>
      </c>
      <c r="AU355" s="200" t="s">
        <v>87</v>
      </c>
      <c r="AV355" s="14" t="s">
        <v>87</v>
      </c>
      <c r="AW355" s="14" t="s">
        <v>29</v>
      </c>
      <c r="AX355" s="14" t="s">
        <v>74</v>
      </c>
      <c r="AY355" s="200" t="s">
        <v>176</v>
      </c>
    </row>
    <row r="356" spans="1:65" s="13" customFormat="1">
      <c r="B356" s="191"/>
      <c r="D356" s="192" t="s">
        <v>184</v>
      </c>
      <c r="E356" s="193" t="s">
        <v>1</v>
      </c>
      <c r="F356" s="194" t="s">
        <v>615</v>
      </c>
      <c r="H356" s="193" t="s">
        <v>1</v>
      </c>
      <c r="I356" s="195"/>
      <c r="L356" s="191"/>
      <c r="M356" s="196"/>
      <c r="N356" s="197"/>
      <c r="O356" s="197"/>
      <c r="P356" s="197"/>
      <c r="Q356" s="197"/>
      <c r="R356" s="197"/>
      <c r="S356" s="197"/>
      <c r="T356" s="198"/>
      <c r="AT356" s="193" t="s">
        <v>184</v>
      </c>
      <c r="AU356" s="193" t="s">
        <v>87</v>
      </c>
      <c r="AV356" s="13" t="s">
        <v>81</v>
      </c>
      <c r="AW356" s="13" t="s">
        <v>29</v>
      </c>
      <c r="AX356" s="13" t="s">
        <v>74</v>
      </c>
      <c r="AY356" s="193" t="s">
        <v>176</v>
      </c>
    </row>
    <row r="357" spans="1:65" s="14" customFormat="1">
      <c r="B357" s="199"/>
      <c r="D357" s="192" t="s">
        <v>184</v>
      </c>
      <c r="E357" s="200" t="s">
        <v>1</v>
      </c>
      <c r="F357" s="201" t="s">
        <v>665</v>
      </c>
      <c r="H357" s="202">
        <v>1.4139999999999999</v>
      </c>
      <c r="I357" s="203"/>
      <c r="L357" s="199"/>
      <c r="M357" s="204"/>
      <c r="N357" s="205"/>
      <c r="O357" s="205"/>
      <c r="P357" s="205"/>
      <c r="Q357" s="205"/>
      <c r="R357" s="205"/>
      <c r="S357" s="205"/>
      <c r="T357" s="206"/>
      <c r="AT357" s="200" t="s">
        <v>184</v>
      </c>
      <c r="AU357" s="200" t="s">
        <v>87</v>
      </c>
      <c r="AV357" s="14" t="s">
        <v>87</v>
      </c>
      <c r="AW357" s="14" t="s">
        <v>29</v>
      </c>
      <c r="AX357" s="14" t="s">
        <v>74</v>
      </c>
      <c r="AY357" s="200" t="s">
        <v>176</v>
      </c>
    </row>
    <row r="358" spans="1:65" s="16" customFormat="1">
      <c r="B358" s="215"/>
      <c r="D358" s="192" t="s">
        <v>184</v>
      </c>
      <c r="E358" s="216" t="s">
        <v>1</v>
      </c>
      <c r="F358" s="217" t="s">
        <v>230</v>
      </c>
      <c r="H358" s="218">
        <v>6.3609999999999998</v>
      </c>
      <c r="I358" s="219"/>
      <c r="L358" s="215"/>
      <c r="M358" s="220"/>
      <c r="N358" s="221"/>
      <c r="O358" s="221"/>
      <c r="P358" s="221"/>
      <c r="Q358" s="221"/>
      <c r="R358" s="221"/>
      <c r="S358" s="221"/>
      <c r="T358" s="222"/>
      <c r="AT358" s="216" t="s">
        <v>184</v>
      </c>
      <c r="AU358" s="216" t="s">
        <v>87</v>
      </c>
      <c r="AV358" s="16" t="s">
        <v>215</v>
      </c>
      <c r="AW358" s="16" t="s">
        <v>29</v>
      </c>
      <c r="AX358" s="16" t="s">
        <v>74</v>
      </c>
      <c r="AY358" s="216" t="s">
        <v>176</v>
      </c>
    </row>
    <row r="359" spans="1:65" s="13" customFormat="1">
      <c r="B359" s="191"/>
      <c r="D359" s="192" t="s">
        <v>184</v>
      </c>
      <c r="E359" s="193" t="s">
        <v>1</v>
      </c>
      <c r="F359" s="194" t="s">
        <v>684</v>
      </c>
      <c r="H359" s="193" t="s">
        <v>1</v>
      </c>
      <c r="I359" s="195"/>
      <c r="L359" s="191"/>
      <c r="M359" s="196"/>
      <c r="N359" s="197"/>
      <c r="O359" s="197"/>
      <c r="P359" s="197"/>
      <c r="Q359" s="197"/>
      <c r="R359" s="197"/>
      <c r="S359" s="197"/>
      <c r="T359" s="198"/>
      <c r="AT359" s="193" t="s">
        <v>184</v>
      </c>
      <c r="AU359" s="193" t="s">
        <v>87</v>
      </c>
      <c r="AV359" s="13" t="s">
        <v>81</v>
      </c>
      <c r="AW359" s="13" t="s">
        <v>29</v>
      </c>
      <c r="AX359" s="13" t="s">
        <v>74</v>
      </c>
      <c r="AY359" s="193" t="s">
        <v>176</v>
      </c>
    </row>
    <row r="360" spans="1:65" s="13" customFormat="1">
      <c r="B360" s="191"/>
      <c r="D360" s="192" t="s">
        <v>184</v>
      </c>
      <c r="E360" s="193" t="s">
        <v>1</v>
      </c>
      <c r="F360" s="194" t="s">
        <v>185</v>
      </c>
      <c r="H360" s="193" t="s">
        <v>1</v>
      </c>
      <c r="I360" s="195"/>
      <c r="L360" s="191"/>
      <c r="M360" s="196"/>
      <c r="N360" s="197"/>
      <c r="O360" s="197"/>
      <c r="P360" s="197"/>
      <c r="Q360" s="197"/>
      <c r="R360" s="197"/>
      <c r="S360" s="197"/>
      <c r="T360" s="198"/>
      <c r="AT360" s="193" t="s">
        <v>184</v>
      </c>
      <c r="AU360" s="193" t="s">
        <v>87</v>
      </c>
      <c r="AV360" s="13" t="s">
        <v>81</v>
      </c>
      <c r="AW360" s="13" t="s">
        <v>29</v>
      </c>
      <c r="AX360" s="13" t="s">
        <v>74</v>
      </c>
      <c r="AY360" s="193" t="s">
        <v>176</v>
      </c>
    </row>
    <row r="361" spans="1:65" s="14" customFormat="1">
      <c r="B361" s="199"/>
      <c r="D361" s="192" t="s">
        <v>184</v>
      </c>
      <c r="E361" s="200" t="s">
        <v>1</v>
      </c>
      <c r="F361" s="201" t="s">
        <v>685</v>
      </c>
      <c r="H361" s="202">
        <v>1.125</v>
      </c>
      <c r="I361" s="203"/>
      <c r="L361" s="199"/>
      <c r="M361" s="204"/>
      <c r="N361" s="205"/>
      <c r="O361" s="205"/>
      <c r="P361" s="205"/>
      <c r="Q361" s="205"/>
      <c r="R361" s="205"/>
      <c r="S361" s="205"/>
      <c r="T361" s="206"/>
      <c r="AT361" s="200" t="s">
        <v>184</v>
      </c>
      <c r="AU361" s="200" t="s">
        <v>87</v>
      </c>
      <c r="AV361" s="14" t="s">
        <v>87</v>
      </c>
      <c r="AW361" s="14" t="s">
        <v>29</v>
      </c>
      <c r="AX361" s="14" t="s">
        <v>74</v>
      </c>
      <c r="AY361" s="200" t="s">
        <v>176</v>
      </c>
    </row>
    <row r="362" spans="1:65" s="14" customFormat="1">
      <c r="B362" s="199"/>
      <c r="D362" s="192" t="s">
        <v>184</v>
      </c>
      <c r="E362" s="200" t="s">
        <v>1</v>
      </c>
      <c r="F362" s="201" t="s">
        <v>686</v>
      </c>
      <c r="H362" s="202">
        <v>0.14599999999999999</v>
      </c>
      <c r="I362" s="203"/>
      <c r="L362" s="199"/>
      <c r="M362" s="204"/>
      <c r="N362" s="205"/>
      <c r="O362" s="205"/>
      <c r="P362" s="205"/>
      <c r="Q362" s="205"/>
      <c r="R362" s="205"/>
      <c r="S362" s="205"/>
      <c r="T362" s="206"/>
      <c r="AT362" s="200" t="s">
        <v>184</v>
      </c>
      <c r="AU362" s="200" t="s">
        <v>87</v>
      </c>
      <c r="AV362" s="14" t="s">
        <v>87</v>
      </c>
      <c r="AW362" s="14" t="s">
        <v>29</v>
      </c>
      <c r="AX362" s="14" t="s">
        <v>74</v>
      </c>
      <c r="AY362" s="200" t="s">
        <v>176</v>
      </c>
    </row>
    <row r="363" spans="1:65" s="16" customFormat="1">
      <c r="B363" s="215"/>
      <c r="D363" s="192" t="s">
        <v>184</v>
      </c>
      <c r="E363" s="216" t="s">
        <v>1</v>
      </c>
      <c r="F363" s="217" t="s">
        <v>230</v>
      </c>
      <c r="H363" s="218">
        <v>1.2709999999999999</v>
      </c>
      <c r="I363" s="219"/>
      <c r="L363" s="215"/>
      <c r="M363" s="220"/>
      <c r="N363" s="221"/>
      <c r="O363" s="221"/>
      <c r="P363" s="221"/>
      <c r="Q363" s="221"/>
      <c r="R363" s="221"/>
      <c r="S363" s="221"/>
      <c r="T363" s="222"/>
      <c r="AT363" s="216" t="s">
        <v>184</v>
      </c>
      <c r="AU363" s="216" t="s">
        <v>87</v>
      </c>
      <c r="AV363" s="16" t="s">
        <v>215</v>
      </c>
      <c r="AW363" s="16" t="s">
        <v>29</v>
      </c>
      <c r="AX363" s="16" t="s">
        <v>74</v>
      </c>
      <c r="AY363" s="216" t="s">
        <v>176</v>
      </c>
    </row>
    <row r="364" spans="1:65" s="15" customFormat="1">
      <c r="B364" s="207"/>
      <c r="D364" s="192" t="s">
        <v>184</v>
      </c>
      <c r="E364" s="208" t="s">
        <v>1</v>
      </c>
      <c r="F364" s="209" t="s">
        <v>207</v>
      </c>
      <c r="H364" s="210">
        <v>44.689</v>
      </c>
      <c r="I364" s="211"/>
      <c r="L364" s="207"/>
      <c r="M364" s="212"/>
      <c r="N364" s="213"/>
      <c r="O364" s="213"/>
      <c r="P364" s="213"/>
      <c r="Q364" s="213"/>
      <c r="R364" s="213"/>
      <c r="S364" s="213"/>
      <c r="T364" s="214"/>
      <c r="AT364" s="208" t="s">
        <v>184</v>
      </c>
      <c r="AU364" s="208" t="s">
        <v>87</v>
      </c>
      <c r="AV364" s="15" t="s">
        <v>183</v>
      </c>
      <c r="AW364" s="15" t="s">
        <v>29</v>
      </c>
      <c r="AX364" s="15" t="s">
        <v>81</v>
      </c>
      <c r="AY364" s="208" t="s">
        <v>176</v>
      </c>
    </row>
    <row r="365" spans="1:65" s="2" customFormat="1" ht="16.5" customHeight="1">
      <c r="A365" s="35"/>
      <c r="B365" s="146"/>
      <c r="C365" s="178" t="s">
        <v>306</v>
      </c>
      <c r="D365" s="178" t="s">
        <v>179</v>
      </c>
      <c r="E365" s="179" t="s">
        <v>687</v>
      </c>
      <c r="F365" s="180" t="s">
        <v>688</v>
      </c>
      <c r="G365" s="181" t="s">
        <v>263</v>
      </c>
      <c r="H365" s="182">
        <v>10.32</v>
      </c>
      <c r="I365" s="183"/>
      <c r="J365" s="184">
        <f>ROUND(I365*H365,2)</f>
        <v>0</v>
      </c>
      <c r="K365" s="185"/>
      <c r="L365" s="36"/>
      <c r="M365" s="186" t="s">
        <v>1</v>
      </c>
      <c r="N365" s="187" t="s">
        <v>40</v>
      </c>
      <c r="O365" s="64"/>
      <c r="P365" s="188">
        <f>O365*H365</f>
        <v>0</v>
      </c>
      <c r="Q365" s="188">
        <v>0</v>
      </c>
      <c r="R365" s="188">
        <f>Q365*H365</f>
        <v>0</v>
      </c>
      <c r="S365" s="188">
        <v>0</v>
      </c>
      <c r="T365" s="189">
        <f>S365*H365</f>
        <v>0</v>
      </c>
      <c r="U365" s="35"/>
      <c r="V365" s="35"/>
      <c r="W365" s="35"/>
      <c r="X365" s="35"/>
      <c r="Y365" s="35"/>
      <c r="Z365" s="35"/>
      <c r="AA365" s="35"/>
      <c r="AB365" s="35"/>
      <c r="AC365" s="35"/>
      <c r="AD365" s="35"/>
      <c r="AE365" s="35"/>
      <c r="AR365" s="190" t="s">
        <v>183</v>
      </c>
      <c r="AT365" s="190" t="s">
        <v>179</v>
      </c>
      <c r="AU365" s="190" t="s">
        <v>87</v>
      </c>
      <c r="AY365" s="18" t="s">
        <v>176</v>
      </c>
      <c r="BE365" s="108">
        <f>IF(N365="základná",J365,0)</f>
        <v>0</v>
      </c>
      <c r="BF365" s="108">
        <f>IF(N365="znížená",J365,0)</f>
        <v>0</v>
      </c>
      <c r="BG365" s="108">
        <f>IF(N365="zákl. prenesená",J365,0)</f>
        <v>0</v>
      </c>
      <c r="BH365" s="108">
        <f>IF(N365="zníž. prenesená",J365,0)</f>
        <v>0</v>
      </c>
      <c r="BI365" s="108">
        <f>IF(N365="nulová",J365,0)</f>
        <v>0</v>
      </c>
      <c r="BJ365" s="18" t="s">
        <v>87</v>
      </c>
      <c r="BK365" s="108">
        <f>ROUND(I365*H365,2)</f>
        <v>0</v>
      </c>
      <c r="BL365" s="18" t="s">
        <v>183</v>
      </c>
      <c r="BM365" s="190" t="s">
        <v>309</v>
      </c>
    </row>
    <row r="366" spans="1:65" s="13" customFormat="1">
      <c r="B366" s="191"/>
      <c r="D366" s="192" t="s">
        <v>184</v>
      </c>
      <c r="E366" s="193" t="s">
        <v>1</v>
      </c>
      <c r="F366" s="194" t="s">
        <v>689</v>
      </c>
      <c r="H366" s="193" t="s">
        <v>1</v>
      </c>
      <c r="I366" s="195"/>
      <c r="L366" s="191"/>
      <c r="M366" s="196"/>
      <c r="N366" s="197"/>
      <c r="O366" s="197"/>
      <c r="P366" s="197"/>
      <c r="Q366" s="197"/>
      <c r="R366" s="197"/>
      <c r="S366" s="197"/>
      <c r="T366" s="198"/>
      <c r="AT366" s="193" t="s">
        <v>184</v>
      </c>
      <c r="AU366" s="193" t="s">
        <v>87</v>
      </c>
      <c r="AV366" s="13" t="s">
        <v>81</v>
      </c>
      <c r="AW366" s="13" t="s">
        <v>29</v>
      </c>
      <c r="AX366" s="13" t="s">
        <v>74</v>
      </c>
      <c r="AY366" s="193" t="s">
        <v>176</v>
      </c>
    </row>
    <row r="367" spans="1:65" s="14" customFormat="1">
      <c r="B367" s="199"/>
      <c r="D367" s="192" t="s">
        <v>184</v>
      </c>
      <c r="E367" s="200" t="s">
        <v>1</v>
      </c>
      <c r="F367" s="201" t="s">
        <v>690</v>
      </c>
      <c r="H367" s="202">
        <v>5.16</v>
      </c>
      <c r="I367" s="203"/>
      <c r="L367" s="199"/>
      <c r="M367" s="204"/>
      <c r="N367" s="205"/>
      <c r="O367" s="205"/>
      <c r="P367" s="205"/>
      <c r="Q367" s="205"/>
      <c r="R367" s="205"/>
      <c r="S367" s="205"/>
      <c r="T367" s="206"/>
      <c r="AT367" s="200" t="s">
        <v>184</v>
      </c>
      <c r="AU367" s="200" t="s">
        <v>87</v>
      </c>
      <c r="AV367" s="14" t="s">
        <v>87</v>
      </c>
      <c r="AW367" s="14" t="s">
        <v>29</v>
      </c>
      <c r="AX367" s="14" t="s">
        <v>74</v>
      </c>
      <c r="AY367" s="200" t="s">
        <v>176</v>
      </c>
    </row>
    <row r="368" spans="1:65" s="13" customFormat="1">
      <c r="B368" s="191"/>
      <c r="D368" s="192" t="s">
        <v>184</v>
      </c>
      <c r="E368" s="193" t="s">
        <v>1</v>
      </c>
      <c r="F368" s="194" t="s">
        <v>691</v>
      </c>
      <c r="H368" s="193" t="s">
        <v>1</v>
      </c>
      <c r="I368" s="195"/>
      <c r="L368" s="191"/>
      <c r="M368" s="196"/>
      <c r="N368" s="197"/>
      <c r="O368" s="197"/>
      <c r="P368" s="197"/>
      <c r="Q368" s="197"/>
      <c r="R368" s="197"/>
      <c r="S368" s="197"/>
      <c r="T368" s="198"/>
      <c r="AT368" s="193" t="s">
        <v>184</v>
      </c>
      <c r="AU368" s="193" t="s">
        <v>87</v>
      </c>
      <c r="AV368" s="13" t="s">
        <v>81</v>
      </c>
      <c r="AW368" s="13" t="s">
        <v>29</v>
      </c>
      <c r="AX368" s="13" t="s">
        <v>74</v>
      </c>
      <c r="AY368" s="193" t="s">
        <v>176</v>
      </c>
    </row>
    <row r="369" spans="1:65" s="14" customFormat="1">
      <c r="B369" s="199"/>
      <c r="D369" s="192" t="s">
        <v>184</v>
      </c>
      <c r="E369" s="200" t="s">
        <v>1</v>
      </c>
      <c r="F369" s="201" t="s">
        <v>690</v>
      </c>
      <c r="H369" s="202">
        <v>5.16</v>
      </c>
      <c r="I369" s="203"/>
      <c r="L369" s="199"/>
      <c r="M369" s="204"/>
      <c r="N369" s="205"/>
      <c r="O369" s="205"/>
      <c r="P369" s="205"/>
      <c r="Q369" s="205"/>
      <c r="R369" s="205"/>
      <c r="S369" s="205"/>
      <c r="T369" s="206"/>
      <c r="AT369" s="200" t="s">
        <v>184</v>
      </c>
      <c r="AU369" s="200" t="s">
        <v>87</v>
      </c>
      <c r="AV369" s="14" t="s">
        <v>87</v>
      </c>
      <c r="AW369" s="14" t="s">
        <v>29</v>
      </c>
      <c r="AX369" s="14" t="s">
        <v>74</v>
      </c>
      <c r="AY369" s="200" t="s">
        <v>176</v>
      </c>
    </row>
    <row r="370" spans="1:65" s="15" customFormat="1">
      <c r="B370" s="207"/>
      <c r="D370" s="192" t="s">
        <v>184</v>
      </c>
      <c r="E370" s="208" t="s">
        <v>1</v>
      </c>
      <c r="F370" s="209" t="s">
        <v>207</v>
      </c>
      <c r="H370" s="210">
        <v>10.32</v>
      </c>
      <c r="I370" s="211"/>
      <c r="L370" s="207"/>
      <c r="M370" s="212"/>
      <c r="N370" s="213"/>
      <c r="O370" s="213"/>
      <c r="P370" s="213"/>
      <c r="Q370" s="213"/>
      <c r="R370" s="213"/>
      <c r="S370" s="213"/>
      <c r="T370" s="214"/>
      <c r="AT370" s="208" t="s">
        <v>184</v>
      </c>
      <c r="AU370" s="208" t="s">
        <v>87</v>
      </c>
      <c r="AV370" s="15" t="s">
        <v>183</v>
      </c>
      <c r="AW370" s="15" t="s">
        <v>29</v>
      </c>
      <c r="AX370" s="15" t="s">
        <v>81</v>
      </c>
      <c r="AY370" s="208" t="s">
        <v>176</v>
      </c>
    </row>
    <row r="371" spans="1:65" s="2" customFormat="1" ht="33" customHeight="1">
      <c r="A371" s="35"/>
      <c r="B371" s="146"/>
      <c r="C371" s="178" t="s">
        <v>252</v>
      </c>
      <c r="D371" s="178" t="s">
        <v>179</v>
      </c>
      <c r="E371" s="179" t="s">
        <v>692</v>
      </c>
      <c r="F371" s="180" t="s">
        <v>693</v>
      </c>
      <c r="G371" s="181" t="s">
        <v>471</v>
      </c>
      <c r="H371" s="182">
        <v>0.372</v>
      </c>
      <c r="I371" s="183"/>
      <c r="J371" s="184">
        <f>ROUND(I371*H371,2)</f>
        <v>0</v>
      </c>
      <c r="K371" s="185"/>
      <c r="L371" s="36"/>
      <c r="M371" s="186" t="s">
        <v>1</v>
      </c>
      <c r="N371" s="187" t="s">
        <v>40</v>
      </c>
      <c r="O371" s="64"/>
      <c r="P371" s="188">
        <f>O371*H371</f>
        <v>0</v>
      </c>
      <c r="Q371" s="188">
        <v>0</v>
      </c>
      <c r="R371" s="188">
        <f>Q371*H371</f>
        <v>0</v>
      </c>
      <c r="S371" s="188">
        <v>0</v>
      </c>
      <c r="T371" s="189">
        <f>S371*H371</f>
        <v>0</v>
      </c>
      <c r="U371" s="35"/>
      <c r="V371" s="35"/>
      <c r="W371" s="35"/>
      <c r="X371" s="35"/>
      <c r="Y371" s="35"/>
      <c r="Z371" s="35"/>
      <c r="AA371" s="35"/>
      <c r="AB371" s="35"/>
      <c r="AC371" s="35"/>
      <c r="AD371" s="35"/>
      <c r="AE371" s="35"/>
      <c r="AR371" s="190" t="s">
        <v>183</v>
      </c>
      <c r="AT371" s="190" t="s">
        <v>179</v>
      </c>
      <c r="AU371" s="190" t="s">
        <v>87</v>
      </c>
      <c r="AY371" s="18" t="s">
        <v>176</v>
      </c>
      <c r="BE371" s="108">
        <f>IF(N371="základná",J371,0)</f>
        <v>0</v>
      </c>
      <c r="BF371" s="108">
        <f>IF(N371="znížená",J371,0)</f>
        <v>0</v>
      </c>
      <c r="BG371" s="108">
        <f>IF(N371="zákl. prenesená",J371,0)</f>
        <v>0</v>
      </c>
      <c r="BH371" s="108">
        <f>IF(N371="zníž. prenesená",J371,0)</f>
        <v>0</v>
      </c>
      <c r="BI371" s="108">
        <f>IF(N371="nulová",J371,0)</f>
        <v>0</v>
      </c>
      <c r="BJ371" s="18" t="s">
        <v>87</v>
      </c>
      <c r="BK371" s="108">
        <f>ROUND(I371*H371,2)</f>
        <v>0</v>
      </c>
      <c r="BL371" s="18" t="s">
        <v>183</v>
      </c>
      <c r="BM371" s="190" t="s">
        <v>314</v>
      </c>
    </row>
    <row r="372" spans="1:65" s="13" customFormat="1">
      <c r="B372" s="191"/>
      <c r="D372" s="192" t="s">
        <v>184</v>
      </c>
      <c r="E372" s="193" t="s">
        <v>1</v>
      </c>
      <c r="F372" s="194" t="s">
        <v>694</v>
      </c>
      <c r="H372" s="193" t="s">
        <v>1</v>
      </c>
      <c r="I372" s="195"/>
      <c r="L372" s="191"/>
      <c r="M372" s="196"/>
      <c r="N372" s="197"/>
      <c r="O372" s="197"/>
      <c r="P372" s="197"/>
      <c r="Q372" s="197"/>
      <c r="R372" s="197"/>
      <c r="S372" s="197"/>
      <c r="T372" s="198"/>
      <c r="AT372" s="193" t="s">
        <v>184</v>
      </c>
      <c r="AU372" s="193" t="s">
        <v>87</v>
      </c>
      <c r="AV372" s="13" t="s">
        <v>81</v>
      </c>
      <c r="AW372" s="13" t="s">
        <v>29</v>
      </c>
      <c r="AX372" s="13" t="s">
        <v>74</v>
      </c>
      <c r="AY372" s="193" t="s">
        <v>176</v>
      </c>
    </row>
    <row r="373" spans="1:65" s="14" customFormat="1">
      <c r="B373" s="199"/>
      <c r="D373" s="192" t="s">
        <v>184</v>
      </c>
      <c r="E373" s="200" t="s">
        <v>1</v>
      </c>
      <c r="F373" s="201" t="s">
        <v>695</v>
      </c>
      <c r="H373" s="202">
        <v>0.372</v>
      </c>
      <c r="I373" s="203"/>
      <c r="L373" s="199"/>
      <c r="M373" s="204"/>
      <c r="N373" s="205"/>
      <c r="O373" s="205"/>
      <c r="P373" s="205"/>
      <c r="Q373" s="205"/>
      <c r="R373" s="205"/>
      <c r="S373" s="205"/>
      <c r="T373" s="206"/>
      <c r="AT373" s="200" t="s">
        <v>184</v>
      </c>
      <c r="AU373" s="200" t="s">
        <v>87</v>
      </c>
      <c r="AV373" s="14" t="s">
        <v>87</v>
      </c>
      <c r="AW373" s="14" t="s">
        <v>29</v>
      </c>
      <c r="AX373" s="14" t="s">
        <v>74</v>
      </c>
      <c r="AY373" s="200" t="s">
        <v>176</v>
      </c>
    </row>
    <row r="374" spans="1:65" s="15" customFormat="1">
      <c r="B374" s="207"/>
      <c r="D374" s="192" t="s">
        <v>184</v>
      </c>
      <c r="E374" s="208" t="s">
        <v>1</v>
      </c>
      <c r="F374" s="209" t="s">
        <v>207</v>
      </c>
      <c r="H374" s="210">
        <v>0.372</v>
      </c>
      <c r="I374" s="211"/>
      <c r="L374" s="207"/>
      <c r="M374" s="212"/>
      <c r="N374" s="213"/>
      <c r="O374" s="213"/>
      <c r="P374" s="213"/>
      <c r="Q374" s="213"/>
      <c r="R374" s="213"/>
      <c r="S374" s="213"/>
      <c r="T374" s="214"/>
      <c r="AT374" s="208" t="s">
        <v>184</v>
      </c>
      <c r="AU374" s="208" t="s">
        <v>87</v>
      </c>
      <c r="AV374" s="15" t="s">
        <v>183</v>
      </c>
      <c r="AW374" s="15" t="s">
        <v>29</v>
      </c>
      <c r="AX374" s="15" t="s">
        <v>81</v>
      </c>
      <c r="AY374" s="208" t="s">
        <v>176</v>
      </c>
    </row>
    <row r="375" spans="1:65" s="2" customFormat="1" ht="24.2" customHeight="1">
      <c r="A375" s="35"/>
      <c r="B375" s="146"/>
      <c r="C375" s="178" t="s">
        <v>318</v>
      </c>
      <c r="D375" s="178" t="s">
        <v>179</v>
      </c>
      <c r="E375" s="179" t="s">
        <v>696</v>
      </c>
      <c r="F375" s="180" t="s">
        <v>697</v>
      </c>
      <c r="G375" s="181" t="s">
        <v>182</v>
      </c>
      <c r="H375" s="182">
        <v>1.5</v>
      </c>
      <c r="I375" s="183"/>
      <c r="J375" s="184">
        <f>ROUND(I375*H375,2)</f>
        <v>0</v>
      </c>
      <c r="K375" s="185"/>
      <c r="L375" s="36"/>
      <c r="M375" s="186" t="s">
        <v>1</v>
      </c>
      <c r="N375" s="187" t="s">
        <v>40</v>
      </c>
      <c r="O375" s="64"/>
      <c r="P375" s="188">
        <f>O375*H375</f>
        <v>0</v>
      </c>
      <c r="Q375" s="188">
        <v>0</v>
      </c>
      <c r="R375" s="188">
        <f>Q375*H375</f>
        <v>0</v>
      </c>
      <c r="S375" s="188">
        <v>0</v>
      </c>
      <c r="T375" s="189">
        <f>S375*H375</f>
        <v>0</v>
      </c>
      <c r="U375" s="35"/>
      <c r="V375" s="35"/>
      <c r="W375" s="35"/>
      <c r="X375" s="35"/>
      <c r="Y375" s="35"/>
      <c r="Z375" s="35"/>
      <c r="AA375" s="35"/>
      <c r="AB375" s="35"/>
      <c r="AC375" s="35"/>
      <c r="AD375" s="35"/>
      <c r="AE375" s="35"/>
      <c r="AR375" s="190" t="s">
        <v>183</v>
      </c>
      <c r="AT375" s="190" t="s">
        <v>179</v>
      </c>
      <c r="AU375" s="190" t="s">
        <v>87</v>
      </c>
      <c r="AY375" s="18" t="s">
        <v>176</v>
      </c>
      <c r="BE375" s="108">
        <f>IF(N375="základná",J375,0)</f>
        <v>0</v>
      </c>
      <c r="BF375" s="108">
        <f>IF(N375="znížená",J375,0)</f>
        <v>0</v>
      </c>
      <c r="BG375" s="108">
        <f>IF(N375="zákl. prenesená",J375,0)</f>
        <v>0</v>
      </c>
      <c r="BH375" s="108">
        <f>IF(N375="zníž. prenesená",J375,0)</f>
        <v>0</v>
      </c>
      <c r="BI375" s="108">
        <f>IF(N375="nulová",J375,0)</f>
        <v>0</v>
      </c>
      <c r="BJ375" s="18" t="s">
        <v>87</v>
      </c>
      <c r="BK375" s="108">
        <f>ROUND(I375*H375,2)</f>
        <v>0</v>
      </c>
      <c r="BL375" s="18" t="s">
        <v>183</v>
      </c>
      <c r="BM375" s="190" t="s">
        <v>321</v>
      </c>
    </row>
    <row r="376" spans="1:65" s="13" customFormat="1">
      <c r="B376" s="191"/>
      <c r="D376" s="192" t="s">
        <v>184</v>
      </c>
      <c r="E376" s="193" t="s">
        <v>1</v>
      </c>
      <c r="F376" s="194" t="s">
        <v>698</v>
      </c>
      <c r="H376" s="193" t="s">
        <v>1</v>
      </c>
      <c r="I376" s="195"/>
      <c r="L376" s="191"/>
      <c r="M376" s="196"/>
      <c r="N376" s="197"/>
      <c r="O376" s="197"/>
      <c r="P376" s="197"/>
      <c r="Q376" s="197"/>
      <c r="R376" s="197"/>
      <c r="S376" s="197"/>
      <c r="T376" s="198"/>
      <c r="AT376" s="193" t="s">
        <v>184</v>
      </c>
      <c r="AU376" s="193" t="s">
        <v>87</v>
      </c>
      <c r="AV376" s="13" t="s">
        <v>81</v>
      </c>
      <c r="AW376" s="13" t="s">
        <v>29</v>
      </c>
      <c r="AX376" s="13" t="s">
        <v>74</v>
      </c>
      <c r="AY376" s="193" t="s">
        <v>176</v>
      </c>
    </row>
    <row r="377" spans="1:65" s="14" customFormat="1">
      <c r="B377" s="199"/>
      <c r="D377" s="192" t="s">
        <v>184</v>
      </c>
      <c r="E377" s="200" t="s">
        <v>1</v>
      </c>
      <c r="F377" s="201" t="s">
        <v>699</v>
      </c>
      <c r="H377" s="202">
        <v>1.5</v>
      </c>
      <c r="I377" s="203"/>
      <c r="L377" s="199"/>
      <c r="M377" s="204"/>
      <c r="N377" s="205"/>
      <c r="O377" s="205"/>
      <c r="P377" s="205"/>
      <c r="Q377" s="205"/>
      <c r="R377" s="205"/>
      <c r="S377" s="205"/>
      <c r="T377" s="206"/>
      <c r="AT377" s="200" t="s">
        <v>184</v>
      </c>
      <c r="AU377" s="200" t="s">
        <v>87</v>
      </c>
      <c r="AV377" s="14" t="s">
        <v>87</v>
      </c>
      <c r="AW377" s="14" t="s">
        <v>29</v>
      </c>
      <c r="AX377" s="14" t="s">
        <v>74</v>
      </c>
      <c r="AY377" s="200" t="s">
        <v>176</v>
      </c>
    </row>
    <row r="378" spans="1:65" s="15" customFormat="1">
      <c r="B378" s="207"/>
      <c r="D378" s="192" t="s">
        <v>184</v>
      </c>
      <c r="E378" s="208" t="s">
        <v>1</v>
      </c>
      <c r="F378" s="209" t="s">
        <v>207</v>
      </c>
      <c r="H378" s="210">
        <v>1.5</v>
      </c>
      <c r="I378" s="211"/>
      <c r="L378" s="207"/>
      <c r="M378" s="212"/>
      <c r="N378" s="213"/>
      <c r="O378" s="213"/>
      <c r="P378" s="213"/>
      <c r="Q378" s="213"/>
      <c r="R378" s="213"/>
      <c r="S378" s="213"/>
      <c r="T378" s="214"/>
      <c r="AT378" s="208" t="s">
        <v>184</v>
      </c>
      <c r="AU378" s="208" t="s">
        <v>87</v>
      </c>
      <c r="AV378" s="15" t="s">
        <v>183</v>
      </c>
      <c r="AW378" s="15" t="s">
        <v>29</v>
      </c>
      <c r="AX378" s="15" t="s">
        <v>81</v>
      </c>
      <c r="AY378" s="208" t="s">
        <v>176</v>
      </c>
    </row>
    <row r="379" spans="1:65" s="2" customFormat="1" ht="16.5" customHeight="1">
      <c r="A379" s="35"/>
      <c r="B379" s="146"/>
      <c r="C379" s="231" t="s">
        <v>264</v>
      </c>
      <c r="D379" s="231" t="s">
        <v>558</v>
      </c>
      <c r="E379" s="232" t="s">
        <v>700</v>
      </c>
      <c r="F379" s="233" t="s">
        <v>701</v>
      </c>
      <c r="G379" s="234" t="s">
        <v>182</v>
      </c>
      <c r="H379" s="235">
        <v>1.65</v>
      </c>
      <c r="I379" s="236"/>
      <c r="J379" s="237">
        <f>ROUND(I379*H379,2)</f>
        <v>0</v>
      </c>
      <c r="K379" s="238"/>
      <c r="L379" s="239"/>
      <c r="M379" s="240" t="s">
        <v>1</v>
      </c>
      <c r="N379" s="241" t="s">
        <v>40</v>
      </c>
      <c r="O379" s="64"/>
      <c r="P379" s="188">
        <f>O379*H379</f>
        <v>0</v>
      </c>
      <c r="Q379" s="188">
        <v>0</v>
      </c>
      <c r="R379" s="188">
        <f>Q379*H379</f>
        <v>0</v>
      </c>
      <c r="S379" s="188">
        <v>0</v>
      </c>
      <c r="T379" s="189">
        <f>S379*H379</f>
        <v>0</v>
      </c>
      <c r="U379" s="35"/>
      <c r="V379" s="35"/>
      <c r="W379" s="35"/>
      <c r="X379" s="35"/>
      <c r="Y379" s="35"/>
      <c r="Z379" s="35"/>
      <c r="AA379" s="35"/>
      <c r="AB379" s="35"/>
      <c r="AC379" s="35"/>
      <c r="AD379" s="35"/>
      <c r="AE379" s="35"/>
      <c r="AR379" s="190" t="s">
        <v>225</v>
      </c>
      <c r="AT379" s="190" t="s">
        <v>558</v>
      </c>
      <c r="AU379" s="190" t="s">
        <v>87</v>
      </c>
      <c r="AY379" s="18" t="s">
        <v>176</v>
      </c>
      <c r="BE379" s="108">
        <f>IF(N379="základná",J379,0)</f>
        <v>0</v>
      </c>
      <c r="BF379" s="108">
        <f>IF(N379="znížená",J379,0)</f>
        <v>0</v>
      </c>
      <c r="BG379" s="108">
        <f>IF(N379="zákl. prenesená",J379,0)</f>
        <v>0</v>
      </c>
      <c r="BH379" s="108">
        <f>IF(N379="zníž. prenesená",J379,0)</f>
        <v>0</v>
      </c>
      <c r="BI379" s="108">
        <f>IF(N379="nulová",J379,0)</f>
        <v>0</v>
      </c>
      <c r="BJ379" s="18" t="s">
        <v>87</v>
      </c>
      <c r="BK379" s="108">
        <f>ROUND(I379*H379,2)</f>
        <v>0</v>
      </c>
      <c r="BL379" s="18" t="s">
        <v>183</v>
      </c>
      <c r="BM379" s="190" t="s">
        <v>327</v>
      </c>
    </row>
    <row r="380" spans="1:65" s="2" customFormat="1" ht="21.75" customHeight="1">
      <c r="A380" s="35"/>
      <c r="B380" s="146"/>
      <c r="C380" s="178" t="s">
        <v>329</v>
      </c>
      <c r="D380" s="178" t="s">
        <v>179</v>
      </c>
      <c r="E380" s="179" t="s">
        <v>702</v>
      </c>
      <c r="F380" s="180" t="s">
        <v>703</v>
      </c>
      <c r="G380" s="181" t="s">
        <v>182</v>
      </c>
      <c r="H380" s="182">
        <v>1.17</v>
      </c>
      <c r="I380" s="183"/>
      <c r="J380" s="184">
        <f>ROUND(I380*H380,2)</f>
        <v>0</v>
      </c>
      <c r="K380" s="185"/>
      <c r="L380" s="36"/>
      <c r="M380" s="186" t="s">
        <v>1</v>
      </c>
      <c r="N380" s="187" t="s">
        <v>40</v>
      </c>
      <c r="O380" s="64"/>
      <c r="P380" s="188">
        <f>O380*H380</f>
        <v>0</v>
      </c>
      <c r="Q380" s="188">
        <v>0</v>
      </c>
      <c r="R380" s="188">
        <f>Q380*H380</f>
        <v>0</v>
      </c>
      <c r="S380" s="188">
        <v>0</v>
      </c>
      <c r="T380" s="189">
        <f>S380*H380</f>
        <v>0</v>
      </c>
      <c r="U380" s="35"/>
      <c r="V380" s="35"/>
      <c r="W380" s="35"/>
      <c r="X380" s="35"/>
      <c r="Y380" s="35"/>
      <c r="Z380" s="35"/>
      <c r="AA380" s="35"/>
      <c r="AB380" s="35"/>
      <c r="AC380" s="35"/>
      <c r="AD380" s="35"/>
      <c r="AE380" s="35"/>
      <c r="AR380" s="190" t="s">
        <v>183</v>
      </c>
      <c r="AT380" s="190" t="s">
        <v>179</v>
      </c>
      <c r="AU380" s="190" t="s">
        <v>87</v>
      </c>
      <c r="AY380" s="18" t="s">
        <v>176</v>
      </c>
      <c r="BE380" s="108">
        <f>IF(N380="základná",J380,0)</f>
        <v>0</v>
      </c>
      <c r="BF380" s="108">
        <f>IF(N380="znížená",J380,0)</f>
        <v>0</v>
      </c>
      <c r="BG380" s="108">
        <f>IF(N380="zákl. prenesená",J380,0)</f>
        <v>0</v>
      </c>
      <c r="BH380" s="108">
        <f>IF(N380="zníž. prenesená",J380,0)</f>
        <v>0</v>
      </c>
      <c r="BI380" s="108">
        <f>IF(N380="nulová",J380,0)</f>
        <v>0</v>
      </c>
      <c r="BJ380" s="18" t="s">
        <v>87</v>
      </c>
      <c r="BK380" s="108">
        <f>ROUND(I380*H380,2)</f>
        <v>0</v>
      </c>
      <c r="BL380" s="18" t="s">
        <v>183</v>
      </c>
      <c r="BM380" s="190" t="s">
        <v>332</v>
      </c>
    </row>
    <row r="381" spans="1:65" s="13" customFormat="1">
      <c r="B381" s="191"/>
      <c r="D381" s="192" t="s">
        <v>184</v>
      </c>
      <c r="E381" s="193" t="s">
        <v>1</v>
      </c>
      <c r="F381" s="194" t="s">
        <v>704</v>
      </c>
      <c r="H381" s="193" t="s">
        <v>1</v>
      </c>
      <c r="I381" s="195"/>
      <c r="L381" s="191"/>
      <c r="M381" s="196"/>
      <c r="N381" s="197"/>
      <c r="O381" s="197"/>
      <c r="P381" s="197"/>
      <c r="Q381" s="197"/>
      <c r="R381" s="197"/>
      <c r="S381" s="197"/>
      <c r="T381" s="198"/>
      <c r="AT381" s="193" t="s">
        <v>184</v>
      </c>
      <c r="AU381" s="193" t="s">
        <v>87</v>
      </c>
      <c r="AV381" s="13" t="s">
        <v>81</v>
      </c>
      <c r="AW381" s="13" t="s">
        <v>29</v>
      </c>
      <c r="AX381" s="13" t="s">
        <v>74</v>
      </c>
      <c r="AY381" s="193" t="s">
        <v>176</v>
      </c>
    </row>
    <row r="382" spans="1:65" s="14" customFormat="1">
      <c r="B382" s="199"/>
      <c r="D382" s="192" t="s">
        <v>184</v>
      </c>
      <c r="E382" s="200" t="s">
        <v>1</v>
      </c>
      <c r="F382" s="201" t="s">
        <v>705</v>
      </c>
      <c r="H382" s="202">
        <v>0.87</v>
      </c>
      <c r="I382" s="203"/>
      <c r="L382" s="199"/>
      <c r="M382" s="204"/>
      <c r="N382" s="205"/>
      <c r="O382" s="205"/>
      <c r="P382" s="205"/>
      <c r="Q382" s="205"/>
      <c r="R382" s="205"/>
      <c r="S382" s="205"/>
      <c r="T382" s="206"/>
      <c r="AT382" s="200" t="s">
        <v>184</v>
      </c>
      <c r="AU382" s="200" t="s">
        <v>87</v>
      </c>
      <c r="AV382" s="14" t="s">
        <v>87</v>
      </c>
      <c r="AW382" s="14" t="s">
        <v>29</v>
      </c>
      <c r="AX382" s="14" t="s">
        <v>74</v>
      </c>
      <c r="AY382" s="200" t="s">
        <v>176</v>
      </c>
    </row>
    <row r="383" spans="1:65" s="13" customFormat="1">
      <c r="B383" s="191"/>
      <c r="D383" s="192" t="s">
        <v>184</v>
      </c>
      <c r="E383" s="193" t="s">
        <v>1</v>
      </c>
      <c r="F383" s="194" t="s">
        <v>706</v>
      </c>
      <c r="H383" s="193" t="s">
        <v>1</v>
      </c>
      <c r="I383" s="195"/>
      <c r="L383" s="191"/>
      <c r="M383" s="196"/>
      <c r="N383" s="197"/>
      <c r="O383" s="197"/>
      <c r="P383" s="197"/>
      <c r="Q383" s="197"/>
      <c r="R383" s="197"/>
      <c r="S383" s="197"/>
      <c r="T383" s="198"/>
      <c r="AT383" s="193" t="s">
        <v>184</v>
      </c>
      <c r="AU383" s="193" t="s">
        <v>87</v>
      </c>
      <c r="AV383" s="13" t="s">
        <v>81</v>
      </c>
      <c r="AW383" s="13" t="s">
        <v>29</v>
      </c>
      <c r="AX383" s="13" t="s">
        <v>74</v>
      </c>
      <c r="AY383" s="193" t="s">
        <v>176</v>
      </c>
    </row>
    <row r="384" spans="1:65" s="14" customFormat="1">
      <c r="B384" s="199"/>
      <c r="D384" s="192" t="s">
        <v>184</v>
      </c>
      <c r="E384" s="200" t="s">
        <v>1</v>
      </c>
      <c r="F384" s="201" t="s">
        <v>707</v>
      </c>
      <c r="H384" s="202">
        <v>0.3</v>
      </c>
      <c r="I384" s="203"/>
      <c r="L384" s="199"/>
      <c r="M384" s="204"/>
      <c r="N384" s="205"/>
      <c r="O384" s="205"/>
      <c r="P384" s="205"/>
      <c r="Q384" s="205"/>
      <c r="R384" s="205"/>
      <c r="S384" s="205"/>
      <c r="T384" s="206"/>
      <c r="AT384" s="200" t="s">
        <v>184</v>
      </c>
      <c r="AU384" s="200" t="s">
        <v>87</v>
      </c>
      <c r="AV384" s="14" t="s">
        <v>87</v>
      </c>
      <c r="AW384" s="14" t="s">
        <v>29</v>
      </c>
      <c r="AX384" s="14" t="s">
        <v>74</v>
      </c>
      <c r="AY384" s="200" t="s">
        <v>176</v>
      </c>
    </row>
    <row r="385" spans="1:65" s="15" customFormat="1">
      <c r="B385" s="207"/>
      <c r="D385" s="192" t="s">
        <v>184</v>
      </c>
      <c r="E385" s="208" t="s">
        <v>1</v>
      </c>
      <c r="F385" s="209" t="s">
        <v>207</v>
      </c>
      <c r="H385" s="210">
        <v>1.17</v>
      </c>
      <c r="I385" s="211"/>
      <c r="L385" s="207"/>
      <c r="M385" s="212"/>
      <c r="N385" s="213"/>
      <c r="O385" s="213"/>
      <c r="P385" s="213"/>
      <c r="Q385" s="213"/>
      <c r="R385" s="213"/>
      <c r="S385" s="213"/>
      <c r="T385" s="214"/>
      <c r="AT385" s="208" t="s">
        <v>184</v>
      </c>
      <c r="AU385" s="208" t="s">
        <v>87</v>
      </c>
      <c r="AV385" s="15" t="s">
        <v>183</v>
      </c>
      <c r="AW385" s="15" t="s">
        <v>29</v>
      </c>
      <c r="AX385" s="15" t="s">
        <v>81</v>
      </c>
      <c r="AY385" s="208" t="s">
        <v>176</v>
      </c>
    </row>
    <row r="386" spans="1:65" s="2" customFormat="1" ht="21.75" customHeight="1">
      <c r="A386" s="35"/>
      <c r="B386" s="146"/>
      <c r="C386" s="178" t="s">
        <v>7</v>
      </c>
      <c r="D386" s="178" t="s">
        <v>179</v>
      </c>
      <c r="E386" s="179" t="s">
        <v>708</v>
      </c>
      <c r="F386" s="180" t="s">
        <v>709</v>
      </c>
      <c r="G386" s="181" t="s">
        <v>182</v>
      </c>
      <c r="H386" s="182">
        <v>65.135999999999996</v>
      </c>
      <c r="I386" s="183"/>
      <c r="J386" s="184">
        <f>ROUND(I386*H386,2)</f>
        <v>0</v>
      </c>
      <c r="K386" s="185"/>
      <c r="L386" s="36"/>
      <c r="M386" s="186" t="s">
        <v>1</v>
      </c>
      <c r="N386" s="187" t="s">
        <v>40</v>
      </c>
      <c r="O386" s="64"/>
      <c r="P386" s="188">
        <f>O386*H386</f>
        <v>0</v>
      </c>
      <c r="Q386" s="188">
        <v>0</v>
      </c>
      <c r="R386" s="188">
        <f>Q386*H386</f>
        <v>0</v>
      </c>
      <c r="S386" s="188">
        <v>0</v>
      </c>
      <c r="T386" s="189">
        <f>S386*H386</f>
        <v>0</v>
      </c>
      <c r="U386" s="35"/>
      <c r="V386" s="35"/>
      <c r="W386" s="35"/>
      <c r="X386" s="35"/>
      <c r="Y386" s="35"/>
      <c r="Z386" s="35"/>
      <c r="AA386" s="35"/>
      <c r="AB386" s="35"/>
      <c r="AC386" s="35"/>
      <c r="AD386" s="35"/>
      <c r="AE386" s="35"/>
      <c r="AR386" s="190" t="s">
        <v>183</v>
      </c>
      <c r="AT386" s="190" t="s">
        <v>179</v>
      </c>
      <c r="AU386" s="190" t="s">
        <v>87</v>
      </c>
      <c r="AY386" s="18" t="s">
        <v>176</v>
      </c>
      <c r="BE386" s="108">
        <f>IF(N386="základná",J386,0)</f>
        <v>0</v>
      </c>
      <c r="BF386" s="108">
        <f>IF(N386="znížená",J386,0)</f>
        <v>0</v>
      </c>
      <c r="BG386" s="108">
        <f>IF(N386="zákl. prenesená",J386,0)</f>
        <v>0</v>
      </c>
      <c r="BH386" s="108">
        <f>IF(N386="zníž. prenesená",J386,0)</f>
        <v>0</v>
      </c>
      <c r="BI386" s="108">
        <f>IF(N386="nulová",J386,0)</f>
        <v>0</v>
      </c>
      <c r="BJ386" s="18" t="s">
        <v>87</v>
      </c>
      <c r="BK386" s="108">
        <f>ROUND(I386*H386,2)</f>
        <v>0</v>
      </c>
      <c r="BL386" s="18" t="s">
        <v>183</v>
      </c>
      <c r="BM386" s="190" t="s">
        <v>337</v>
      </c>
    </row>
    <row r="387" spans="1:65" s="13" customFormat="1">
      <c r="B387" s="191"/>
      <c r="D387" s="192" t="s">
        <v>184</v>
      </c>
      <c r="E387" s="193" t="s">
        <v>1</v>
      </c>
      <c r="F387" s="194" t="s">
        <v>710</v>
      </c>
      <c r="H387" s="193" t="s">
        <v>1</v>
      </c>
      <c r="I387" s="195"/>
      <c r="L387" s="191"/>
      <c r="M387" s="196"/>
      <c r="N387" s="197"/>
      <c r="O387" s="197"/>
      <c r="P387" s="197"/>
      <c r="Q387" s="197"/>
      <c r="R387" s="197"/>
      <c r="S387" s="197"/>
      <c r="T387" s="198"/>
      <c r="AT387" s="193" t="s">
        <v>184</v>
      </c>
      <c r="AU387" s="193" t="s">
        <v>87</v>
      </c>
      <c r="AV387" s="13" t="s">
        <v>81</v>
      </c>
      <c r="AW387" s="13" t="s">
        <v>29</v>
      </c>
      <c r="AX387" s="13" t="s">
        <v>74</v>
      </c>
      <c r="AY387" s="193" t="s">
        <v>176</v>
      </c>
    </row>
    <row r="388" spans="1:65" s="13" customFormat="1">
      <c r="B388" s="191"/>
      <c r="D388" s="192" t="s">
        <v>184</v>
      </c>
      <c r="E388" s="193" t="s">
        <v>1</v>
      </c>
      <c r="F388" s="194" t="s">
        <v>711</v>
      </c>
      <c r="H388" s="193" t="s">
        <v>1</v>
      </c>
      <c r="I388" s="195"/>
      <c r="L388" s="191"/>
      <c r="M388" s="196"/>
      <c r="N388" s="197"/>
      <c r="O388" s="197"/>
      <c r="P388" s="197"/>
      <c r="Q388" s="197"/>
      <c r="R388" s="197"/>
      <c r="S388" s="197"/>
      <c r="T388" s="198"/>
      <c r="AT388" s="193" t="s">
        <v>184</v>
      </c>
      <c r="AU388" s="193" t="s">
        <v>87</v>
      </c>
      <c r="AV388" s="13" t="s">
        <v>81</v>
      </c>
      <c r="AW388" s="13" t="s">
        <v>29</v>
      </c>
      <c r="AX388" s="13" t="s">
        <v>74</v>
      </c>
      <c r="AY388" s="193" t="s">
        <v>176</v>
      </c>
    </row>
    <row r="389" spans="1:65" s="14" customFormat="1">
      <c r="B389" s="199"/>
      <c r="D389" s="192" t="s">
        <v>184</v>
      </c>
      <c r="E389" s="200" t="s">
        <v>1</v>
      </c>
      <c r="F389" s="201" t="s">
        <v>712</v>
      </c>
      <c r="H389" s="202">
        <v>3.8460000000000001</v>
      </c>
      <c r="I389" s="203"/>
      <c r="L389" s="199"/>
      <c r="M389" s="204"/>
      <c r="N389" s="205"/>
      <c r="O389" s="205"/>
      <c r="P389" s="205"/>
      <c r="Q389" s="205"/>
      <c r="R389" s="205"/>
      <c r="S389" s="205"/>
      <c r="T389" s="206"/>
      <c r="AT389" s="200" t="s">
        <v>184</v>
      </c>
      <c r="AU389" s="200" t="s">
        <v>87</v>
      </c>
      <c r="AV389" s="14" t="s">
        <v>87</v>
      </c>
      <c r="AW389" s="14" t="s">
        <v>29</v>
      </c>
      <c r="AX389" s="14" t="s">
        <v>74</v>
      </c>
      <c r="AY389" s="200" t="s">
        <v>176</v>
      </c>
    </row>
    <row r="390" spans="1:65" s="13" customFormat="1">
      <c r="B390" s="191"/>
      <c r="D390" s="192" t="s">
        <v>184</v>
      </c>
      <c r="E390" s="193" t="s">
        <v>1</v>
      </c>
      <c r="F390" s="194" t="s">
        <v>611</v>
      </c>
      <c r="H390" s="193" t="s">
        <v>1</v>
      </c>
      <c r="I390" s="195"/>
      <c r="L390" s="191"/>
      <c r="M390" s="196"/>
      <c r="N390" s="197"/>
      <c r="O390" s="197"/>
      <c r="P390" s="197"/>
      <c r="Q390" s="197"/>
      <c r="R390" s="197"/>
      <c r="S390" s="197"/>
      <c r="T390" s="198"/>
      <c r="AT390" s="193" t="s">
        <v>184</v>
      </c>
      <c r="AU390" s="193" t="s">
        <v>87</v>
      </c>
      <c r="AV390" s="13" t="s">
        <v>81</v>
      </c>
      <c r="AW390" s="13" t="s">
        <v>29</v>
      </c>
      <c r="AX390" s="13" t="s">
        <v>74</v>
      </c>
      <c r="AY390" s="193" t="s">
        <v>176</v>
      </c>
    </row>
    <row r="391" spans="1:65" s="14" customFormat="1">
      <c r="B391" s="199"/>
      <c r="D391" s="192" t="s">
        <v>184</v>
      </c>
      <c r="E391" s="200" t="s">
        <v>1</v>
      </c>
      <c r="F391" s="201" t="s">
        <v>713</v>
      </c>
      <c r="H391" s="202">
        <v>2.06</v>
      </c>
      <c r="I391" s="203"/>
      <c r="L391" s="199"/>
      <c r="M391" s="204"/>
      <c r="N391" s="205"/>
      <c r="O391" s="205"/>
      <c r="P391" s="205"/>
      <c r="Q391" s="205"/>
      <c r="R391" s="205"/>
      <c r="S391" s="205"/>
      <c r="T391" s="206"/>
      <c r="AT391" s="200" t="s">
        <v>184</v>
      </c>
      <c r="AU391" s="200" t="s">
        <v>87</v>
      </c>
      <c r="AV391" s="14" t="s">
        <v>87</v>
      </c>
      <c r="AW391" s="14" t="s">
        <v>29</v>
      </c>
      <c r="AX391" s="14" t="s">
        <v>74</v>
      </c>
      <c r="AY391" s="200" t="s">
        <v>176</v>
      </c>
    </row>
    <row r="392" spans="1:65" s="16" customFormat="1">
      <c r="B392" s="215"/>
      <c r="D392" s="192" t="s">
        <v>184</v>
      </c>
      <c r="E392" s="216" t="s">
        <v>1</v>
      </c>
      <c r="F392" s="217" t="s">
        <v>230</v>
      </c>
      <c r="H392" s="218">
        <v>5.9059999999999997</v>
      </c>
      <c r="I392" s="219"/>
      <c r="L392" s="215"/>
      <c r="M392" s="220"/>
      <c r="N392" s="221"/>
      <c r="O392" s="221"/>
      <c r="P392" s="221"/>
      <c r="Q392" s="221"/>
      <c r="R392" s="221"/>
      <c r="S392" s="221"/>
      <c r="T392" s="222"/>
      <c r="AT392" s="216" t="s">
        <v>184</v>
      </c>
      <c r="AU392" s="216" t="s">
        <v>87</v>
      </c>
      <c r="AV392" s="16" t="s">
        <v>215</v>
      </c>
      <c r="AW392" s="16" t="s">
        <v>29</v>
      </c>
      <c r="AX392" s="16" t="s">
        <v>74</v>
      </c>
      <c r="AY392" s="216" t="s">
        <v>176</v>
      </c>
    </row>
    <row r="393" spans="1:65" s="13" customFormat="1">
      <c r="B393" s="191"/>
      <c r="D393" s="192" t="s">
        <v>184</v>
      </c>
      <c r="E393" s="193" t="s">
        <v>1</v>
      </c>
      <c r="F393" s="194" t="s">
        <v>714</v>
      </c>
      <c r="H393" s="193" t="s">
        <v>1</v>
      </c>
      <c r="I393" s="195"/>
      <c r="L393" s="191"/>
      <c r="M393" s="196"/>
      <c r="N393" s="197"/>
      <c r="O393" s="197"/>
      <c r="P393" s="197"/>
      <c r="Q393" s="197"/>
      <c r="R393" s="197"/>
      <c r="S393" s="197"/>
      <c r="T393" s="198"/>
      <c r="AT393" s="193" t="s">
        <v>184</v>
      </c>
      <c r="AU393" s="193" t="s">
        <v>87</v>
      </c>
      <c r="AV393" s="13" t="s">
        <v>81</v>
      </c>
      <c r="AW393" s="13" t="s">
        <v>29</v>
      </c>
      <c r="AX393" s="13" t="s">
        <v>74</v>
      </c>
      <c r="AY393" s="193" t="s">
        <v>176</v>
      </c>
    </row>
    <row r="394" spans="1:65" s="13" customFormat="1">
      <c r="B394" s="191"/>
      <c r="D394" s="192" t="s">
        <v>184</v>
      </c>
      <c r="E394" s="193" t="s">
        <v>1</v>
      </c>
      <c r="F394" s="194" t="s">
        <v>622</v>
      </c>
      <c r="H394" s="193" t="s">
        <v>1</v>
      </c>
      <c r="I394" s="195"/>
      <c r="L394" s="191"/>
      <c r="M394" s="196"/>
      <c r="N394" s="197"/>
      <c r="O394" s="197"/>
      <c r="P394" s="197"/>
      <c r="Q394" s="197"/>
      <c r="R394" s="197"/>
      <c r="S394" s="197"/>
      <c r="T394" s="198"/>
      <c r="AT394" s="193" t="s">
        <v>184</v>
      </c>
      <c r="AU394" s="193" t="s">
        <v>87</v>
      </c>
      <c r="AV394" s="13" t="s">
        <v>81</v>
      </c>
      <c r="AW394" s="13" t="s">
        <v>29</v>
      </c>
      <c r="AX394" s="13" t="s">
        <v>74</v>
      </c>
      <c r="AY394" s="193" t="s">
        <v>176</v>
      </c>
    </row>
    <row r="395" spans="1:65" s="14" customFormat="1">
      <c r="B395" s="199"/>
      <c r="D395" s="192" t="s">
        <v>184</v>
      </c>
      <c r="E395" s="200" t="s">
        <v>1</v>
      </c>
      <c r="F395" s="201" t="s">
        <v>623</v>
      </c>
      <c r="H395" s="202">
        <v>34.57</v>
      </c>
      <c r="I395" s="203"/>
      <c r="L395" s="199"/>
      <c r="M395" s="204"/>
      <c r="N395" s="205"/>
      <c r="O395" s="205"/>
      <c r="P395" s="205"/>
      <c r="Q395" s="205"/>
      <c r="R395" s="205"/>
      <c r="S395" s="205"/>
      <c r="T395" s="206"/>
      <c r="AT395" s="200" t="s">
        <v>184</v>
      </c>
      <c r="AU395" s="200" t="s">
        <v>87</v>
      </c>
      <c r="AV395" s="14" t="s">
        <v>87</v>
      </c>
      <c r="AW395" s="14" t="s">
        <v>29</v>
      </c>
      <c r="AX395" s="14" t="s">
        <v>74</v>
      </c>
      <c r="AY395" s="200" t="s">
        <v>176</v>
      </c>
    </row>
    <row r="396" spans="1:65" s="16" customFormat="1">
      <c r="B396" s="215"/>
      <c r="D396" s="192" t="s">
        <v>184</v>
      </c>
      <c r="E396" s="216" t="s">
        <v>1</v>
      </c>
      <c r="F396" s="217" t="s">
        <v>230</v>
      </c>
      <c r="H396" s="218">
        <v>34.57</v>
      </c>
      <c r="I396" s="219"/>
      <c r="L396" s="215"/>
      <c r="M396" s="220"/>
      <c r="N396" s="221"/>
      <c r="O396" s="221"/>
      <c r="P396" s="221"/>
      <c r="Q396" s="221"/>
      <c r="R396" s="221"/>
      <c r="S396" s="221"/>
      <c r="T396" s="222"/>
      <c r="AT396" s="216" t="s">
        <v>184</v>
      </c>
      <c r="AU396" s="216" t="s">
        <v>87</v>
      </c>
      <c r="AV396" s="16" t="s">
        <v>215</v>
      </c>
      <c r="AW396" s="16" t="s">
        <v>29</v>
      </c>
      <c r="AX396" s="16" t="s">
        <v>74</v>
      </c>
      <c r="AY396" s="216" t="s">
        <v>176</v>
      </c>
    </row>
    <row r="397" spans="1:65" s="13" customFormat="1">
      <c r="B397" s="191"/>
      <c r="D397" s="192" t="s">
        <v>184</v>
      </c>
      <c r="E397" s="193" t="s">
        <v>1</v>
      </c>
      <c r="F397" s="194" t="s">
        <v>715</v>
      </c>
      <c r="H397" s="193" t="s">
        <v>1</v>
      </c>
      <c r="I397" s="195"/>
      <c r="L397" s="191"/>
      <c r="M397" s="196"/>
      <c r="N397" s="197"/>
      <c r="O397" s="197"/>
      <c r="P397" s="197"/>
      <c r="Q397" s="197"/>
      <c r="R397" s="197"/>
      <c r="S397" s="197"/>
      <c r="T397" s="198"/>
      <c r="AT397" s="193" t="s">
        <v>184</v>
      </c>
      <c r="AU397" s="193" t="s">
        <v>87</v>
      </c>
      <c r="AV397" s="13" t="s">
        <v>81</v>
      </c>
      <c r="AW397" s="13" t="s">
        <v>29</v>
      </c>
      <c r="AX397" s="13" t="s">
        <v>74</v>
      </c>
      <c r="AY397" s="193" t="s">
        <v>176</v>
      </c>
    </row>
    <row r="398" spans="1:65" s="13" customFormat="1">
      <c r="B398" s="191"/>
      <c r="D398" s="192" t="s">
        <v>184</v>
      </c>
      <c r="E398" s="193" t="s">
        <v>1</v>
      </c>
      <c r="F398" s="194" t="s">
        <v>613</v>
      </c>
      <c r="H398" s="193" t="s">
        <v>1</v>
      </c>
      <c r="I398" s="195"/>
      <c r="L398" s="191"/>
      <c r="M398" s="196"/>
      <c r="N398" s="197"/>
      <c r="O398" s="197"/>
      <c r="P398" s="197"/>
      <c r="Q398" s="197"/>
      <c r="R398" s="197"/>
      <c r="S398" s="197"/>
      <c r="T398" s="198"/>
      <c r="AT398" s="193" t="s">
        <v>184</v>
      </c>
      <c r="AU398" s="193" t="s">
        <v>87</v>
      </c>
      <c r="AV398" s="13" t="s">
        <v>81</v>
      </c>
      <c r="AW398" s="13" t="s">
        <v>29</v>
      </c>
      <c r="AX398" s="13" t="s">
        <v>74</v>
      </c>
      <c r="AY398" s="193" t="s">
        <v>176</v>
      </c>
    </row>
    <row r="399" spans="1:65" s="14" customFormat="1">
      <c r="B399" s="199"/>
      <c r="D399" s="192" t="s">
        <v>184</v>
      </c>
      <c r="E399" s="200" t="s">
        <v>1</v>
      </c>
      <c r="F399" s="201" t="s">
        <v>614</v>
      </c>
      <c r="H399" s="202">
        <v>4.25</v>
      </c>
      <c r="I399" s="203"/>
      <c r="L399" s="199"/>
      <c r="M399" s="204"/>
      <c r="N399" s="205"/>
      <c r="O399" s="205"/>
      <c r="P399" s="205"/>
      <c r="Q399" s="205"/>
      <c r="R399" s="205"/>
      <c r="S399" s="205"/>
      <c r="T399" s="206"/>
      <c r="AT399" s="200" t="s">
        <v>184</v>
      </c>
      <c r="AU399" s="200" t="s">
        <v>87</v>
      </c>
      <c r="AV399" s="14" t="s">
        <v>87</v>
      </c>
      <c r="AW399" s="14" t="s">
        <v>29</v>
      </c>
      <c r="AX399" s="14" t="s">
        <v>74</v>
      </c>
      <c r="AY399" s="200" t="s">
        <v>176</v>
      </c>
    </row>
    <row r="400" spans="1:65" s="13" customFormat="1">
      <c r="B400" s="191"/>
      <c r="D400" s="192" t="s">
        <v>184</v>
      </c>
      <c r="E400" s="193" t="s">
        <v>1</v>
      </c>
      <c r="F400" s="194" t="s">
        <v>615</v>
      </c>
      <c r="H400" s="193" t="s">
        <v>1</v>
      </c>
      <c r="I400" s="195"/>
      <c r="L400" s="191"/>
      <c r="M400" s="196"/>
      <c r="N400" s="197"/>
      <c r="O400" s="197"/>
      <c r="P400" s="197"/>
      <c r="Q400" s="197"/>
      <c r="R400" s="197"/>
      <c r="S400" s="197"/>
      <c r="T400" s="198"/>
      <c r="AT400" s="193" t="s">
        <v>184</v>
      </c>
      <c r="AU400" s="193" t="s">
        <v>87</v>
      </c>
      <c r="AV400" s="13" t="s">
        <v>81</v>
      </c>
      <c r="AW400" s="13" t="s">
        <v>29</v>
      </c>
      <c r="AX400" s="13" t="s">
        <v>74</v>
      </c>
      <c r="AY400" s="193" t="s">
        <v>176</v>
      </c>
    </row>
    <row r="401" spans="1:65" s="14" customFormat="1">
      <c r="B401" s="199"/>
      <c r="D401" s="192" t="s">
        <v>184</v>
      </c>
      <c r="E401" s="200" t="s">
        <v>1</v>
      </c>
      <c r="F401" s="201" t="s">
        <v>616</v>
      </c>
      <c r="H401" s="202">
        <v>10.88</v>
      </c>
      <c r="I401" s="203"/>
      <c r="L401" s="199"/>
      <c r="M401" s="204"/>
      <c r="N401" s="205"/>
      <c r="O401" s="205"/>
      <c r="P401" s="205"/>
      <c r="Q401" s="205"/>
      <c r="R401" s="205"/>
      <c r="S401" s="205"/>
      <c r="T401" s="206"/>
      <c r="AT401" s="200" t="s">
        <v>184</v>
      </c>
      <c r="AU401" s="200" t="s">
        <v>87</v>
      </c>
      <c r="AV401" s="14" t="s">
        <v>87</v>
      </c>
      <c r="AW401" s="14" t="s">
        <v>29</v>
      </c>
      <c r="AX401" s="14" t="s">
        <v>74</v>
      </c>
      <c r="AY401" s="200" t="s">
        <v>176</v>
      </c>
    </row>
    <row r="402" spans="1:65" s="16" customFormat="1">
      <c r="B402" s="215"/>
      <c r="D402" s="192" t="s">
        <v>184</v>
      </c>
      <c r="E402" s="216" t="s">
        <v>1</v>
      </c>
      <c r="F402" s="217" t="s">
        <v>230</v>
      </c>
      <c r="H402" s="218">
        <v>15.13</v>
      </c>
      <c r="I402" s="219"/>
      <c r="L402" s="215"/>
      <c r="M402" s="220"/>
      <c r="N402" s="221"/>
      <c r="O402" s="221"/>
      <c r="P402" s="221"/>
      <c r="Q402" s="221"/>
      <c r="R402" s="221"/>
      <c r="S402" s="221"/>
      <c r="T402" s="222"/>
      <c r="AT402" s="216" t="s">
        <v>184</v>
      </c>
      <c r="AU402" s="216" t="s">
        <v>87</v>
      </c>
      <c r="AV402" s="16" t="s">
        <v>215</v>
      </c>
      <c r="AW402" s="16" t="s">
        <v>29</v>
      </c>
      <c r="AX402" s="16" t="s">
        <v>74</v>
      </c>
      <c r="AY402" s="216" t="s">
        <v>176</v>
      </c>
    </row>
    <row r="403" spans="1:65" s="13" customFormat="1">
      <c r="B403" s="191"/>
      <c r="D403" s="192" t="s">
        <v>184</v>
      </c>
      <c r="E403" s="193" t="s">
        <v>1</v>
      </c>
      <c r="F403" s="194" t="s">
        <v>716</v>
      </c>
      <c r="H403" s="193" t="s">
        <v>1</v>
      </c>
      <c r="I403" s="195"/>
      <c r="L403" s="191"/>
      <c r="M403" s="196"/>
      <c r="N403" s="197"/>
      <c r="O403" s="197"/>
      <c r="P403" s="197"/>
      <c r="Q403" s="197"/>
      <c r="R403" s="197"/>
      <c r="S403" s="197"/>
      <c r="T403" s="198"/>
      <c r="AT403" s="193" t="s">
        <v>184</v>
      </c>
      <c r="AU403" s="193" t="s">
        <v>87</v>
      </c>
      <c r="AV403" s="13" t="s">
        <v>81</v>
      </c>
      <c r="AW403" s="13" t="s">
        <v>29</v>
      </c>
      <c r="AX403" s="13" t="s">
        <v>74</v>
      </c>
      <c r="AY403" s="193" t="s">
        <v>176</v>
      </c>
    </row>
    <row r="404" spans="1:65" s="13" customFormat="1">
      <c r="B404" s="191"/>
      <c r="D404" s="192" t="s">
        <v>184</v>
      </c>
      <c r="E404" s="193" t="s">
        <v>1</v>
      </c>
      <c r="F404" s="194" t="s">
        <v>617</v>
      </c>
      <c r="H404" s="193" t="s">
        <v>1</v>
      </c>
      <c r="I404" s="195"/>
      <c r="L404" s="191"/>
      <c r="M404" s="196"/>
      <c r="N404" s="197"/>
      <c r="O404" s="197"/>
      <c r="P404" s="197"/>
      <c r="Q404" s="197"/>
      <c r="R404" s="197"/>
      <c r="S404" s="197"/>
      <c r="T404" s="198"/>
      <c r="AT404" s="193" t="s">
        <v>184</v>
      </c>
      <c r="AU404" s="193" t="s">
        <v>87</v>
      </c>
      <c r="AV404" s="13" t="s">
        <v>81</v>
      </c>
      <c r="AW404" s="13" t="s">
        <v>29</v>
      </c>
      <c r="AX404" s="13" t="s">
        <v>74</v>
      </c>
      <c r="AY404" s="193" t="s">
        <v>176</v>
      </c>
    </row>
    <row r="405" spans="1:65" s="14" customFormat="1">
      <c r="B405" s="199"/>
      <c r="D405" s="192" t="s">
        <v>184</v>
      </c>
      <c r="E405" s="200" t="s">
        <v>1</v>
      </c>
      <c r="F405" s="201" t="s">
        <v>618</v>
      </c>
      <c r="H405" s="202">
        <v>9.5299999999999994</v>
      </c>
      <c r="I405" s="203"/>
      <c r="L405" s="199"/>
      <c r="M405" s="204"/>
      <c r="N405" s="205"/>
      <c r="O405" s="205"/>
      <c r="P405" s="205"/>
      <c r="Q405" s="205"/>
      <c r="R405" s="205"/>
      <c r="S405" s="205"/>
      <c r="T405" s="206"/>
      <c r="AT405" s="200" t="s">
        <v>184</v>
      </c>
      <c r="AU405" s="200" t="s">
        <v>87</v>
      </c>
      <c r="AV405" s="14" t="s">
        <v>87</v>
      </c>
      <c r="AW405" s="14" t="s">
        <v>29</v>
      </c>
      <c r="AX405" s="14" t="s">
        <v>74</v>
      </c>
      <c r="AY405" s="200" t="s">
        <v>176</v>
      </c>
    </row>
    <row r="406" spans="1:65" s="16" customFormat="1">
      <c r="B406" s="215"/>
      <c r="D406" s="192" t="s">
        <v>184</v>
      </c>
      <c r="E406" s="216" t="s">
        <v>1</v>
      </c>
      <c r="F406" s="217" t="s">
        <v>230</v>
      </c>
      <c r="H406" s="218">
        <v>9.5299999999999994</v>
      </c>
      <c r="I406" s="219"/>
      <c r="L406" s="215"/>
      <c r="M406" s="220"/>
      <c r="N406" s="221"/>
      <c r="O406" s="221"/>
      <c r="P406" s="221"/>
      <c r="Q406" s="221"/>
      <c r="R406" s="221"/>
      <c r="S406" s="221"/>
      <c r="T406" s="222"/>
      <c r="AT406" s="216" t="s">
        <v>184</v>
      </c>
      <c r="AU406" s="216" t="s">
        <v>87</v>
      </c>
      <c r="AV406" s="16" t="s">
        <v>215</v>
      </c>
      <c r="AW406" s="16" t="s">
        <v>29</v>
      </c>
      <c r="AX406" s="16" t="s">
        <v>74</v>
      </c>
      <c r="AY406" s="216" t="s">
        <v>176</v>
      </c>
    </row>
    <row r="407" spans="1:65" s="15" customFormat="1">
      <c r="B407" s="207"/>
      <c r="D407" s="192" t="s">
        <v>184</v>
      </c>
      <c r="E407" s="208" t="s">
        <v>1</v>
      </c>
      <c r="F407" s="209" t="s">
        <v>207</v>
      </c>
      <c r="H407" s="210">
        <v>65.135999999999996</v>
      </c>
      <c r="I407" s="211"/>
      <c r="L407" s="207"/>
      <c r="M407" s="212"/>
      <c r="N407" s="213"/>
      <c r="O407" s="213"/>
      <c r="P407" s="213"/>
      <c r="Q407" s="213"/>
      <c r="R407" s="213"/>
      <c r="S407" s="213"/>
      <c r="T407" s="214"/>
      <c r="AT407" s="208" t="s">
        <v>184</v>
      </c>
      <c r="AU407" s="208" t="s">
        <v>87</v>
      </c>
      <c r="AV407" s="15" t="s">
        <v>183</v>
      </c>
      <c r="AW407" s="15" t="s">
        <v>29</v>
      </c>
      <c r="AX407" s="15" t="s">
        <v>81</v>
      </c>
      <c r="AY407" s="208" t="s">
        <v>176</v>
      </c>
    </row>
    <row r="408" spans="1:65" s="2" customFormat="1" ht="24.2" customHeight="1">
      <c r="A408" s="35"/>
      <c r="B408" s="146"/>
      <c r="C408" s="178" t="s">
        <v>339</v>
      </c>
      <c r="D408" s="178" t="s">
        <v>179</v>
      </c>
      <c r="E408" s="179" t="s">
        <v>717</v>
      </c>
      <c r="F408" s="180" t="s">
        <v>718</v>
      </c>
      <c r="G408" s="181" t="s">
        <v>182</v>
      </c>
      <c r="H408" s="182">
        <v>134.536</v>
      </c>
      <c r="I408" s="183"/>
      <c r="J408" s="184">
        <f>ROUND(I408*H408,2)</f>
        <v>0</v>
      </c>
      <c r="K408" s="185"/>
      <c r="L408" s="36"/>
      <c r="M408" s="186" t="s">
        <v>1</v>
      </c>
      <c r="N408" s="187" t="s">
        <v>40</v>
      </c>
      <c r="O408" s="64"/>
      <c r="P408" s="188">
        <f>O408*H408</f>
        <v>0</v>
      </c>
      <c r="Q408" s="188">
        <v>0</v>
      </c>
      <c r="R408" s="188">
        <f>Q408*H408</f>
        <v>0</v>
      </c>
      <c r="S408" s="188">
        <v>0</v>
      </c>
      <c r="T408" s="189">
        <f>S408*H408</f>
        <v>0</v>
      </c>
      <c r="U408" s="35"/>
      <c r="V408" s="35"/>
      <c r="W408" s="35"/>
      <c r="X408" s="35"/>
      <c r="Y408" s="35"/>
      <c r="Z408" s="35"/>
      <c r="AA408" s="35"/>
      <c r="AB408" s="35"/>
      <c r="AC408" s="35"/>
      <c r="AD408" s="35"/>
      <c r="AE408" s="35"/>
      <c r="AR408" s="190" t="s">
        <v>183</v>
      </c>
      <c r="AT408" s="190" t="s">
        <v>179</v>
      </c>
      <c r="AU408" s="190" t="s">
        <v>87</v>
      </c>
      <c r="AY408" s="18" t="s">
        <v>176</v>
      </c>
      <c r="BE408" s="108">
        <f>IF(N408="základná",J408,0)</f>
        <v>0</v>
      </c>
      <c r="BF408" s="108">
        <f>IF(N408="znížená",J408,0)</f>
        <v>0</v>
      </c>
      <c r="BG408" s="108">
        <f>IF(N408="zákl. prenesená",J408,0)</f>
        <v>0</v>
      </c>
      <c r="BH408" s="108">
        <f>IF(N408="zníž. prenesená",J408,0)</f>
        <v>0</v>
      </c>
      <c r="BI408" s="108">
        <f>IF(N408="nulová",J408,0)</f>
        <v>0</v>
      </c>
      <c r="BJ408" s="18" t="s">
        <v>87</v>
      </c>
      <c r="BK408" s="108">
        <f>ROUND(I408*H408,2)</f>
        <v>0</v>
      </c>
      <c r="BL408" s="18" t="s">
        <v>183</v>
      </c>
      <c r="BM408" s="190" t="s">
        <v>342</v>
      </c>
    </row>
    <row r="409" spans="1:65" s="13" customFormat="1">
      <c r="B409" s="191"/>
      <c r="D409" s="192" t="s">
        <v>184</v>
      </c>
      <c r="E409" s="193" t="s">
        <v>1</v>
      </c>
      <c r="F409" s="194" t="s">
        <v>710</v>
      </c>
      <c r="H409" s="193" t="s">
        <v>1</v>
      </c>
      <c r="I409" s="195"/>
      <c r="L409" s="191"/>
      <c r="M409" s="196"/>
      <c r="N409" s="197"/>
      <c r="O409" s="197"/>
      <c r="P409" s="197"/>
      <c r="Q409" s="197"/>
      <c r="R409" s="197"/>
      <c r="S409" s="197"/>
      <c r="T409" s="198"/>
      <c r="AT409" s="193" t="s">
        <v>184</v>
      </c>
      <c r="AU409" s="193" t="s">
        <v>87</v>
      </c>
      <c r="AV409" s="13" t="s">
        <v>81</v>
      </c>
      <c r="AW409" s="13" t="s">
        <v>29</v>
      </c>
      <c r="AX409" s="13" t="s">
        <v>74</v>
      </c>
      <c r="AY409" s="193" t="s">
        <v>176</v>
      </c>
    </row>
    <row r="410" spans="1:65" s="13" customFormat="1">
      <c r="B410" s="191"/>
      <c r="D410" s="192" t="s">
        <v>184</v>
      </c>
      <c r="E410" s="193" t="s">
        <v>1</v>
      </c>
      <c r="F410" s="194" t="s">
        <v>711</v>
      </c>
      <c r="H410" s="193" t="s">
        <v>1</v>
      </c>
      <c r="I410" s="195"/>
      <c r="L410" s="191"/>
      <c r="M410" s="196"/>
      <c r="N410" s="197"/>
      <c r="O410" s="197"/>
      <c r="P410" s="197"/>
      <c r="Q410" s="197"/>
      <c r="R410" s="197"/>
      <c r="S410" s="197"/>
      <c r="T410" s="198"/>
      <c r="AT410" s="193" t="s">
        <v>184</v>
      </c>
      <c r="AU410" s="193" t="s">
        <v>87</v>
      </c>
      <c r="AV410" s="13" t="s">
        <v>81</v>
      </c>
      <c r="AW410" s="13" t="s">
        <v>29</v>
      </c>
      <c r="AX410" s="13" t="s">
        <v>74</v>
      </c>
      <c r="AY410" s="193" t="s">
        <v>176</v>
      </c>
    </row>
    <row r="411" spans="1:65" s="14" customFormat="1">
      <c r="B411" s="199"/>
      <c r="D411" s="192" t="s">
        <v>184</v>
      </c>
      <c r="E411" s="200" t="s">
        <v>1</v>
      </c>
      <c r="F411" s="201" t="s">
        <v>712</v>
      </c>
      <c r="H411" s="202">
        <v>3.8460000000000001</v>
      </c>
      <c r="I411" s="203"/>
      <c r="L411" s="199"/>
      <c r="M411" s="204"/>
      <c r="N411" s="205"/>
      <c r="O411" s="205"/>
      <c r="P411" s="205"/>
      <c r="Q411" s="205"/>
      <c r="R411" s="205"/>
      <c r="S411" s="205"/>
      <c r="T411" s="206"/>
      <c r="AT411" s="200" t="s">
        <v>184</v>
      </c>
      <c r="AU411" s="200" t="s">
        <v>87</v>
      </c>
      <c r="AV411" s="14" t="s">
        <v>87</v>
      </c>
      <c r="AW411" s="14" t="s">
        <v>29</v>
      </c>
      <c r="AX411" s="14" t="s">
        <v>74</v>
      </c>
      <c r="AY411" s="200" t="s">
        <v>176</v>
      </c>
    </row>
    <row r="412" spans="1:65" s="13" customFormat="1">
      <c r="B412" s="191"/>
      <c r="D412" s="192" t="s">
        <v>184</v>
      </c>
      <c r="E412" s="193" t="s">
        <v>1</v>
      </c>
      <c r="F412" s="194" t="s">
        <v>611</v>
      </c>
      <c r="H412" s="193" t="s">
        <v>1</v>
      </c>
      <c r="I412" s="195"/>
      <c r="L412" s="191"/>
      <c r="M412" s="196"/>
      <c r="N412" s="197"/>
      <c r="O412" s="197"/>
      <c r="P412" s="197"/>
      <c r="Q412" s="197"/>
      <c r="R412" s="197"/>
      <c r="S412" s="197"/>
      <c r="T412" s="198"/>
      <c r="AT412" s="193" t="s">
        <v>184</v>
      </c>
      <c r="AU412" s="193" t="s">
        <v>87</v>
      </c>
      <c r="AV412" s="13" t="s">
        <v>81</v>
      </c>
      <c r="AW412" s="13" t="s">
        <v>29</v>
      </c>
      <c r="AX412" s="13" t="s">
        <v>74</v>
      </c>
      <c r="AY412" s="193" t="s">
        <v>176</v>
      </c>
    </row>
    <row r="413" spans="1:65" s="14" customFormat="1">
      <c r="B413" s="199"/>
      <c r="D413" s="192" t="s">
        <v>184</v>
      </c>
      <c r="E413" s="200" t="s">
        <v>1</v>
      </c>
      <c r="F413" s="201" t="s">
        <v>713</v>
      </c>
      <c r="H413" s="202">
        <v>2.06</v>
      </c>
      <c r="I413" s="203"/>
      <c r="L413" s="199"/>
      <c r="M413" s="204"/>
      <c r="N413" s="205"/>
      <c r="O413" s="205"/>
      <c r="P413" s="205"/>
      <c r="Q413" s="205"/>
      <c r="R413" s="205"/>
      <c r="S413" s="205"/>
      <c r="T413" s="206"/>
      <c r="AT413" s="200" t="s">
        <v>184</v>
      </c>
      <c r="AU413" s="200" t="s">
        <v>87</v>
      </c>
      <c r="AV413" s="14" t="s">
        <v>87</v>
      </c>
      <c r="AW413" s="14" t="s">
        <v>29</v>
      </c>
      <c r="AX413" s="14" t="s">
        <v>74</v>
      </c>
      <c r="AY413" s="200" t="s">
        <v>176</v>
      </c>
    </row>
    <row r="414" spans="1:65" s="16" customFormat="1">
      <c r="B414" s="215"/>
      <c r="D414" s="192" t="s">
        <v>184</v>
      </c>
      <c r="E414" s="216" t="s">
        <v>1</v>
      </c>
      <c r="F414" s="217" t="s">
        <v>230</v>
      </c>
      <c r="H414" s="218">
        <v>5.9059999999999997</v>
      </c>
      <c r="I414" s="219"/>
      <c r="L414" s="215"/>
      <c r="M414" s="220"/>
      <c r="N414" s="221"/>
      <c r="O414" s="221"/>
      <c r="P414" s="221"/>
      <c r="Q414" s="221"/>
      <c r="R414" s="221"/>
      <c r="S414" s="221"/>
      <c r="T414" s="222"/>
      <c r="AT414" s="216" t="s">
        <v>184</v>
      </c>
      <c r="AU414" s="216" t="s">
        <v>87</v>
      </c>
      <c r="AV414" s="16" t="s">
        <v>215</v>
      </c>
      <c r="AW414" s="16" t="s">
        <v>29</v>
      </c>
      <c r="AX414" s="16" t="s">
        <v>74</v>
      </c>
      <c r="AY414" s="216" t="s">
        <v>176</v>
      </c>
    </row>
    <row r="415" spans="1:65" s="13" customFormat="1">
      <c r="B415" s="191"/>
      <c r="D415" s="192" t="s">
        <v>184</v>
      </c>
      <c r="E415" s="193" t="s">
        <v>1</v>
      </c>
      <c r="F415" s="194" t="s">
        <v>719</v>
      </c>
      <c r="H415" s="193" t="s">
        <v>1</v>
      </c>
      <c r="I415" s="195"/>
      <c r="L415" s="191"/>
      <c r="M415" s="196"/>
      <c r="N415" s="197"/>
      <c r="O415" s="197"/>
      <c r="P415" s="197"/>
      <c r="Q415" s="197"/>
      <c r="R415" s="197"/>
      <c r="S415" s="197"/>
      <c r="T415" s="198"/>
      <c r="AT415" s="193" t="s">
        <v>184</v>
      </c>
      <c r="AU415" s="193" t="s">
        <v>87</v>
      </c>
      <c r="AV415" s="13" t="s">
        <v>81</v>
      </c>
      <c r="AW415" s="13" t="s">
        <v>29</v>
      </c>
      <c r="AX415" s="13" t="s">
        <v>74</v>
      </c>
      <c r="AY415" s="193" t="s">
        <v>176</v>
      </c>
    </row>
    <row r="416" spans="1:65" s="13" customFormat="1">
      <c r="B416" s="191"/>
      <c r="D416" s="192" t="s">
        <v>184</v>
      </c>
      <c r="E416" s="193" t="s">
        <v>1</v>
      </c>
      <c r="F416" s="194" t="s">
        <v>711</v>
      </c>
      <c r="H416" s="193" t="s">
        <v>1</v>
      </c>
      <c r="I416" s="195"/>
      <c r="L416" s="191"/>
      <c r="M416" s="196"/>
      <c r="N416" s="197"/>
      <c r="O416" s="197"/>
      <c r="P416" s="197"/>
      <c r="Q416" s="197"/>
      <c r="R416" s="197"/>
      <c r="S416" s="197"/>
      <c r="T416" s="198"/>
      <c r="AT416" s="193" t="s">
        <v>184</v>
      </c>
      <c r="AU416" s="193" t="s">
        <v>87</v>
      </c>
      <c r="AV416" s="13" t="s">
        <v>81</v>
      </c>
      <c r="AW416" s="13" t="s">
        <v>29</v>
      </c>
      <c r="AX416" s="13" t="s">
        <v>74</v>
      </c>
      <c r="AY416" s="193" t="s">
        <v>176</v>
      </c>
    </row>
    <row r="417" spans="2:51" s="14" customFormat="1">
      <c r="B417" s="199"/>
      <c r="D417" s="192" t="s">
        <v>184</v>
      </c>
      <c r="E417" s="200" t="s">
        <v>1</v>
      </c>
      <c r="F417" s="201" t="s">
        <v>720</v>
      </c>
      <c r="H417" s="202">
        <v>8.61</v>
      </c>
      <c r="I417" s="203"/>
      <c r="L417" s="199"/>
      <c r="M417" s="204"/>
      <c r="N417" s="205"/>
      <c r="O417" s="205"/>
      <c r="P417" s="205"/>
      <c r="Q417" s="205"/>
      <c r="R417" s="205"/>
      <c r="S417" s="205"/>
      <c r="T417" s="206"/>
      <c r="AT417" s="200" t="s">
        <v>184</v>
      </c>
      <c r="AU417" s="200" t="s">
        <v>87</v>
      </c>
      <c r="AV417" s="14" t="s">
        <v>87</v>
      </c>
      <c r="AW417" s="14" t="s">
        <v>29</v>
      </c>
      <c r="AX417" s="14" t="s">
        <v>74</v>
      </c>
      <c r="AY417" s="200" t="s">
        <v>176</v>
      </c>
    </row>
    <row r="418" spans="2:51" s="13" customFormat="1">
      <c r="B418" s="191"/>
      <c r="D418" s="192" t="s">
        <v>184</v>
      </c>
      <c r="E418" s="193" t="s">
        <v>1</v>
      </c>
      <c r="F418" s="194" t="s">
        <v>611</v>
      </c>
      <c r="H418" s="193" t="s">
        <v>1</v>
      </c>
      <c r="I418" s="195"/>
      <c r="L418" s="191"/>
      <c r="M418" s="196"/>
      <c r="N418" s="197"/>
      <c r="O418" s="197"/>
      <c r="P418" s="197"/>
      <c r="Q418" s="197"/>
      <c r="R418" s="197"/>
      <c r="S418" s="197"/>
      <c r="T418" s="198"/>
      <c r="AT418" s="193" t="s">
        <v>184</v>
      </c>
      <c r="AU418" s="193" t="s">
        <v>87</v>
      </c>
      <c r="AV418" s="13" t="s">
        <v>81</v>
      </c>
      <c r="AW418" s="13" t="s">
        <v>29</v>
      </c>
      <c r="AX418" s="13" t="s">
        <v>74</v>
      </c>
      <c r="AY418" s="193" t="s">
        <v>176</v>
      </c>
    </row>
    <row r="419" spans="2:51" s="14" customFormat="1">
      <c r="B419" s="199"/>
      <c r="D419" s="192" t="s">
        <v>184</v>
      </c>
      <c r="E419" s="200" t="s">
        <v>1</v>
      </c>
      <c r="F419" s="201" t="s">
        <v>721</v>
      </c>
      <c r="H419" s="202">
        <v>4.53</v>
      </c>
      <c r="I419" s="203"/>
      <c r="L419" s="199"/>
      <c r="M419" s="204"/>
      <c r="N419" s="205"/>
      <c r="O419" s="205"/>
      <c r="P419" s="205"/>
      <c r="Q419" s="205"/>
      <c r="R419" s="205"/>
      <c r="S419" s="205"/>
      <c r="T419" s="206"/>
      <c r="AT419" s="200" t="s">
        <v>184</v>
      </c>
      <c r="AU419" s="200" t="s">
        <v>87</v>
      </c>
      <c r="AV419" s="14" t="s">
        <v>87</v>
      </c>
      <c r="AW419" s="14" t="s">
        <v>29</v>
      </c>
      <c r="AX419" s="14" t="s">
        <v>74</v>
      </c>
      <c r="AY419" s="200" t="s">
        <v>176</v>
      </c>
    </row>
    <row r="420" spans="2:51" s="16" customFormat="1">
      <c r="B420" s="215"/>
      <c r="D420" s="192" t="s">
        <v>184</v>
      </c>
      <c r="E420" s="216" t="s">
        <v>1</v>
      </c>
      <c r="F420" s="217" t="s">
        <v>230</v>
      </c>
      <c r="H420" s="218">
        <v>13.14</v>
      </c>
      <c r="I420" s="219"/>
      <c r="L420" s="215"/>
      <c r="M420" s="220"/>
      <c r="N420" s="221"/>
      <c r="O420" s="221"/>
      <c r="P420" s="221"/>
      <c r="Q420" s="221"/>
      <c r="R420" s="221"/>
      <c r="S420" s="221"/>
      <c r="T420" s="222"/>
      <c r="AT420" s="216" t="s">
        <v>184</v>
      </c>
      <c r="AU420" s="216" t="s">
        <v>87</v>
      </c>
      <c r="AV420" s="16" t="s">
        <v>215</v>
      </c>
      <c r="AW420" s="16" t="s">
        <v>29</v>
      </c>
      <c r="AX420" s="16" t="s">
        <v>74</v>
      </c>
      <c r="AY420" s="216" t="s">
        <v>176</v>
      </c>
    </row>
    <row r="421" spans="2:51" s="13" customFormat="1">
      <c r="B421" s="191"/>
      <c r="D421" s="192" t="s">
        <v>184</v>
      </c>
      <c r="E421" s="193" t="s">
        <v>1</v>
      </c>
      <c r="F421" s="194" t="s">
        <v>714</v>
      </c>
      <c r="H421" s="193" t="s">
        <v>1</v>
      </c>
      <c r="I421" s="195"/>
      <c r="L421" s="191"/>
      <c r="M421" s="196"/>
      <c r="N421" s="197"/>
      <c r="O421" s="197"/>
      <c r="P421" s="197"/>
      <c r="Q421" s="197"/>
      <c r="R421" s="197"/>
      <c r="S421" s="197"/>
      <c r="T421" s="198"/>
      <c r="AT421" s="193" t="s">
        <v>184</v>
      </c>
      <c r="AU421" s="193" t="s">
        <v>87</v>
      </c>
      <c r="AV421" s="13" t="s">
        <v>81</v>
      </c>
      <c r="AW421" s="13" t="s">
        <v>29</v>
      </c>
      <c r="AX421" s="13" t="s">
        <v>74</v>
      </c>
      <c r="AY421" s="193" t="s">
        <v>176</v>
      </c>
    </row>
    <row r="422" spans="2:51" s="13" customFormat="1">
      <c r="B422" s="191"/>
      <c r="D422" s="192" t="s">
        <v>184</v>
      </c>
      <c r="E422" s="193" t="s">
        <v>1</v>
      </c>
      <c r="F422" s="194" t="s">
        <v>622</v>
      </c>
      <c r="H422" s="193" t="s">
        <v>1</v>
      </c>
      <c r="I422" s="195"/>
      <c r="L422" s="191"/>
      <c r="M422" s="196"/>
      <c r="N422" s="197"/>
      <c r="O422" s="197"/>
      <c r="P422" s="197"/>
      <c r="Q422" s="197"/>
      <c r="R422" s="197"/>
      <c r="S422" s="197"/>
      <c r="T422" s="198"/>
      <c r="AT422" s="193" t="s">
        <v>184</v>
      </c>
      <c r="AU422" s="193" t="s">
        <v>87</v>
      </c>
      <c r="AV422" s="13" t="s">
        <v>81</v>
      </c>
      <c r="AW422" s="13" t="s">
        <v>29</v>
      </c>
      <c r="AX422" s="13" t="s">
        <v>74</v>
      </c>
      <c r="AY422" s="193" t="s">
        <v>176</v>
      </c>
    </row>
    <row r="423" spans="2:51" s="14" customFormat="1">
      <c r="B423" s="199"/>
      <c r="D423" s="192" t="s">
        <v>184</v>
      </c>
      <c r="E423" s="200" t="s">
        <v>1</v>
      </c>
      <c r="F423" s="201" t="s">
        <v>623</v>
      </c>
      <c r="H423" s="202">
        <v>34.57</v>
      </c>
      <c r="I423" s="203"/>
      <c r="L423" s="199"/>
      <c r="M423" s="204"/>
      <c r="N423" s="205"/>
      <c r="O423" s="205"/>
      <c r="P423" s="205"/>
      <c r="Q423" s="205"/>
      <c r="R423" s="205"/>
      <c r="S423" s="205"/>
      <c r="T423" s="206"/>
      <c r="AT423" s="200" t="s">
        <v>184</v>
      </c>
      <c r="AU423" s="200" t="s">
        <v>87</v>
      </c>
      <c r="AV423" s="14" t="s">
        <v>87</v>
      </c>
      <c r="AW423" s="14" t="s">
        <v>29</v>
      </c>
      <c r="AX423" s="14" t="s">
        <v>74</v>
      </c>
      <c r="AY423" s="200" t="s">
        <v>176</v>
      </c>
    </row>
    <row r="424" spans="2:51" s="16" customFormat="1">
      <c r="B424" s="215"/>
      <c r="D424" s="192" t="s">
        <v>184</v>
      </c>
      <c r="E424" s="216" t="s">
        <v>1</v>
      </c>
      <c r="F424" s="217" t="s">
        <v>230</v>
      </c>
      <c r="H424" s="218">
        <v>34.57</v>
      </c>
      <c r="I424" s="219"/>
      <c r="L424" s="215"/>
      <c r="M424" s="220"/>
      <c r="N424" s="221"/>
      <c r="O424" s="221"/>
      <c r="P424" s="221"/>
      <c r="Q424" s="221"/>
      <c r="R424" s="221"/>
      <c r="S424" s="221"/>
      <c r="T424" s="222"/>
      <c r="AT424" s="216" t="s">
        <v>184</v>
      </c>
      <c r="AU424" s="216" t="s">
        <v>87</v>
      </c>
      <c r="AV424" s="16" t="s">
        <v>215</v>
      </c>
      <c r="AW424" s="16" t="s">
        <v>29</v>
      </c>
      <c r="AX424" s="16" t="s">
        <v>74</v>
      </c>
      <c r="AY424" s="216" t="s">
        <v>176</v>
      </c>
    </row>
    <row r="425" spans="2:51" s="13" customFormat="1">
      <c r="B425" s="191"/>
      <c r="D425" s="192" t="s">
        <v>184</v>
      </c>
      <c r="E425" s="193" t="s">
        <v>1</v>
      </c>
      <c r="F425" s="194" t="s">
        <v>715</v>
      </c>
      <c r="H425" s="193" t="s">
        <v>1</v>
      </c>
      <c r="I425" s="195"/>
      <c r="L425" s="191"/>
      <c r="M425" s="196"/>
      <c r="N425" s="197"/>
      <c r="O425" s="197"/>
      <c r="P425" s="197"/>
      <c r="Q425" s="197"/>
      <c r="R425" s="197"/>
      <c r="S425" s="197"/>
      <c r="T425" s="198"/>
      <c r="AT425" s="193" t="s">
        <v>184</v>
      </c>
      <c r="AU425" s="193" t="s">
        <v>87</v>
      </c>
      <c r="AV425" s="13" t="s">
        <v>81</v>
      </c>
      <c r="AW425" s="13" t="s">
        <v>29</v>
      </c>
      <c r="AX425" s="13" t="s">
        <v>74</v>
      </c>
      <c r="AY425" s="193" t="s">
        <v>176</v>
      </c>
    </row>
    <row r="426" spans="2:51" s="13" customFormat="1">
      <c r="B426" s="191"/>
      <c r="D426" s="192" t="s">
        <v>184</v>
      </c>
      <c r="E426" s="193" t="s">
        <v>1</v>
      </c>
      <c r="F426" s="194" t="s">
        <v>613</v>
      </c>
      <c r="H426" s="193" t="s">
        <v>1</v>
      </c>
      <c r="I426" s="195"/>
      <c r="L426" s="191"/>
      <c r="M426" s="196"/>
      <c r="N426" s="197"/>
      <c r="O426" s="197"/>
      <c r="P426" s="197"/>
      <c r="Q426" s="197"/>
      <c r="R426" s="197"/>
      <c r="S426" s="197"/>
      <c r="T426" s="198"/>
      <c r="AT426" s="193" t="s">
        <v>184</v>
      </c>
      <c r="AU426" s="193" t="s">
        <v>87</v>
      </c>
      <c r="AV426" s="13" t="s">
        <v>81</v>
      </c>
      <c r="AW426" s="13" t="s">
        <v>29</v>
      </c>
      <c r="AX426" s="13" t="s">
        <v>74</v>
      </c>
      <c r="AY426" s="193" t="s">
        <v>176</v>
      </c>
    </row>
    <row r="427" spans="2:51" s="14" customFormat="1">
      <c r="B427" s="199"/>
      <c r="D427" s="192" t="s">
        <v>184</v>
      </c>
      <c r="E427" s="200" t="s">
        <v>1</v>
      </c>
      <c r="F427" s="201" t="s">
        <v>614</v>
      </c>
      <c r="H427" s="202">
        <v>4.25</v>
      </c>
      <c r="I427" s="203"/>
      <c r="L427" s="199"/>
      <c r="M427" s="204"/>
      <c r="N427" s="205"/>
      <c r="O427" s="205"/>
      <c r="P427" s="205"/>
      <c r="Q427" s="205"/>
      <c r="R427" s="205"/>
      <c r="S427" s="205"/>
      <c r="T427" s="206"/>
      <c r="AT427" s="200" t="s">
        <v>184</v>
      </c>
      <c r="AU427" s="200" t="s">
        <v>87</v>
      </c>
      <c r="AV427" s="14" t="s">
        <v>87</v>
      </c>
      <c r="AW427" s="14" t="s">
        <v>29</v>
      </c>
      <c r="AX427" s="14" t="s">
        <v>74</v>
      </c>
      <c r="AY427" s="200" t="s">
        <v>176</v>
      </c>
    </row>
    <row r="428" spans="2:51" s="13" customFormat="1">
      <c r="B428" s="191"/>
      <c r="D428" s="192" t="s">
        <v>184</v>
      </c>
      <c r="E428" s="193" t="s">
        <v>1</v>
      </c>
      <c r="F428" s="194" t="s">
        <v>615</v>
      </c>
      <c r="H428" s="193" t="s">
        <v>1</v>
      </c>
      <c r="I428" s="195"/>
      <c r="L428" s="191"/>
      <c r="M428" s="196"/>
      <c r="N428" s="197"/>
      <c r="O428" s="197"/>
      <c r="P428" s="197"/>
      <c r="Q428" s="197"/>
      <c r="R428" s="197"/>
      <c r="S428" s="197"/>
      <c r="T428" s="198"/>
      <c r="AT428" s="193" t="s">
        <v>184</v>
      </c>
      <c r="AU428" s="193" t="s">
        <v>87</v>
      </c>
      <c r="AV428" s="13" t="s">
        <v>81</v>
      </c>
      <c r="AW428" s="13" t="s">
        <v>29</v>
      </c>
      <c r="AX428" s="13" t="s">
        <v>74</v>
      </c>
      <c r="AY428" s="193" t="s">
        <v>176</v>
      </c>
    </row>
    <row r="429" spans="2:51" s="14" customFormat="1">
      <c r="B429" s="199"/>
      <c r="D429" s="192" t="s">
        <v>184</v>
      </c>
      <c r="E429" s="200" t="s">
        <v>1</v>
      </c>
      <c r="F429" s="201" t="s">
        <v>616</v>
      </c>
      <c r="H429" s="202">
        <v>10.88</v>
      </c>
      <c r="I429" s="203"/>
      <c r="L429" s="199"/>
      <c r="M429" s="204"/>
      <c r="N429" s="205"/>
      <c r="O429" s="205"/>
      <c r="P429" s="205"/>
      <c r="Q429" s="205"/>
      <c r="R429" s="205"/>
      <c r="S429" s="205"/>
      <c r="T429" s="206"/>
      <c r="AT429" s="200" t="s">
        <v>184</v>
      </c>
      <c r="AU429" s="200" t="s">
        <v>87</v>
      </c>
      <c r="AV429" s="14" t="s">
        <v>87</v>
      </c>
      <c r="AW429" s="14" t="s">
        <v>29</v>
      </c>
      <c r="AX429" s="14" t="s">
        <v>74</v>
      </c>
      <c r="AY429" s="200" t="s">
        <v>176</v>
      </c>
    </row>
    <row r="430" spans="2:51" s="16" customFormat="1">
      <c r="B430" s="215"/>
      <c r="D430" s="192" t="s">
        <v>184</v>
      </c>
      <c r="E430" s="216" t="s">
        <v>1</v>
      </c>
      <c r="F430" s="217" t="s">
        <v>230</v>
      </c>
      <c r="H430" s="218">
        <v>15.13</v>
      </c>
      <c r="I430" s="219"/>
      <c r="L430" s="215"/>
      <c r="M430" s="220"/>
      <c r="N430" s="221"/>
      <c r="O430" s="221"/>
      <c r="P430" s="221"/>
      <c r="Q430" s="221"/>
      <c r="R430" s="221"/>
      <c r="S430" s="221"/>
      <c r="T430" s="222"/>
      <c r="AT430" s="216" t="s">
        <v>184</v>
      </c>
      <c r="AU430" s="216" t="s">
        <v>87</v>
      </c>
      <c r="AV430" s="16" t="s">
        <v>215</v>
      </c>
      <c r="AW430" s="16" t="s">
        <v>29</v>
      </c>
      <c r="AX430" s="16" t="s">
        <v>74</v>
      </c>
      <c r="AY430" s="216" t="s">
        <v>176</v>
      </c>
    </row>
    <row r="431" spans="2:51" s="13" customFormat="1">
      <c r="B431" s="191"/>
      <c r="D431" s="192" t="s">
        <v>184</v>
      </c>
      <c r="E431" s="193" t="s">
        <v>1</v>
      </c>
      <c r="F431" s="194" t="s">
        <v>716</v>
      </c>
      <c r="H431" s="193" t="s">
        <v>1</v>
      </c>
      <c r="I431" s="195"/>
      <c r="L431" s="191"/>
      <c r="M431" s="196"/>
      <c r="N431" s="197"/>
      <c r="O431" s="197"/>
      <c r="P431" s="197"/>
      <c r="Q431" s="197"/>
      <c r="R431" s="197"/>
      <c r="S431" s="197"/>
      <c r="T431" s="198"/>
      <c r="AT431" s="193" t="s">
        <v>184</v>
      </c>
      <c r="AU431" s="193" t="s">
        <v>87</v>
      </c>
      <c r="AV431" s="13" t="s">
        <v>81</v>
      </c>
      <c r="AW431" s="13" t="s">
        <v>29</v>
      </c>
      <c r="AX431" s="13" t="s">
        <v>74</v>
      </c>
      <c r="AY431" s="193" t="s">
        <v>176</v>
      </c>
    </row>
    <row r="432" spans="2:51" s="13" customFormat="1">
      <c r="B432" s="191"/>
      <c r="D432" s="192" t="s">
        <v>184</v>
      </c>
      <c r="E432" s="193" t="s">
        <v>1</v>
      </c>
      <c r="F432" s="194" t="s">
        <v>617</v>
      </c>
      <c r="H432" s="193" t="s">
        <v>1</v>
      </c>
      <c r="I432" s="195"/>
      <c r="L432" s="191"/>
      <c r="M432" s="196"/>
      <c r="N432" s="197"/>
      <c r="O432" s="197"/>
      <c r="P432" s="197"/>
      <c r="Q432" s="197"/>
      <c r="R432" s="197"/>
      <c r="S432" s="197"/>
      <c r="T432" s="198"/>
      <c r="AT432" s="193" t="s">
        <v>184</v>
      </c>
      <c r="AU432" s="193" t="s">
        <v>87</v>
      </c>
      <c r="AV432" s="13" t="s">
        <v>81</v>
      </c>
      <c r="AW432" s="13" t="s">
        <v>29</v>
      </c>
      <c r="AX432" s="13" t="s">
        <v>74</v>
      </c>
      <c r="AY432" s="193" t="s">
        <v>176</v>
      </c>
    </row>
    <row r="433" spans="1:65" s="14" customFormat="1">
      <c r="B433" s="199"/>
      <c r="D433" s="192" t="s">
        <v>184</v>
      </c>
      <c r="E433" s="200" t="s">
        <v>1</v>
      </c>
      <c r="F433" s="201" t="s">
        <v>618</v>
      </c>
      <c r="H433" s="202">
        <v>9.5299999999999994</v>
      </c>
      <c r="I433" s="203"/>
      <c r="L433" s="199"/>
      <c r="M433" s="204"/>
      <c r="N433" s="205"/>
      <c r="O433" s="205"/>
      <c r="P433" s="205"/>
      <c r="Q433" s="205"/>
      <c r="R433" s="205"/>
      <c r="S433" s="205"/>
      <c r="T433" s="206"/>
      <c r="AT433" s="200" t="s">
        <v>184</v>
      </c>
      <c r="AU433" s="200" t="s">
        <v>87</v>
      </c>
      <c r="AV433" s="14" t="s">
        <v>87</v>
      </c>
      <c r="AW433" s="14" t="s">
        <v>29</v>
      </c>
      <c r="AX433" s="14" t="s">
        <v>74</v>
      </c>
      <c r="AY433" s="200" t="s">
        <v>176</v>
      </c>
    </row>
    <row r="434" spans="1:65" s="16" customFormat="1">
      <c r="B434" s="215"/>
      <c r="D434" s="192" t="s">
        <v>184</v>
      </c>
      <c r="E434" s="216" t="s">
        <v>1</v>
      </c>
      <c r="F434" s="217" t="s">
        <v>230</v>
      </c>
      <c r="H434" s="218">
        <v>9.5299999999999994</v>
      </c>
      <c r="I434" s="219"/>
      <c r="L434" s="215"/>
      <c r="M434" s="220"/>
      <c r="N434" s="221"/>
      <c r="O434" s="221"/>
      <c r="P434" s="221"/>
      <c r="Q434" s="221"/>
      <c r="R434" s="221"/>
      <c r="S434" s="221"/>
      <c r="T434" s="222"/>
      <c r="AT434" s="216" t="s">
        <v>184</v>
      </c>
      <c r="AU434" s="216" t="s">
        <v>87</v>
      </c>
      <c r="AV434" s="16" t="s">
        <v>215</v>
      </c>
      <c r="AW434" s="16" t="s">
        <v>29</v>
      </c>
      <c r="AX434" s="16" t="s">
        <v>74</v>
      </c>
      <c r="AY434" s="216" t="s">
        <v>176</v>
      </c>
    </row>
    <row r="435" spans="1:65" s="13" customFormat="1">
      <c r="B435" s="191"/>
      <c r="D435" s="192" t="s">
        <v>184</v>
      </c>
      <c r="E435" s="193" t="s">
        <v>1</v>
      </c>
      <c r="F435" s="194" t="s">
        <v>722</v>
      </c>
      <c r="H435" s="193" t="s">
        <v>1</v>
      </c>
      <c r="I435" s="195"/>
      <c r="L435" s="191"/>
      <c r="M435" s="196"/>
      <c r="N435" s="197"/>
      <c r="O435" s="197"/>
      <c r="P435" s="197"/>
      <c r="Q435" s="197"/>
      <c r="R435" s="197"/>
      <c r="S435" s="197"/>
      <c r="T435" s="198"/>
      <c r="AT435" s="193" t="s">
        <v>184</v>
      </c>
      <c r="AU435" s="193" t="s">
        <v>87</v>
      </c>
      <c r="AV435" s="13" t="s">
        <v>81</v>
      </c>
      <c r="AW435" s="13" t="s">
        <v>29</v>
      </c>
      <c r="AX435" s="13" t="s">
        <v>74</v>
      </c>
      <c r="AY435" s="193" t="s">
        <v>176</v>
      </c>
    </row>
    <row r="436" spans="1:65" s="13" customFormat="1">
      <c r="B436" s="191"/>
      <c r="D436" s="192" t="s">
        <v>184</v>
      </c>
      <c r="E436" s="193" t="s">
        <v>1</v>
      </c>
      <c r="F436" s="194" t="s">
        <v>195</v>
      </c>
      <c r="H436" s="193" t="s">
        <v>1</v>
      </c>
      <c r="I436" s="195"/>
      <c r="L436" s="191"/>
      <c r="M436" s="196"/>
      <c r="N436" s="197"/>
      <c r="O436" s="197"/>
      <c r="P436" s="197"/>
      <c r="Q436" s="197"/>
      <c r="R436" s="197"/>
      <c r="S436" s="197"/>
      <c r="T436" s="198"/>
      <c r="AT436" s="193" t="s">
        <v>184</v>
      </c>
      <c r="AU436" s="193" t="s">
        <v>87</v>
      </c>
      <c r="AV436" s="13" t="s">
        <v>81</v>
      </c>
      <c r="AW436" s="13" t="s">
        <v>29</v>
      </c>
      <c r="AX436" s="13" t="s">
        <v>74</v>
      </c>
      <c r="AY436" s="193" t="s">
        <v>176</v>
      </c>
    </row>
    <row r="437" spans="1:65" s="14" customFormat="1">
      <c r="B437" s="199"/>
      <c r="D437" s="192" t="s">
        <v>184</v>
      </c>
      <c r="E437" s="200" t="s">
        <v>1</v>
      </c>
      <c r="F437" s="201" t="s">
        <v>196</v>
      </c>
      <c r="H437" s="202">
        <v>15.06</v>
      </c>
      <c r="I437" s="203"/>
      <c r="L437" s="199"/>
      <c r="M437" s="204"/>
      <c r="N437" s="205"/>
      <c r="O437" s="205"/>
      <c r="P437" s="205"/>
      <c r="Q437" s="205"/>
      <c r="R437" s="205"/>
      <c r="S437" s="205"/>
      <c r="T437" s="206"/>
      <c r="AT437" s="200" t="s">
        <v>184</v>
      </c>
      <c r="AU437" s="200" t="s">
        <v>87</v>
      </c>
      <c r="AV437" s="14" t="s">
        <v>87</v>
      </c>
      <c r="AW437" s="14" t="s">
        <v>29</v>
      </c>
      <c r="AX437" s="14" t="s">
        <v>74</v>
      </c>
      <c r="AY437" s="200" t="s">
        <v>176</v>
      </c>
    </row>
    <row r="438" spans="1:65" s="13" customFormat="1">
      <c r="B438" s="191"/>
      <c r="D438" s="192" t="s">
        <v>184</v>
      </c>
      <c r="E438" s="193" t="s">
        <v>1</v>
      </c>
      <c r="F438" s="194" t="s">
        <v>527</v>
      </c>
      <c r="H438" s="193" t="s">
        <v>1</v>
      </c>
      <c r="I438" s="195"/>
      <c r="L438" s="191"/>
      <c r="M438" s="196"/>
      <c r="N438" s="197"/>
      <c r="O438" s="197"/>
      <c r="P438" s="197"/>
      <c r="Q438" s="197"/>
      <c r="R438" s="197"/>
      <c r="S438" s="197"/>
      <c r="T438" s="198"/>
      <c r="AT438" s="193" t="s">
        <v>184</v>
      </c>
      <c r="AU438" s="193" t="s">
        <v>87</v>
      </c>
      <c r="AV438" s="13" t="s">
        <v>81</v>
      </c>
      <c r="AW438" s="13" t="s">
        <v>29</v>
      </c>
      <c r="AX438" s="13" t="s">
        <v>74</v>
      </c>
      <c r="AY438" s="193" t="s">
        <v>176</v>
      </c>
    </row>
    <row r="439" spans="1:65" s="14" customFormat="1">
      <c r="B439" s="199"/>
      <c r="D439" s="192" t="s">
        <v>184</v>
      </c>
      <c r="E439" s="200" t="s">
        <v>1</v>
      </c>
      <c r="F439" s="201" t="s">
        <v>206</v>
      </c>
      <c r="H439" s="202">
        <v>41.2</v>
      </c>
      <c r="I439" s="203"/>
      <c r="L439" s="199"/>
      <c r="M439" s="204"/>
      <c r="N439" s="205"/>
      <c r="O439" s="205"/>
      <c r="P439" s="205"/>
      <c r="Q439" s="205"/>
      <c r="R439" s="205"/>
      <c r="S439" s="205"/>
      <c r="T439" s="206"/>
      <c r="AT439" s="200" t="s">
        <v>184</v>
      </c>
      <c r="AU439" s="200" t="s">
        <v>87</v>
      </c>
      <c r="AV439" s="14" t="s">
        <v>87</v>
      </c>
      <c r="AW439" s="14" t="s">
        <v>29</v>
      </c>
      <c r="AX439" s="14" t="s">
        <v>74</v>
      </c>
      <c r="AY439" s="200" t="s">
        <v>176</v>
      </c>
    </row>
    <row r="440" spans="1:65" s="16" customFormat="1">
      <c r="B440" s="215"/>
      <c r="D440" s="192" t="s">
        <v>184</v>
      </c>
      <c r="E440" s="216" t="s">
        <v>1</v>
      </c>
      <c r="F440" s="217" t="s">
        <v>230</v>
      </c>
      <c r="H440" s="218">
        <v>56.26</v>
      </c>
      <c r="I440" s="219"/>
      <c r="L440" s="215"/>
      <c r="M440" s="220"/>
      <c r="N440" s="221"/>
      <c r="O440" s="221"/>
      <c r="P440" s="221"/>
      <c r="Q440" s="221"/>
      <c r="R440" s="221"/>
      <c r="S440" s="221"/>
      <c r="T440" s="222"/>
      <c r="AT440" s="216" t="s">
        <v>184</v>
      </c>
      <c r="AU440" s="216" t="s">
        <v>87</v>
      </c>
      <c r="AV440" s="16" t="s">
        <v>215</v>
      </c>
      <c r="AW440" s="16" t="s">
        <v>29</v>
      </c>
      <c r="AX440" s="16" t="s">
        <v>74</v>
      </c>
      <c r="AY440" s="216" t="s">
        <v>176</v>
      </c>
    </row>
    <row r="441" spans="1:65" s="15" customFormat="1">
      <c r="B441" s="207"/>
      <c r="D441" s="192" t="s">
        <v>184</v>
      </c>
      <c r="E441" s="208" t="s">
        <v>1</v>
      </c>
      <c r="F441" s="209" t="s">
        <v>207</v>
      </c>
      <c r="H441" s="210">
        <v>134.536</v>
      </c>
      <c r="I441" s="211"/>
      <c r="L441" s="207"/>
      <c r="M441" s="212"/>
      <c r="N441" s="213"/>
      <c r="O441" s="213"/>
      <c r="P441" s="213"/>
      <c r="Q441" s="213"/>
      <c r="R441" s="213"/>
      <c r="S441" s="213"/>
      <c r="T441" s="214"/>
      <c r="AT441" s="208" t="s">
        <v>184</v>
      </c>
      <c r="AU441" s="208" t="s">
        <v>87</v>
      </c>
      <c r="AV441" s="15" t="s">
        <v>183</v>
      </c>
      <c r="AW441" s="15" t="s">
        <v>29</v>
      </c>
      <c r="AX441" s="15" t="s">
        <v>81</v>
      </c>
      <c r="AY441" s="208" t="s">
        <v>176</v>
      </c>
    </row>
    <row r="442" spans="1:65" s="2" customFormat="1" ht="24.2" customHeight="1">
      <c r="A442" s="35"/>
      <c r="B442" s="146"/>
      <c r="C442" s="178" t="s">
        <v>280</v>
      </c>
      <c r="D442" s="178" t="s">
        <v>179</v>
      </c>
      <c r="E442" s="179" t="s">
        <v>723</v>
      </c>
      <c r="F442" s="180" t="s">
        <v>724</v>
      </c>
      <c r="G442" s="181" t="s">
        <v>272</v>
      </c>
      <c r="H442" s="182">
        <v>2</v>
      </c>
      <c r="I442" s="183"/>
      <c r="J442" s="184">
        <f>ROUND(I442*H442,2)</f>
        <v>0</v>
      </c>
      <c r="K442" s="185"/>
      <c r="L442" s="36"/>
      <c r="M442" s="186" t="s">
        <v>1</v>
      </c>
      <c r="N442" s="187" t="s">
        <v>40</v>
      </c>
      <c r="O442" s="64"/>
      <c r="P442" s="188">
        <f>O442*H442</f>
        <v>0</v>
      </c>
      <c r="Q442" s="188">
        <v>0</v>
      </c>
      <c r="R442" s="188">
        <f>Q442*H442</f>
        <v>0</v>
      </c>
      <c r="S442" s="188">
        <v>0</v>
      </c>
      <c r="T442" s="189">
        <f>S442*H442</f>
        <v>0</v>
      </c>
      <c r="U442" s="35"/>
      <c r="V442" s="35"/>
      <c r="W442" s="35"/>
      <c r="X442" s="35"/>
      <c r="Y442" s="35"/>
      <c r="Z442" s="35"/>
      <c r="AA442" s="35"/>
      <c r="AB442" s="35"/>
      <c r="AC442" s="35"/>
      <c r="AD442" s="35"/>
      <c r="AE442" s="35"/>
      <c r="AR442" s="190" t="s">
        <v>183</v>
      </c>
      <c r="AT442" s="190" t="s">
        <v>179</v>
      </c>
      <c r="AU442" s="190" t="s">
        <v>87</v>
      </c>
      <c r="AY442" s="18" t="s">
        <v>176</v>
      </c>
      <c r="BE442" s="108">
        <f>IF(N442="základná",J442,0)</f>
        <v>0</v>
      </c>
      <c r="BF442" s="108">
        <f>IF(N442="znížená",J442,0)</f>
        <v>0</v>
      </c>
      <c r="BG442" s="108">
        <f>IF(N442="zákl. prenesená",J442,0)</f>
        <v>0</v>
      </c>
      <c r="BH442" s="108">
        <f>IF(N442="zníž. prenesená",J442,0)</f>
        <v>0</v>
      </c>
      <c r="BI442" s="108">
        <f>IF(N442="nulová",J442,0)</f>
        <v>0</v>
      </c>
      <c r="BJ442" s="18" t="s">
        <v>87</v>
      </c>
      <c r="BK442" s="108">
        <f>ROUND(I442*H442,2)</f>
        <v>0</v>
      </c>
      <c r="BL442" s="18" t="s">
        <v>183</v>
      </c>
      <c r="BM442" s="190" t="s">
        <v>347</v>
      </c>
    </row>
    <row r="443" spans="1:65" s="13" customFormat="1">
      <c r="B443" s="191"/>
      <c r="D443" s="192" t="s">
        <v>184</v>
      </c>
      <c r="E443" s="193" t="s">
        <v>1</v>
      </c>
      <c r="F443" s="194" t="s">
        <v>725</v>
      </c>
      <c r="H443" s="193" t="s">
        <v>1</v>
      </c>
      <c r="I443" s="195"/>
      <c r="L443" s="191"/>
      <c r="M443" s="196"/>
      <c r="N443" s="197"/>
      <c r="O443" s="197"/>
      <c r="P443" s="197"/>
      <c r="Q443" s="197"/>
      <c r="R443" s="197"/>
      <c r="S443" s="197"/>
      <c r="T443" s="198"/>
      <c r="AT443" s="193" t="s">
        <v>184</v>
      </c>
      <c r="AU443" s="193" t="s">
        <v>87</v>
      </c>
      <c r="AV443" s="13" t="s">
        <v>81</v>
      </c>
      <c r="AW443" s="13" t="s">
        <v>29</v>
      </c>
      <c r="AX443" s="13" t="s">
        <v>74</v>
      </c>
      <c r="AY443" s="193" t="s">
        <v>176</v>
      </c>
    </row>
    <row r="444" spans="1:65" s="14" customFormat="1">
      <c r="B444" s="199"/>
      <c r="D444" s="192" t="s">
        <v>184</v>
      </c>
      <c r="E444" s="200" t="s">
        <v>1</v>
      </c>
      <c r="F444" s="201" t="s">
        <v>81</v>
      </c>
      <c r="H444" s="202">
        <v>1</v>
      </c>
      <c r="I444" s="203"/>
      <c r="L444" s="199"/>
      <c r="M444" s="204"/>
      <c r="N444" s="205"/>
      <c r="O444" s="205"/>
      <c r="P444" s="205"/>
      <c r="Q444" s="205"/>
      <c r="R444" s="205"/>
      <c r="S444" s="205"/>
      <c r="T444" s="206"/>
      <c r="AT444" s="200" t="s">
        <v>184</v>
      </c>
      <c r="AU444" s="200" t="s">
        <v>87</v>
      </c>
      <c r="AV444" s="14" t="s">
        <v>87</v>
      </c>
      <c r="AW444" s="14" t="s">
        <v>29</v>
      </c>
      <c r="AX444" s="14" t="s">
        <v>74</v>
      </c>
      <c r="AY444" s="200" t="s">
        <v>176</v>
      </c>
    </row>
    <row r="445" spans="1:65" s="13" customFormat="1">
      <c r="B445" s="191"/>
      <c r="D445" s="192" t="s">
        <v>184</v>
      </c>
      <c r="E445" s="193" t="s">
        <v>1</v>
      </c>
      <c r="F445" s="194" t="s">
        <v>726</v>
      </c>
      <c r="H445" s="193" t="s">
        <v>1</v>
      </c>
      <c r="I445" s="195"/>
      <c r="L445" s="191"/>
      <c r="M445" s="196"/>
      <c r="N445" s="197"/>
      <c r="O445" s="197"/>
      <c r="P445" s="197"/>
      <c r="Q445" s="197"/>
      <c r="R445" s="197"/>
      <c r="S445" s="197"/>
      <c r="T445" s="198"/>
      <c r="AT445" s="193" t="s">
        <v>184</v>
      </c>
      <c r="AU445" s="193" t="s">
        <v>87</v>
      </c>
      <c r="AV445" s="13" t="s">
        <v>81</v>
      </c>
      <c r="AW445" s="13" t="s">
        <v>29</v>
      </c>
      <c r="AX445" s="13" t="s">
        <v>74</v>
      </c>
      <c r="AY445" s="193" t="s">
        <v>176</v>
      </c>
    </row>
    <row r="446" spans="1:65" s="14" customFormat="1">
      <c r="B446" s="199"/>
      <c r="D446" s="192" t="s">
        <v>184</v>
      </c>
      <c r="E446" s="200" t="s">
        <v>1</v>
      </c>
      <c r="F446" s="201" t="s">
        <v>81</v>
      </c>
      <c r="H446" s="202">
        <v>1</v>
      </c>
      <c r="I446" s="203"/>
      <c r="L446" s="199"/>
      <c r="M446" s="204"/>
      <c r="N446" s="205"/>
      <c r="O446" s="205"/>
      <c r="P446" s="205"/>
      <c r="Q446" s="205"/>
      <c r="R446" s="205"/>
      <c r="S446" s="205"/>
      <c r="T446" s="206"/>
      <c r="AT446" s="200" t="s">
        <v>184</v>
      </c>
      <c r="AU446" s="200" t="s">
        <v>87</v>
      </c>
      <c r="AV446" s="14" t="s">
        <v>87</v>
      </c>
      <c r="AW446" s="14" t="s">
        <v>29</v>
      </c>
      <c r="AX446" s="14" t="s">
        <v>74</v>
      </c>
      <c r="AY446" s="200" t="s">
        <v>176</v>
      </c>
    </row>
    <row r="447" spans="1:65" s="15" customFormat="1">
      <c r="B447" s="207"/>
      <c r="D447" s="192" t="s">
        <v>184</v>
      </c>
      <c r="E447" s="208" t="s">
        <v>1</v>
      </c>
      <c r="F447" s="209" t="s">
        <v>207</v>
      </c>
      <c r="H447" s="210">
        <v>2</v>
      </c>
      <c r="I447" s="211"/>
      <c r="L447" s="207"/>
      <c r="M447" s="212"/>
      <c r="N447" s="213"/>
      <c r="O447" s="213"/>
      <c r="P447" s="213"/>
      <c r="Q447" s="213"/>
      <c r="R447" s="213"/>
      <c r="S447" s="213"/>
      <c r="T447" s="214"/>
      <c r="AT447" s="208" t="s">
        <v>184</v>
      </c>
      <c r="AU447" s="208" t="s">
        <v>87</v>
      </c>
      <c r="AV447" s="15" t="s">
        <v>183</v>
      </c>
      <c r="AW447" s="15" t="s">
        <v>29</v>
      </c>
      <c r="AX447" s="15" t="s">
        <v>81</v>
      </c>
      <c r="AY447" s="208" t="s">
        <v>176</v>
      </c>
    </row>
    <row r="448" spans="1:65" s="2" customFormat="1" ht="37.9" customHeight="1">
      <c r="A448" s="35"/>
      <c r="B448" s="146"/>
      <c r="C448" s="231" t="s">
        <v>349</v>
      </c>
      <c r="D448" s="231" t="s">
        <v>558</v>
      </c>
      <c r="E448" s="232" t="s">
        <v>727</v>
      </c>
      <c r="F448" s="233" t="s">
        <v>728</v>
      </c>
      <c r="G448" s="234" t="s">
        <v>272</v>
      </c>
      <c r="H448" s="235">
        <v>1</v>
      </c>
      <c r="I448" s="236"/>
      <c r="J448" s="237">
        <f>ROUND(I448*H448,2)</f>
        <v>0</v>
      </c>
      <c r="K448" s="238"/>
      <c r="L448" s="239"/>
      <c r="M448" s="240" t="s">
        <v>1</v>
      </c>
      <c r="N448" s="241" t="s">
        <v>40</v>
      </c>
      <c r="O448" s="64"/>
      <c r="P448" s="188">
        <f>O448*H448</f>
        <v>0</v>
      </c>
      <c r="Q448" s="188">
        <v>0</v>
      </c>
      <c r="R448" s="188">
        <f>Q448*H448</f>
        <v>0</v>
      </c>
      <c r="S448" s="188">
        <v>0</v>
      </c>
      <c r="T448" s="189">
        <f>S448*H448</f>
        <v>0</v>
      </c>
      <c r="U448" s="35"/>
      <c r="V448" s="35"/>
      <c r="W448" s="35"/>
      <c r="X448" s="35"/>
      <c r="Y448" s="35"/>
      <c r="Z448" s="35"/>
      <c r="AA448" s="35"/>
      <c r="AB448" s="35"/>
      <c r="AC448" s="35"/>
      <c r="AD448" s="35"/>
      <c r="AE448" s="35"/>
      <c r="AR448" s="190" t="s">
        <v>225</v>
      </c>
      <c r="AT448" s="190" t="s">
        <v>558</v>
      </c>
      <c r="AU448" s="190" t="s">
        <v>87</v>
      </c>
      <c r="AY448" s="18" t="s">
        <v>176</v>
      </c>
      <c r="BE448" s="108">
        <f>IF(N448="základná",J448,0)</f>
        <v>0</v>
      </c>
      <c r="BF448" s="108">
        <f>IF(N448="znížená",J448,0)</f>
        <v>0</v>
      </c>
      <c r="BG448" s="108">
        <f>IF(N448="zákl. prenesená",J448,0)</f>
        <v>0</v>
      </c>
      <c r="BH448" s="108">
        <f>IF(N448="zníž. prenesená",J448,0)</f>
        <v>0</v>
      </c>
      <c r="BI448" s="108">
        <f>IF(N448="nulová",J448,0)</f>
        <v>0</v>
      </c>
      <c r="BJ448" s="18" t="s">
        <v>87</v>
      </c>
      <c r="BK448" s="108">
        <f>ROUND(I448*H448,2)</f>
        <v>0</v>
      </c>
      <c r="BL448" s="18" t="s">
        <v>183</v>
      </c>
      <c r="BM448" s="190" t="s">
        <v>352</v>
      </c>
    </row>
    <row r="449" spans="1:65" s="2" customFormat="1" ht="37.9" customHeight="1">
      <c r="A449" s="35"/>
      <c r="B449" s="146"/>
      <c r="C449" s="231" t="s">
        <v>285</v>
      </c>
      <c r="D449" s="231" t="s">
        <v>558</v>
      </c>
      <c r="E449" s="232" t="s">
        <v>729</v>
      </c>
      <c r="F449" s="233" t="s">
        <v>730</v>
      </c>
      <c r="G449" s="234" t="s">
        <v>272</v>
      </c>
      <c r="H449" s="235">
        <v>1</v>
      </c>
      <c r="I449" s="236"/>
      <c r="J449" s="237">
        <f>ROUND(I449*H449,2)</f>
        <v>0</v>
      </c>
      <c r="K449" s="238"/>
      <c r="L449" s="239"/>
      <c r="M449" s="240" t="s">
        <v>1</v>
      </c>
      <c r="N449" s="241" t="s">
        <v>40</v>
      </c>
      <c r="O449" s="64"/>
      <c r="P449" s="188">
        <f>O449*H449</f>
        <v>0</v>
      </c>
      <c r="Q449" s="188">
        <v>0</v>
      </c>
      <c r="R449" s="188">
        <f>Q449*H449</f>
        <v>0</v>
      </c>
      <c r="S449" s="188">
        <v>0</v>
      </c>
      <c r="T449" s="189">
        <f>S449*H449</f>
        <v>0</v>
      </c>
      <c r="U449" s="35"/>
      <c r="V449" s="35"/>
      <c r="W449" s="35"/>
      <c r="X449" s="35"/>
      <c r="Y449" s="35"/>
      <c r="Z449" s="35"/>
      <c r="AA449" s="35"/>
      <c r="AB449" s="35"/>
      <c r="AC449" s="35"/>
      <c r="AD449" s="35"/>
      <c r="AE449" s="35"/>
      <c r="AR449" s="190" t="s">
        <v>225</v>
      </c>
      <c r="AT449" s="190" t="s">
        <v>558</v>
      </c>
      <c r="AU449" s="190" t="s">
        <v>87</v>
      </c>
      <c r="AY449" s="18" t="s">
        <v>176</v>
      </c>
      <c r="BE449" s="108">
        <f>IF(N449="základná",J449,0)</f>
        <v>0</v>
      </c>
      <c r="BF449" s="108">
        <f>IF(N449="znížená",J449,0)</f>
        <v>0</v>
      </c>
      <c r="BG449" s="108">
        <f>IF(N449="zákl. prenesená",J449,0)</f>
        <v>0</v>
      </c>
      <c r="BH449" s="108">
        <f>IF(N449="zníž. prenesená",J449,0)</f>
        <v>0</v>
      </c>
      <c r="BI449" s="108">
        <f>IF(N449="nulová",J449,0)</f>
        <v>0</v>
      </c>
      <c r="BJ449" s="18" t="s">
        <v>87</v>
      </c>
      <c r="BK449" s="108">
        <f>ROUND(I449*H449,2)</f>
        <v>0</v>
      </c>
      <c r="BL449" s="18" t="s">
        <v>183</v>
      </c>
      <c r="BM449" s="190" t="s">
        <v>356</v>
      </c>
    </row>
    <row r="450" spans="1:65" s="12" customFormat="1" ht="22.9" customHeight="1">
      <c r="B450" s="165"/>
      <c r="D450" s="166" t="s">
        <v>73</v>
      </c>
      <c r="E450" s="176" t="s">
        <v>177</v>
      </c>
      <c r="F450" s="176" t="s">
        <v>178</v>
      </c>
      <c r="I450" s="168"/>
      <c r="J450" s="177">
        <f>BK450</f>
        <v>0</v>
      </c>
      <c r="L450" s="165"/>
      <c r="M450" s="170"/>
      <c r="N450" s="171"/>
      <c r="O450" s="171"/>
      <c r="P450" s="172">
        <f>SUM(P451:P467)</f>
        <v>0</v>
      </c>
      <c r="Q450" s="171"/>
      <c r="R450" s="172">
        <f>SUM(R451:R467)</f>
        <v>9.5760000000000012E-3</v>
      </c>
      <c r="S450" s="171"/>
      <c r="T450" s="173">
        <f>SUM(T451:T467)</f>
        <v>0</v>
      </c>
      <c r="AR450" s="166" t="s">
        <v>81</v>
      </c>
      <c r="AT450" s="174" t="s">
        <v>73</v>
      </c>
      <c r="AU450" s="174" t="s">
        <v>81</v>
      </c>
      <c r="AY450" s="166" t="s">
        <v>176</v>
      </c>
      <c r="BK450" s="175">
        <f>SUM(BK451:BK467)</f>
        <v>0</v>
      </c>
    </row>
    <row r="451" spans="1:65" s="2" customFormat="1" ht="24.2" customHeight="1">
      <c r="A451" s="35"/>
      <c r="B451" s="146"/>
      <c r="C451" s="178" t="s">
        <v>353</v>
      </c>
      <c r="D451" s="178" t="s">
        <v>179</v>
      </c>
      <c r="E451" s="179" t="s">
        <v>731</v>
      </c>
      <c r="F451" s="180" t="s">
        <v>732</v>
      </c>
      <c r="G451" s="181" t="s">
        <v>182</v>
      </c>
      <c r="H451" s="182">
        <v>191.52</v>
      </c>
      <c r="I451" s="183"/>
      <c r="J451" s="184">
        <f>ROUND(I451*H451,2)</f>
        <v>0</v>
      </c>
      <c r="K451" s="185"/>
      <c r="L451" s="36"/>
      <c r="M451" s="186" t="s">
        <v>1</v>
      </c>
      <c r="N451" s="187" t="s">
        <v>40</v>
      </c>
      <c r="O451" s="64"/>
      <c r="P451" s="188">
        <f>O451*H451</f>
        <v>0</v>
      </c>
      <c r="Q451" s="188">
        <v>0</v>
      </c>
      <c r="R451" s="188">
        <f>Q451*H451</f>
        <v>0</v>
      </c>
      <c r="S451" s="188">
        <v>0</v>
      </c>
      <c r="T451" s="189">
        <f>S451*H451</f>
        <v>0</v>
      </c>
      <c r="U451" s="35"/>
      <c r="V451" s="35"/>
      <c r="W451" s="35"/>
      <c r="X451" s="35"/>
      <c r="Y451" s="35"/>
      <c r="Z451" s="35"/>
      <c r="AA451" s="35"/>
      <c r="AB451" s="35"/>
      <c r="AC451" s="35"/>
      <c r="AD451" s="35"/>
      <c r="AE451" s="35"/>
      <c r="AR451" s="190" t="s">
        <v>183</v>
      </c>
      <c r="AT451" s="190" t="s">
        <v>179</v>
      </c>
      <c r="AU451" s="190" t="s">
        <v>87</v>
      </c>
      <c r="AY451" s="18" t="s">
        <v>176</v>
      </c>
      <c r="BE451" s="108">
        <f>IF(N451="základná",J451,0)</f>
        <v>0</v>
      </c>
      <c r="BF451" s="108">
        <f>IF(N451="znížená",J451,0)</f>
        <v>0</v>
      </c>
      <c r="BG451" s="108">
        <f>IF(N451="zákl. prenesená",J451,0)</f>
        <v>0</v>
      </c>
      <c r="BH451" s="108">
        <f>IF(N451="zníž. prenesená",J451,0)</f>
        <v>0</v>
      </c>
      <c r="BI451" s="108">
        <f>IF(N451="nulová",J451,0)</f>
        <v>0</v>
      </c>
      <c r="BJ451" s="18" t="s">
        <v>87</v>
      </c>
      <c r="BK451" s="108">
        <f>ROUND(I451*H451,2)</f>
        <v>0</v>
      </c>
      <c r="BL451" s="18" t="s">
        <v>183</v>
      </c>
      <c r="BM451" s="190" t="s">
        <v>360</v>
      </c>
    </row>
    <row r="452" spans="1:65" s="13" customFormat="1">
      <c r="B452" s="191"/>
      <c r="D452" s="192" t="s">
        <v>184</v>
      </c>
      <c r="E452" s="193" t="s">
        <v>1</v>
      </c>
      <c r="F452" s="194" t="s">
        <v>733</v>
      </c>
      <c r="H452" s="193" t="s">
        <v>1</v>
      </c>
      <c r="I452" s="195"/>
      <c r="L452" s="191"/>
      <c r="M452" s="196"/>
      <c r="N452" s="197"/>
      <c r="O452" s="197"/>
      <c r="P452" s="197"/>
      <c r="Q452" s="197"/>
      <c r="R452" s="197"/>
      <c r="S452" s="197"/>
      <c r="T452" s="198"/>
      <c r="AT452" s="193" t="s">
        <v>184</v>
      </c>
      <c r="AU452" s="193" t="s">
        <v>87</v>
      </c>
      <c r="AV452" s="13" t="s">
        <v>81</v>
      </c>
      <c r="AW452" s="13" t="s">
        <v>29</v>
      </c>
      <c r="AX452" s="13" t="s">
        <v>74</v>
      </c>
      <c r="AY452" s="193" t="s">
        <v>176</v>
      </c>
    </row>
    <row r="453" spans="1:65" s="14" customFormat="1">
      <c r="B453" s="199"/>
      <c r="D453" s="192" t="s">
        <v>184</v>
      </c>
      <c r="E453" s="200" t="s">
        <v>1</v>
      </c>
      <c r="F453" s="201" t="s">
        <v>734</v>
      </c>
      <c r="H453" s="202">
        <v>191.52</v>
      </c>
      <c r="I453" s="203"/>
      <c r="L453" s="199"/>
      <c r="M453" s="204"/>
      <c r="N453" s="205"/>
      <c r="O453" s="205"/>
      <c r="P453" s="205"/>
      <c r="Q453" s="205"/>
      <c r="R453" s="205"/>
      <c r="S453" s="205"/>
      <c r="T453" s="206"/>
      <c r="AT453" s="200" t="s">
        <v>184</v>
      </c>
      <c r="AU453" s="200" t="s">
        <v>87</v>
      </c>
      <c r="AV453" s="14" t="s">
        <v>87</v>
      </c>
      <c r="AW453" s="14" t="s">
        <v>29</v>
      </c>
      <c r="AX453" s="14" t="s">
        <v>74</v>
      </c>
      <c r="AY453" s="200" t="s">
        <v>176</v>
      </c>
    </row>
    <row r="454" spans="1:65" s="15" customFormat="1">
      <c r="B454" s="207"/>
      <c r="D454" s="192" t="s">
        <v>184</v>
      </c>
      <c r="E454" s="208" t="s">
        <v>1</v>
      </c>
      <c r="F454" s="209" t="s">
        <v>207</v>
      </c>
      <c r="H454" s="210">
        <v>191.52</v>
      </c>
      <c r="I454" s="211"/>
      <c r="L454" s="207"/>
      <c r="M454" s="212"/>
      <c r="N454" s="213"/>
      <c r="O454" s="213"/>
      <c r="P454" s="213"/>
      <c r="Q454" s="213"/>
      <c r="R454" s="213"/>
      <c r="S454" s="213"/>
      <c r="T454" s="214"/>
      <c r="AT454" s="208" t="s">
        <v>184</v>
      </c>
      <c r="AU454" s="208" t="s">
        <v>87</v>
      </c>
      <c r="AV454" s="15" t="s">
        <v>183</v>
      </c>
      <c r="AW454" s="15" t="s">
        <v>29</v>
      </c>
      <c r="AX454" s="15" t="s">
        <v>81</v>
      </c>
      <c r="AY454" s="208" t="s">
        <v>176</v>
      </c>
    </row>
    <row r="455" spans="1:65" s="2" customFormat="1" ht="16.5" customHeight="1">
      <c r="A455" s="35"/>
      <c r="B455" s="146"/>
      <c r="C455" s="178" t="s">
        <v>290</v>
      </c>
      <c r="D455" s="178" t="s">
        <v>179</v>
      </c>
      <c r="E455" s="179" t="s">
        <v>735</v>
      </c>
      <c r="F455" s="180" t="s">
        <v>736</v>
      </c>
      <c r="G455" s="181" t="s">
        <v>182</v>
      </c>
      <c r="H455" s="182">
        <v>191.52</v>
      </c>
      <c r="I455" s="183"/>
      <c r="J455" s="184">
        <f>ROUND(I455*H455,2)</f>
        <v>0</v>
      </c>
      <c r="K455" s="185"/>
      <c r="L455" s="36"/>
      <c r="M455" s="186" t="s">
        <v>1</v>
      </c>
      <c r="N455" s="187" t="s">
        <v>40</v>
      </c>
      <c r="O455" s="64"/>
      <c r="P455" s="188">
        <f>O455*H455</f>
        <v>0</v>
      </c>
      <c r="Q455" s="188">
        <v>5.0000000000000002E-5</v>
      </c>
      <c r="R455" s="188">
        <f>Q455*H455</f>
        <v>9.5760000000000012E-3</v>
      </c>
      <c r="S455" s="188">
        <v>0</v>
      </c>
      <c r="T455" s="189">
        <f>S455*H455</f>
        <v>0</v>
      </c>
      <c r="U455" s="35"/>
      <c r="V455" s="35"/>
      <c r="W455" s="35"/>
      <c r="X455" s="35"/>
      <c r="Y455" s="35"/>
      <c r="Z455" s="35"/>
      <c r="AA455" s="35"/>
      <c r="AB455" s="35"/>
      <c r="AC455" s="35"/>
      <c r="AD455" s="35"/>
      <c r="AE455" s="35"/>
      <c r="AR455" s="190" t="s">
        <v>183</v>
      </c>
      <c r="AT455" s="190" t="s">
        <v>179</v>
      </c>
      <c r="AU455" s="190" t="s">
        <v>87</v>
      </c>
      <c r="AY455" s="18" t="s">
        <v>176</v>
      </c>
      <c r="BE455" s="108">
        <f>IF(N455="základná",J455,0)</f>
        <v>0</v>
      </c>
      <c r="BF455" s="108">
        <f>IF(N455="znížená",J455,0)</f>
        <v>0</v>
      </c>
      <c r="BG455" s="108">
        <f>IF(N455="zákl. prenesená",J455,0)</f>
        <v>0</v>
      </c>
      <c r="BH455" s="108">
        <f>IF(N455="zníž. prenesená",J455,0)</f>
        <v>0</v>
      </c>
      <c r="BI455" s="108">
        <f>IF(N455="nulová",J455,0)</f>
        <v>0</v>
      </c>
      <c r="BJ455" s="18" t="s">
        <v>87</v>
      </c>
      <c r="BK455" s="108">
        <f>ROUND(I455*H455,2)</f>
        <v>0</v>
      </c>
      <c r="BL455" s="18" t="s">
        <v>183</v>
      </c>
      <c r="BM455" s="190" t="s">
        <v>737</v>
      </c>
    </row>
    <row r="456" spans="1:65" s="13" customFormat="1">
      <c r="B456" s="191"/>
      <c r="D456" s="192" t="s">
        <v>184</v>
      </c>
      <c r="E456" s="193" t="s">
        <v>1</v>
      </c>
      <c r="F456" s="194" t="s">
        <v>733</v>
      </c>
      <c r="H456" s="193" t="s">
        <v>1</v>
      </c>
      <c r="I456" s="195"/>
      <c r="L456" s="191"/>
      <c r="M456" s="196"/>
      <c r="N456" s="197"/>
      <c r="O456" s="197"/>
      <c r="P456" s="197"/>
      <c r="Q456" s="197"/>
      <c r="R456" s="197"/>
      <c r="S456" s="197"/>
      <c r="T456" s="198"/>
      <c r="AT456" s="193" t="s">
        <v>184</v>
      </c>
      <c r="AU456" s="193" t="s">
        <v>87</v>
      </c>
      <c r="AV456" s="13" t="s">
        <v>81</v>
      </c>
      <c r="AW456" s="13" t="s">
        <v>29</v>
      </c>
      <c r="AX456" s="13" t="s">
        <v>74</v>
      </c>
      <c r="AY456" s="193" t="s">
        <v>176</v>
      </c>
    </row>
    <row r="457" spans="1:65" s="14" customFormat="1">
      <c r="B457" s="199"/>
      <c r="D457" s="192" t="s">
        <v>184</v>
      </c>
      <c r="E457" s="200" t="s">
        <v>1</v>
      </c>
      <c r="F457" s="201" t="s">
        <v>734</v>
      </c>
      <c r="H457" s="202">
        <v>191.52</v>
      </c>
      <c r="I457" s="203"/>
      <c r="L457" s="199"/>
      <c r="M457" s="204"/>
      <c r="N457" s="205"/>
      <c r="O457" s="205"/>
      <c r="P457" s="205"/>
      <c r="Q457" s="205"/>
      <c r="R457" s="205"/>
      <c r="S457" s="205"/>
      <c r="T457" s="206"/>
      <c r="AT457" s="200" t="s">
        <v>184</v>
      </c>
      <c r="AU457" s="200" t="s">
        <v>87</v>
      </c>
      <c r="AV457" s="14" t="s">
        <v>87</v>
      </c>
      <c r="AW457" s="14" t="s">
        <v>29</v>
      </c>
      <c r="AX457" s="14" t="s">
        <v>74</v>
      </c>
      <c r="AY457" s="200" t="s">
        <v>176</v>
      </c>
    </row>
    <row r="458" spans="1:65" s="15" customFormat="1">
      <c r="B458" s="207"/>
      <c r="D458" s="192" t="s">
        <v>184</v>
      </c>
      <c r="E458" s="208" t="s">
        <v>1</v>
      </c>
      <c r="F458" s="209" t="s">
        <v>207</v>
      </c>
      <c r="H458" s="210">
        <v>191.52</v>
      </c>
      <c r="I458" s="211"/>
      <c r="L458" s="207"/>
      <c r="M458" s="212"/>
      <c r="N458" s="213"/>
      <c r="O458" s="213"/>
      <c r="P458" s="213"/>
      <c r="Q458" s="213"/>
      <c r="R458" s="213"/>
      <c r="S458" s="213"/>
      <c r="T458" s="214"/>
      <c r="AT458" s="208" t="s">
        <v>184</v>
      </c>
      <c r="AU458" s="208" t="s">
        <v>87</v>
      </c>
      <c r="AV458" s="15" t="s">
        <v>183</v>
      </c>
      <c r="AW458" s="15" t="s">
        <v>29</v>
      </c>
      <c r="AX458" s="15" t="s">
        <v>81</v>
      </c>
      <c r="AY458" s="208" t="s">
        <v>176</v>
      </c>
    </row>
    <row r="459" spans="1:65" s="2" customFormat="1" ht="37.9" customHeight="1">
      <c r="A459" s="35"/>
      <c r="B459" s="146"/>
      <c r="C459" s="178" t="s">
        <v>367</v>
      </c>
      <c r="D459" s="178" t="s">
        <v>179</v>
      </c>
      <c r="E459" s="179" t="s">
        <v>738</v>
      </c>
      <c r="F459" s="180" t="s">
        <v>739</v>
      </c>
      <c r="G459" s="181" t="s">
        <v>272</v>
      </c>
      <c r="H459" s="182">
        <v>26</v>
      </c>
      <c r="I459" s="183"/>
      <c r="J459" s="184">
        <f>ROUND(I459*H459,2)</f>
        <v>0</v>
      </c>
      <c r="K459" s="185"/>
      <c r="L459" s="36"/>
      <c r="M459" s="186" t="s">
        <v>1</v>
      </c>
      <c r="N459" s="187" t="s">
        <v>40</v>
      </c>
      <c r="O459" s="64"/>
      <c r="P459" s="188">
        <f>O459*H459</f>
        <v>0</v>
      </c>
      <c r="Q459" s="188">
        <v>0</v>
      </c>
      <c r="R459" s="188">
        <f>Q459*H459</f>
        <v>0</v>
      </c>
      <c r="S459" s="188">
        <v>0</v>
      </c>
      <c r="T459" s="189">
        <f>S459*H459</f>
        <v>0</v>
      </c>
      <c r="U459" s="35"/>
      <c r="V459" s="35"/>
      <c r="W459" s="35"/>
      <c r="X459" s="35"/>
      <c r="Y459" s="35"/>
      <c r="Z459" s="35"/>
      <c r="AA459" s="35"/>
      <c r="AB459" s="35"/>
      <c r="AC459" s="35"/>
      <c r="AD459" s="35"/>
      <c r="AE459" s="35"/>
      <c r="AR459" s="190" t="s">
        <v>183</v>
      </c>
      <c r="AT459" s="190" t="s">
        <v>179</v>
      </c>
      <c r="AU459" s="190" t="s">
        <v>87</v>
      </c>
      <c r="AY459" s="18" t="s">
        <v>176</v>
      </c>
      <c r="BE459" s="108">
        <f>IF(N459="základná",J459,0)</f>
        <v>0</v>
      </c>
      <c r="BF459" s="108">
        <f>IF(N459="znížená",J459,0)</f>
        <v>0</v>
      </c>
      <c r="BG459" s="108">
        <f>IF(N459="zákl. prenesená",J459,0)</f>
        <v>0</v>
      </c>
      <c r="BH459" s="108">
        <f>IF(N459="zníž. prenesená",J459,0)</f>
        <v>0</v>
      </c>
      <c r="BI459" s="108">
        <f>IF(N459="nulová",J459,0)</f>
        <v>0</v>
      </c>
      <c r="BJ459" s="18" t="s">
        <v>87</v>
      </c>
      <c r="BK459" s="108">
        <f>ROUND(I459*H459,2)</f>
        <v>0</v>
      </c>
      <c r="BL459" s="18" t="s">
        <v>183</v>
      </c>
      <c r="BM459" s="190" t="s">
        <v>365</v>
      </c>
    </row>
    <row r="460" spans="1:65" s="13" customFormat="1">
      <c r="B460" s="191"/>
      <c r="D460" s="192" t="s">
        <v>184</v>
      </c>
      <c r="E460" s="193" t="s">
        <v>1</v>
      </c>
      <c r="F460" s="194" t="s">
        <v>740</v>
      </c>
      <c r="H460" s="193" t="s">
        <v>1</v>
      </c>
      <c r="I460" s="195"/>
      <c r="L460" s="191"/>
      <c r="M460" s="196"/>
      <c r="N460" s="197"/>
      <c r="O460" s="197"/>
      <c r="P460" s="197"/>
      <c r="Q460" s="197"/>
      <c r="R460" s="197"/>
      <c r="S460" s="197"/>
      <c r="T460" s="198"/>
      <c r="AT460" s="193" t="s">
        <v>184</v>
      </c>
      <c r="AU460" s="193" t="s">
        <v>87</v>
      </c>
      <c r="AV460" s="13" t="s">
        <v>81</v>
      </c>
      <c r="AW460" s="13" t="s">
        <v>29</v>
      </c>
      <c r="AX460" s="13" t="s">
        <v>74</v>
      </c>
      <c r="AY460" s="193" t="s">
        <v>176</v>
      </c>
    </row>
    <row r="461" spans="1:65" s="14" customFormat="1">
      <c r="B461" s="199"/>
      <c r="D461" s="192" t="s">
        <v>184</v>
      </c>
      <c r="E461" s="200" t="s">
        <v>1</v>
      </c>
      <c r="F461" s="201" t="s">
        <v>290</v>
      </c>
      <c r="H461" s="202">
        <v>26</v>
      </c>
      <c r="I461" s="203"/>
      <c r="L461" s="199"/>
      <c r="M461" s="204"/>
      <c r="N461" s="205"/>
      <c r="O461" s="205"/>
      <c r="P461" s="205"/>
      <c r="Q461" s="205"/>
      <c r="R461" s="205"/>
      <c r="S461" s="205"/>
      <c r="T461" s="206"/>
      <c r="AT461" s="200" t="s">
        <v>184</v>
      </c>
      <c r="AU461" s="200" t="s">
        <v>87</v>
      </c>
      <c r="AV461" s="14" t="s">
        <v>87</v>
      </c>
      <c r="AW461" s="14" t="s">
        <v>29</v>
      </c>
      <c r="AX461" s="14" t="s">
        <v>74</v>
      </c>
      <c r="AY461" s="200" t="s">
        <v>176</v>
      </c>
    </row>
    <row r="462" spans="1:65" s="15" customFormat="1">
      <c r="B462" s="207"/>
      <c r="D462" s="192" t="s">
        <v>184</v>
      </c>
      <c r="E462" s="208" t="s">
        <v>1</v>
      </c>
      <c r="F462" s="209" t="s">
        <v>207</v>
      </c>
      <c r="H462" s="210">
        <v>26</v>
      </c>
      <c r="I462" s="211"/>
      <c r="L462" s="207"/>
      <c r="M462" s="212"/>
      <c r="N462" s="213"/>
      <c r="O462" s="213"/>
      <c r="P462" s="213"/>
      <c r="Q462" s="213"/>
      <c r="R462" s="213"/>
      <c r="S462" s="213"/>
      <c r="T462" s="214"/>
      <c r="AT462" s="208" t="s">
        <v>184</v>
      </c>
      <c r="AU462" s="208" t="s">
        <v>87</v>
      </c>
      <c r="AV462" s="15" t="s">
        <v>183</v>
      </c>
      <c r="AW462" s="15" t="s">
        <v>29</v>
      </c>
      <c r="AX462" s="15" t="s">
        <v>81</v>
      </c>
      <c r="AY462" s="208" t="s">
        <v>176</v>
      </c>
    </row>
    <row r="463" spans="1:65" s="2" customFormat="1" ht="24.2" customHeight="1">
      <c r="A463" s="35"/>
      <c r="B463" s="146"/>
      <c r="C463" s="178" t="s">
        <v>298</v>
      </c>
      <c r="D463" s="178" t="s">
        <v>179</v>
      </c>
      <c r="E463" s="179" t="s">
        <v>741</v>
      </c>
      <c r="F463" s="180" t="s">
        <v>742</v>
      </c>
      <c r="G463" s="181" t="s">
        <v>263</v>
      </c>
      <c r="H463" s="182">
        <v>10.5</v>
      </c>
      <c r="I463" s="183"/>
      <c r="J463" s="184">
        <f>ROUND(I463*H463,2)</f>
        <v>0</v>
      </c>
      <c r="K463" s="185"/>
      <c r="L463" s="36"/>
      <c r="M463" s="186" t="s">
        <v>1</v>
      </c>
      <c r="N463" s="187" t="s">
        <v>40</v>
      </c>
      <c r="O463" s="64"/>
      <c r="P463" s="188">
        <f>O463*H463</f>
        <v>0</v>
      </c>
      <c r="Q463" s="188">
        <v>0</v>
      </c>
      <c r="R463" s="188">
        <f>Q463*H463</f>
        <v>0</v>
      </c>
      <c r="S463" s="188">
        <v>0</v>
      </c>
      <c r="T463" s="189">
        <f>S463*H463</f>
        <v>0</v>
      </c>
      <c r="U463" s="35"/>
      <c r="V463" s="35"/>
      <c r="W463" s="35"/>
      <c r="X463" s="35"/>
      <c r="Y463" s="35"/>
      <c r="Z463" s="35"/>
      <c r="AA463" s="35"/>
      <c r="AB463" s="35"/>
      <c r="AC463" s="35"/>
      <c r="AD463" s="35"/>
      <c r="AE463" s="35"/>
      <c r="AR463" s="190" t="s">
        <v>183</v>
      </c>
      <c r="AT463" s="190" t="s">
        <v>179</v>
      </c>
      <c r="AU463" s="190" t="s">
        <v>87</v>
      </c>
      <c r="AY463" s="18" t="s">
        <v>176</v>
      </c>
      <c r="BE463" s="108">
        <f>IF(N463="základná",J463,0)</f>
        <v>0</v>
      </c>
      <c r="BF463" s="108">
        <f>IF(N463="znížená",J463,0)</f>
        <v>0</v>
      </c>
      <c r="BG463" s="108">
        <f>IF(N463="zákl. prenesená",J463,0)</f>
        <v>0</v>
      </c>
      <c r="BH463" s="108">
        <f>IF(N463="zníž. prenesená",J463,0)</f>
        <v>0</v>
      </c>
      <c r="BI463" s="108">
        <f>IF(N463="nulová",J463,0)</f>
        <v>0</v>
      </c>
      <c r="BJ463" s="18" t="s">
        <v>87</v>
      </c>
      <c r="BK463" s="108">
        <f>ROUND(I463*H463,2)</f>
        <v>0</v>
      </c>
      <c r="BL463" s="18" t="s">
        <v>183</v>
      </c>
      <c r="BM463" s="190" t="s">
        <v>370</v>
      </c>
    </row>
    <row r="464" spans="1:65" s="13" customFormat="1">
      <c r="B464" s="191"/>
      <c r="D464" s="192" t="s">
        <v>184</v>
      </c>
      <c r="E464" s="193" t="s">
        <v>1</v>
      </c>
      <c r="F464" s="194" t="s">
        <v>743</v>
      </c>
      <c r="H464" s="193" t="s">
        <v>1</v>
      </c>
      <c r="I464" s="195"/>
      <c r="L464" s="191"/>
      <c r="M464" s="196"/>
      <c r="N464" s="197"/>
      <c r="O464" s="197"/>
      <c r="P464" s="197"/>
      <c r="Q464" s="197"/>
      <c r="R464" s="197"/>
      <c r="S464" s="197"/>
      <c r="T464" s="198"/>
      <c r="AT464" s="193" t="s">
        <v>184</v>
      </c>
      <c r="AU464" s="193" t="s">
        <v>87</v>
      </c>
      <c r="AV464" s="13" t="s">
        <v>81</v>
      </c>
      <c r="AW464" s="13" t="s">
        <v>29</v>
      </c>
      <c r="AX464" s="13" t="s">
        <v>74</v>
      </c>
      <c r="AY464" s="193" t="s">
        <v>176</v>
      </c>
    </row>
    <row r="465" spans="1:65" s="14" customFormat="1">
      <c r="B465" s="199"/>
      <c r="D465" s="192" t="s">
        <v>184</v>
      </c>
      <c r="E465" s="200" t="s">
        <v>1</v>
      </c>
      <c r="F465" s="201" t="s">
        <v>744</v>
      </c>
      <c r="H465" s="202">
        <v>5.2</v>
      </c>
      <c r="I465" s="203"/>
      <c r="L465" s="199"/>
      <c r="M465" s="204"/>
      <c r="N465" s="205"/>
      <c r="O465" s="205"/>
      <c r="P465" s="205"/>
      <c r="Q465" s="205"/>
      <c r="R465" s="205"/>
      <c r="S465" s="205"/>
      <c r="T465" s="206"/>
      <c r="AT465" s="200" t="s">
        <v>184</v>
      </c>
      <c r="AU465" s="200" t="s">
        <v>87</v>
      </c>
      <c r="AV465" s="14" t="s">
        <v>87</v>
      </c>
      <c r="AW465" s="14" t="s">
        <v>29</v>
      </c>
      <c r="AX465" s="14" t="s">
        <v>74</v>
      </c>
      <c r="AY465" s="200" t="s">
        <v>176</v>
      </c>
    </row>
    <row r="466" spans="1:65" s="14" customFormat="1">
      <c r="B466" s="199"/>
      <c r="D466" s="192" t="s">
        <v>184</v>
      </c>
      <c r="E466" s="200" t="s">
        <v>1</v>
      </c>
      <c r="F466" s="201" t="s">
        <v>745</v>
      </c>
      <c r="H466" s="202">
        <v>5.3</v>
      </c>
      <c r="I466" s="203"/>
      <c r="L466" s="199"/>
      <c r="M466" s="204"/>
      <c r="N466" s="205"/>
      <c r="O466" s="205"/>
      <c r="P466" s="205"/>
      <c r="Q466" s="205"/>
      <c r="R466" s="205"/>
      <c r="S466" s="205"/>
      <c r="T466" s="206"/>
      <c r="AT466" s="200" t="s">
        <v>184</v>
      </c>
      <c r="AU466" s="200" t="s">
        <v>87</v>
      </c>
      <c r="AV466" s="14" t="s">
        <v>87</v>
      </c>
      <c r="AW466" s="14" t="s">
        <v>29</v>
      </c>
      <c r="AX466" s="14" t="s">
        <v>74</v>
      </c>
      <c r="AY466" s="200" t="s">
        <v>176</v>
      </c>
    </row>
    <row r="467" spans="1:65" s="15" customFormat="1">
      <c r="B467" s="207"/>
      <c r="D467" s="192" t="s">
        <v>184</v>
      </c>
      <c r="E467" s="208" t="s">
        <v>1</v>
      </c>
      <c r="F467" s="209" t="s">
        <v>207</v>
      </c>
      <c r="H467" s="210">
        <v>10.5</v>
      </c>
      <c r="I467" s="211"/>
      <c r="L467" s="207"/>
      <c r="M467" s="212"/>
      <c r="N467" s="213"/>
      <c r="O467" s="213"/>
      <c r="P467" s="213"/>
      <c r="Q467" s="213"/>
      <c r="R467" s="213"/>
      <c r="S467" s="213"/>
      <c r="T467" s="214"/>
      <c r="AT467" s="208" t="s">
        <v>184</v>
      </c>
      <c r="AU467" s="208" t="s">
        <v>87</v>
      </c>
      <c r="AV467" s="15" t="s">
        <v>183</v>
      </c>
      <c r="AW467" s="15" t="s">
        <v>29</v>
      </c>
      <c r="AX467" s="15" t="s">
        <v>81</v>
      </c>
      <c r="AY467" s="208" t="s">
        <v>176</v>
      </c>
    </row>
    <row r="468" spans="1:65" s="12" customFormat="1" ht="22.9" customHeight="1">
      <c r="B468" s="165"/>
      <c r="D468" s="166" t="s">
        <v>73</v>
      </c>
      <c r="E468" s="176" t="s">
        <v>746</v>
      </c>
      <c r="F468" s="176" t="s">
        <v>747</v>
      </c>
      <c r="I468" s="168"/>
      <c r="J468" s="177">
        <f>BK468</f>
        <v>0</v>
      </c>
      <c r="L468" s="165"/>
      <c r="M468" s="170"/>
      <c r="N468" s="171"/>
      <c r="O468" s="171"/>
      <c r="P468" s="172">
        <f>P469</f>
        <v>0</v>
      </c>
      <c r="Q468" s="171"/>
      <c r="R468" s="172">
        <f>R469</f>
        <v>0</v>
      </c>
      <c r="S468" s="171"/>
      <c r="T468" s="173">
        <f>T469</f>
        <v>0</v>
      </c>
      <c r="AR468" s="166" t="s">
        <v>81</v>
      </c>
      <c r="AT468" s="174" t="s">
        <v>73</v>
      </c>
      <c r="AU468" s="174" t="s">
        <v>81</v>
      </c>
      <c r="AY468" s="166" t="s">
        <v>176</v>
      </c>
      <c r="BK468" s="175">
        <f>BK469</f>
        <v>0</v>
      </c>
    </row>
    <row r="469" spans="1:65" s="2" customFormat="1" ht="24.2" customHeight="1">
      <c r="A469" s="35"/>
      <c r="B469" s="146"/>
      <c r="C469" s="178" t="s">
        <v>379</v>
      </c>
      <c r="D469" s="178" t="s">
        <v>179</v>
      </c>
      <c r="E469" s="179" t="s">
        <v>748</v>
      </c>
      <c r="F469" s="180" t="s">
        <v>749</v>
      </c>
      <c r="G469" s="181" t="s">
        <v>471</v>
      </c>
      <c r="H469" s="182">
        <v>16.46</v>
      </c>
      <c r="I469" s="183"/>
      <c r="J469" s="184">
        <f>ROUND(I469*H469,2)</f>
        <v>0</v>
      </c>
      <c r="K469" s="185"/>
      <c r="L469" s="36"/>
      <c r="M469" s="186" t="s">
        <v>1</v>
      </c>
      <c r="N469" s="187" t="s">
        <v>40</v>
      </c>
      <c r="O469" s="64"/>
      <c r="P469" s="188">
        <f>O469*H469</f>
        <v>0</v>
      </c>
      <c r="Q469" s="188">
        <v>0</v>
      </c>
      <c r="R469" s="188">
        <f>Q469*H469</f>
        <v>0</v>
      </c>
      <c r="S469" s="188">
        <v>0</v>
      </c>
      <c r="T469" s="189">
        <f>S469*H469</f>
        <v>0</v>
      </c>
      <c r="U469" s="35"/>
      <c r="V469" s="35"/>
      <c r="W469" s="35"/>
      <c r="X469" s="35"/>
      <c r="Y469" s="35"/>
      <c r="Z469" s="35"/>
      <c r="AA469" s="35"/>
      <c r="AB469" s="35"/>
      <c r="AC469" s="35"/>
      <c r="AD469" s="35"/>
      <c r="AE469" s="35"/>
      <c r="AR469" s="190" t="s">
        <v>183</v>
      </c>
      <c r="AT469" s="190" t="s">
        <v>179</v>
      </c>
      <c r="AU469" s="190" t="s">
        <v>87</v>
      </c>
      <c r="AY469" s="18" t="s">
        <v>176</v>
      </c>
      <c r="BE469" s="108">
        <f>IF(N469="základná",J469,0)</f>
        <v>0</v>
      </c>
      <c r="BF469" s="108">
        <f>IF(N469="znížená",J469,0)</f>
        <v>0</v>
      </c>
      <c r="BG469" s="108">
        <f>IF(N469="zákl. prenesená",J469,0)</f>
        <v>0</v>
      </c>
      <c r="BH469" s="108">
        <f>IF(N469="zníž. prenesená",J469,0)</f>
        <v>0</v>
      </c>
      <c r="BI469" s="108">
        <f>IF(N469="nulová",J469,0)</f>
        <v>0</v>
      </c>
      <c r="BJ469" s="18" t="s">
        <v>87</v>
      </c>
      <c r="BK469" s="108">
        <f>ROUND(I469*H469,2)</f>
        <v>0</v>
      </c>
      <c r="BL469" s="18" t="s">
        <v>183</v>
      </c>
      <c r="BM469" s="190" t="s">
        <v>376</v>
      </c>
    </row>
    <row r="470" spans="1:65" s="12" customFormat="1" ht="25.9" customHeight="1">
      <c r="B470" s="165"/>
      <c r="D470" s="166" t="s">
        <v>73</v>
      </c>
      <c r="E470" s="167" t="s">
        <v>750</v>
      </c>
      <c r="F470" s="167" t="s">
        <v>751</v>
      </c>
      <c r="I470" s="168"/>
      <c r="J470" s="169">
        <f>BK470</f>
        <v>0</v>
      </c>
      <c r="L470" s="165"/>
      <c r="M470" s="170"/>
      <c r="N470" s="171"/>
      <c r="O470" s="171"/>
      <c r="P470" s="172">
        <v>0</v>
      </c>
      <c r="Q470" s="171"/>
      <c r="R470" s="172">
        <v>0</v>
      </c>
      <c r="S470" s="171"/>
      <c r="T470" s="173">
        <v>0</v>
      </c>
      <c r="AR470" s="166" t="s">
        <v>183</v>
      </c>
      <c r="AT470" s="174" t="s">
        <v>73</v>
      </c>
      <c r="AU470" s="174" t="s">
        <v>74</v>
      </c>
      <c r="AY470" s="166" t="s">
        <v>176</v>
      </c>
      <c r="BK470" s="175">
        <v>0</v>
      </c>
    </row>
    <row r="471" spans="1:65" s="12" customFormat="1" ht="25.9" customHeight="1">
      <c r="B471" s="165"/>
      <c r="D471" s="166" t="s">
        <v>73</v>
      </c>
      <c r="E471" s="167" t="s">
        <v>488</v>
      </c>
      <c r="F471" s="167" t="s">
        <v>489</v>
      </c>
      <c r="I471" s="168"/>
      <c r="J471" s="169">
        <f>BK471</f>
        <v>0</v>
      </c>
      <c r="L471" s="165"/>
      <c r="M471" s="170"/>
      <c r="N471" s="171"/>
      <c r="O471" s="171"/>
      <c r="P471" s="172">
        <f>P472+P520+P625+P666+P674+P739+P826+P1007+P1029+P1038+P1260</f>
        <v>0</v>
      </c>
      <c r="Q471" s="171"/>
      <c r="R471" s="172">
        <f>R472+R520+R625+R666+R674+R739+R826+R1007+R1029+R1038+R1260</f>
        <v>0</v>
      </c>
      <c r="S471" s="171"/>
      <c r="T471" s="173">
        <f>T472+T520+T625+T666+T674+T739+T826+T1007+T1029+T1038+T1260</f>
        <v>0</v>
      </c>
      <c r="AR471" s="166" t="s">
        <v>87</v>
      </c>
      <c r="AT471" s="174" t="s">
        <v>73</v>
      </c>
      <c r="AU471" s="174" t="s">
        <v>74</v>
      </c>
      <c r="AY471" s="166" t="s">
        <v>176</v>
      </c>
      <c r="BK471" s="175">
        <f>BK472+BK520+BK625+BK666+BK674+BK739+BK826+BK1007+BK1029+BK1038+BK1260</f>
        <v>0</v>
      </c>
    </row>
    <row r="472" spans="1:65" s="12" customFormat="1" ht="22.9" customHeight="1">
      <c r="B472" s="165"/>
      <c r="D472" s="166" t="s">
        <v>73</v>
      </c>
      <c r="E472" s="176" t="s">
        <v>490</v>
      </c>
      <c r="F472" s="176" t="s">
        <v>491</v>
      </c>
      <c r="I472" s="168"/>
      <c r="J472" s="177">
        <f>BK472</f>
        <v>0</v>
      </c>
      <c r="L472" s="165"/>
      <c r="M472" s="170"/>
      <c r="N472" s="171"/>
      <c r="O472" s="171"/>
      <c r="P472" s="172">
        <f>SUM(P473:P519)</f>
        <v>0</v>
      </c>
      <c r="Q472" s="171"/>
      <c r="R472" s="172">
        <f>SUM(R473:R519)</f>
        <v>0</v>
      </c>
      <c r="S472" s="171"/>
      <c r="T472" s="173">
        <f>SUM(T473:T519)</f>
        <v>0</v>
      </c>
      <c r="AR472" s="166" t="s">
        <v>87</v>
      </c>
      <c r="AT472" s="174" t="s">
        <v>73</v>
      </c>
      <c r="AU472" s="174" t="s">
        <v>81</v>
      </c>
      <c r="AY472" s="166" t="s">
        <v>176</v>
      </c>
      <c r="BK472" s="175">
        <f>SUM(BK473:BK519)</f>
        <v>0</v>
      </c>
    </row>
    <row r="473" spans="1:65" s="2" customFormat="1" ht="24.2" customHeight="1">
      <c r="A473" s="35"/>
      <c r="B473" s="146"/>
      <c r="C473" s="178" t="s">
        <v>309</v>
      </c>
      <c r="D473" s="178" t="s">
        <v>179</v>
      </c>
      <c r="E473" s="179" t="s">
        <v>752</v>
      </c>
      <c r="F473" s="180" t="s">
        <v>753</v>
      </c>
      <c r="G473" s="181" t="s">
        <v>182</v>
      </c>
      <c r="H473" s="182">
        <v>14.15</v>
      </c>
      <c r="I473" s="183"/>
      <c r="J473" s="184">
        <f>ROUND(I473*H473,2)</f>
        <v>0</v>
      </c>
      <c r="K473" s="185"/>
      <c r="L473" s="36"/>
      <c r="M473" s="186" t="s">
        <v>1</v>
      </c>
      <c r="N473" s="187" t="s">
        <v>40</v>
      </c>
      <c r="O473" s="64"/>
      <c r="P473" s="188">
        <f>O473*H473</f>
        <v>0</v>
      </c>
      <c r="Q473" s="188">
        <v>0</v>
      </c>
      <c r="R473" s="188">
        <f>Q473*H473</f>
        <v>0</v>
      </c>
      <c r="S473" s="188">
        <v>0</v>
      </c>
      <c r="T473" s="189">
        <f>S473*H473</f>
        <v>0</v>
      </c>
      <c r="U473" s="35"/>
      <c r="V473" s="35"/>
      <c r="W473" s="35"/>
      <c r="X473" s="35"/>
      <c r="Y473" s="35"/>
      <c r="Z473" s="35"/>
      <c r="AA473" s="35"/>
      <c r="AB473" s="35"/>
      <c r="AC473" s="35"/>
      <c r="AD473" s="35"/>
      <c r="AE473" s="35"/>
      <c r="AR473" s="190" t="s">
        <v>252</v>
      </c>
      <c r="AT473" s="190" t="s">
        <v>179</v>
      </c>
      <c r="AU473" s="190" t="s">
        <v>87</v>
      </c>
      <c r="AY473" s="18" t="s">
        <v>176</v>
      </c>
      <c r="BE473" s="108">
        <f>IF(N473="základná",J473,0)</f>
        <v>0</v>
      </c>
      <c r="BF473" s="108">
        <f>IF(N473="znížená",J473,0)</f>
        <v>0</v>
      </c>
      <c r="BG473" s="108">
        <f>IF(N473="zákl. prenesená",J473,0)</f>
        <v>0</v>
      </c>
      <c r="BH473" s="108">
        <f>IF(N473="zníž. prenesená",J473,0)</f>
        <v>0</v>
      </c>
      <c r="BI473" s="108">
        <f>IF(N473="nulová",J473,0)</f>
        <v>0</v>
      </c>
      <c r="BJ473" s="18" t="s">
        <v>87</v>
      </c>
      <c r="BK473" s="108">
        <f>ROUND(I473*H473,2)</f>
        <v>0</v>
      </c>
      <c r="BL473" s="18" t="s">
        <v>252</v>
      </c>
      <c r="BM473" s="190" t="s">
        <v>382</v>
      </c>
    </row>
    <row r="474" spans="1:65" s="13" customFormat="1">
      <c r="B474" s="191"/>
      <c r="D474" s="192" t="s">
        <v>184</v>
      </c>
      <c r="E474" s="193" t="s">
        <v>1</v>
      </c>
      <c r="F474" s="194" t="s">
        <v>716</v>
      </c>
      <c r="H474" s="193" t="s">
        <v>1</v>
      </c>
      <c r="I474" s="195"/>
      <c r="L474" s="191"/>
      <c r="M474" s="196"/>
      <c r="N474" s="197"/>
      <c r="O474" s="197"/>
      <c r="P474" s="197"/>
      <c r="Q474" s="197"/>
      <c r="R474" s="197"/>
      <c r="S474" s="197"/>
      <c r="T474" s="198"/>
      <c r="AT474" s="193" t="s">
        <v>184</v>
      </c>
      <c r="AU474" s="193" t="s">
        <v>87</v>
      </c>
      <c r="AV474" s="13" t="s">
        <v>81</v>
      </c>
      <c r="AW474" s="13" t="s">
        <v>29</v>
      </c>
      <c r="AX474" s="13" t="s">
        <v>74</v>
      </c>
      <c r="AY474" s="193" t="s">
        <v>176</v>
      </c>
    </row>
    <row r="475" spans="1:65" s="13" customFormat="1">
      <c r="B475" s="191"/>
      <c r="D475" s="192" t="s">
        <v>184</v>
      </c>
      <c r="E475" s="193" t="s">
        <v>1</v>
      </c>
      <c r="F475" s="194" t="s">
        <v>617</v>
      </c>
      <c r="H475" s="193" t="s">
        <v>1</v>
      </c>
      <c r="I475" s="195"/>
      <c r="L475" s="191"/>
      <c r="M475" s="196"/>
      <c r="N475" s="197"/>
      <c r="O475" s="197"/>
      <c r="P475" s="197"/>
      <c r="Q475" s="197"/>
      <c r="R475" s="197"/>
      <c r="S475" s="197"/>
      <c r="T475" s="198"/>
      <c r="AT475" s="193" t="s">
        <v>184</v>
      </c>
      <c r="AU475" s="193" t="s">
        <v>87</v>
      </c>
      <c r="AV475" s="13" t="s">
        <v>81</v>
      </c>
      <c r="AW475" s="13" t="s">
        <v>29</v>
      </c>
      <c r="AX475" s="13" t="s">
        <v>74</v>
      </c>
      <c r="AY475" s="193" t="s">
        <v>176</v>
      </c>
    </row>
    <row r="476" spans="1:65" s="14" customFormat="1">
      <c r="B476" s="199"/>
      <c r="D476" s="192" t="s">
        <v>184</v>
      </c>
      <c r="E476" s="200" t="s">
        <v>1</v>
      </c>
      <c r="F476" s="201" t="s">
        <v>618</v>
      </c>
      <c r="H476" s="202">
        <v>9.5299999999999994</v>
      </c>
      <c r="I476" s="203"/>
      <c r="L476" s="199"/>
      <c r="M476" s="204"/>
      <c r="N476" s="205"/>
      <c r="O476" s="205"/>
      <c r="P476" s="205"/>
      <c r="Q476" s="205"/>
      <c r="R476" s="205"/>
      <c r="S476" s="205"/>
      <c r="T476" s="206"/>
      <c r="AT476" s="200" t="s">
        <v>184</v>
      </c>
      <c r="AU476" s="200" t="s">
        <v>87</v>
      </c>
      <c r="AV476" s="14" t="s">
        <v>87</v>
      </c>
      <c r="AW476" s="14" t="s">
        <v>29</v>
      </c>
      <c r="AX476" s="14" t="s">
        <v>74</v>
      </c>
      <c r="AY476" s="200" t="s">
        <v>176</v>
      </c>
    </row>
    <row r="477" spans="1:65" s="14" customFormat="1">
      <c r="B477" s="199"/>
      <c r="D477" s="192" t="s">
        <v>184</v>
      </c>
      <c r="E477" s="200" t="s">
        <v>1</v>
      </c>
      <c r="F477" s="201" t="s">
        <v>754</v>
      </c>
      <c r="H477" s="202">
        <v>4.62</v>
      </c>
      <c r="I477" s="203"/>
      <c r="L477" s="199"/>
      <c r="M477" s="204"/>
      <c r="N477" s="205"/>
      <c r="O477" s="205"/>
      <c r="P477" s="205"/>
      <c r="Q477" s="205"/>
      <c r="R477" s="205"/>
      <c r="S477" s="205"/>
      <c r="T477" s="206"/>
      <c r="AT477" s="200" t="s">
        <v>184</v>
      </c>
      <c r="AU477" s="200" t="s">
        <v>87</v>
      </c>
      <c r="AV477" s="14" t="s">
        <v>87</v>
      </c>
      <c r="AW477" s="14" t="s">
        <v>29</v>
      </c>
      <c r="AX477" s="14" t="s">
        <v>74</v>
      </c>
      <c r="AY477" s="200" t="s">
        <v>176</v>
      </c>
    </row>
    <row r="478" spans="1:65" s="15" customFormat="1">
      <c r="B478" s="207"/>
      <c r="D478" s="192" t="s">
        <v>184</v>
      </c>
      <c r="E478" s="208" t="s">
        <v>1</v>
      </c>
      <c r="F478" s="209" t="s">
        <v>207</v>
      </c>
      <c r="H478" s="210">
        <v>14.15</v>
      </c>
      <c r="I478" s="211"/>
      <c r="L478" s="207"/>
      <c r="M478" s="212"/>
      <c r="N478" s="213"/>
      <c r="O478" s="213"/>
      <c r="P478" s="213"/>
      <c r="Q478" s="213"/>
      <c r="R478" s="213"/>
      <c r="S478" s="213"/>
      <c r="T478" s="214"/>
      <c r="AT478" s="208" t="s">
        <v>184</v>
      </c>
      <c r="AU478" s="208" t="s">
        <v>87</v>
      </c>
      <c r="AV478" s="15" t="s">
        <v>183</v>
      </c>
      <c r="AW478" s="15" t="s">
        <v>29</v>
      </c>
      <c r="AX478" s="15" t="s">
        <v>81</v>
      </c>
      <c r="AY478" s="208" t="s">
        <v>176</v>
      </c>
    </row>
    <row r="479" spans="1:65" s="2" customFormat="1" ht="24.2" customHeight="1">
      <c r="A479" s="35"/>
      <c r="B479" s="146"/>
      <c r="C479" s="231" t="s">
        <v>390</v>
      </c>
      <c r="D479" s="231" t="s">
        <v>558</v>
      </c>
      <c r="E479" s="232" t="s">
        <v>755</v>
      </c>
      <c r="F479" s="233" t="s">
        <v>756</v>
      </c>
      <c r="G479" s="234" t="s">
        <v>757</v>
      </c>
      <c r="H479" s="235">
        <v>15.565</v>
      </c>
      <c r="I479" s="236"/>
      <c r="J479" s="237">
        <f>ROUND(I479*H479,2)</f>
        <v>0</v>
      </c>
      <c r="K479" s="238"/>
      <c r="L479" s="239"/>
      <c r="M479" s="240" t="s">
        <v>1</v>
      </c>
      <c r="N479" s="241" t="s">
        <v>40</v>
      </c>
      <c r="O479" s="64"/>
      <c r="P479" s="188">
        <f>O479*H479</f>
        <v>0</v>
      </c>
      <c r="Q479" s="188">
        <v>0</v>
      </c>
      <c r="R479" s="188">
        <f>Q479*H479</f>
        <v>0</v>
      </c>
      <c r="S479" s="188">
        <v>0</v>
      </c>
      <c r="T479" s="189">
        <f>S479*H479</f>
        <v>0</v>
      </c>
      <c r="U479" s="35"/>
      <c r="V479" s="35"/>
      <c r="W479" s="35"/>
      <c r="X479" s="35"/>
      <c r="Y479" s="35"/>
      <c r="Z479" s="35"/>
      <c r="AA479" s="35"/>
      <c r="AB479" s="35"/>
      <c r="AC479" s="35"/>
      <c r="AD479" s="35"/>
      <c r="AE479" s="35"/>
      <c r="AR479" s="190" t="s">
        <v>314</v>
      </c>
      <c r="AT479" s="190" t="s">
        <v>558</v>
      </c>
      <c r="AU479" s="190" t="s">
        <v>87</v>
      </c>
      <c r="AY479" s="18" t="s">
        <v>176</v>
      </c>
      <c r="BE479" s="108">
        <f>IF(N479="základná",J479,0)</f>
        <v>0</v>
      </c>
      <c r="BF479" s="108">
        <f>IF(N479="znížená",J479,0)</f>
        <v>0</v>
      </c>
      <c r="BG479" s="108">
        <f>IF(N479="zákl. prenesená",J479,0)</f>
        <v>0</v>
      </c>
      <c r="BH479" s="108">
        <f>IF(N479="zníž. prenesená",J479,0)</f>
        <v>0</v>
      </c>
      <c r="BI479" s="108">
        <f>IF(N479="nulová",J479,0)</f>
        <v>0</v>
      </c>
      <c r="BJ479" s="18" t="s">
        <v>87</v>
      </c>
      <c r="BK479" s="108">
        <f>ROUND(I479*H479,2)</f>
        <v>0</v>
      </c>
      <c r="BL479" s="18" t="s">
        <v>252</v>
      </c>
      <c r="BM479" s="190" t="s">
        <v>387</v>
      </c>
    </row>
    <row r="480" spans="1:65" s="2" customFormat="1" ht="24.2" customHeight="1">
      <c r="A480" s="35"/>
      <c r="B480" s="146"/>
      <c r="C480" s="231" t="s">
        <v>314</v>
      </c>
      <c r="D480" s="231" t="s">
        <v>558</v>
      </c>
      <c r="E480" s="232" t="s">
        <v>758</v>
      </c>
      <c r="F480" s="233" t="s">
        <v>759</v>
      </c>
      <c r="G480" s="234" t="s">
        <v>263</v>
      </c>
      <c r="H480" s="235">
        <v>5.66</v>
      </c>
      <c r="I480" s="236"/>
      <c r="J480" s="237">
        <f>ROUND(I480*H480,2)</f>
        <v>0</v>
      </c>
      <c r="K480" s="238"/>
      <c r="L480" s="239"/>
      <c r="M480" s="240" t="s">
        <v>1</v>
      </c>
      <c r="N480" s="241" t="s">
        <v>40</v>
      </c>
      <c r="O480" s="64"/>
      <c r="P480" s="188">
        <f>O480*H480</f>
        <v>0</v>
      </c>
      <c r="Q480" s="188">
        <v>0</v>
      </c>
      <c r="R480" s="188">
        <f>Q480*H480</f>
        <v>0</v>
      </c>
      <c r="S480" s="188">
        <v>0</v>
      </c>
      <c r="T480" s="189">
        <f>S480*H480</f>
        <v>0</v>
      </c>
      <c r="U480" s="35"/>
      <c r="V480" s="35"/>
      <c r="W480" s="35"/>
      <c r="X480" s="35"/>
      <c r="Y480" s="35"/>
      <c r="Z480" s="35"/>
      <c r="AA480" s="35"/>
      <c r="AB480" s="35"/>
      <c r="AC480" s="35"/>
      <c r="AD480" s="35"/>
      <c r="AE480" s="35"/>
      <c r="AR480" s="190" t="s">
        <v>314</v>
      </c>
      <c r="AT480" s="190" t="s">
        <v>558</v>
      </c>
      <c r="AU480" s="190" t="s">
        <v>87</v>
      </c>
      <c r="AY480" s="18" t="s">
        <v>176</v>
      </c>
      <c r="BE480" s="108">
        <f>IF(N480="základná",J480,0)</f>
        <v>0</v>
      </c>
      <c r="BF480" s="108">
        <f>IF(N480="znížená",J480,0)</f>
        <v>0</v>
      </c>
      <c r="BG480" s="108">
        <f>IF(N480="zákl. prenesená",J480,0)</f>
        <v>0</v>
      </c>
      <c r="BH480" s="108">
        <f>IF(N480="zníž. prenesená",J480,0)</f>
        <v>0</v>
      </c>
      <c r="BI480" s="108">
        <f>IF(N480="nulová",J480,0)</f>
        <v>0</v>
      </c>
      <c r="BJ480" s="18" t="s">
        <v>87</v>
      </c>
      <c r="BK480" s="108">
        <f>ROUND(I480*H480,2)</f>
        <v>0</v>
      </c>
      <c r="BL480" s="18" t="s">
        <v>252</v>
      </c>
      <c r="BM480" s="190" t="s">
        <v>393</v>
      </c>
    </row>
    <row r="481" spans="1:65" s="2" customFormat="1" ht="24.2" customHeight="1">
      <c r="A481" s="35"/>
      <c r="B481" s="146"/>
      <c r="C481" s="178" t="s">
        <v>401</v>
      </c>
      <c r="D481" s="178" t="s">
        <v>179</v>
      </c>
      <c r="E481" s="179" t="s">
        <v>760</v>
      </c>
      <c r="F481" s="180" t="s">
        <v>761</v>
      </c>
      <c r="G481" s="181" t="s">
        <v>182</v>
      </c>
      <c r="H481" s="182">
        <v>95.186000000000007</v>
      </c>
      <c r="I481" s="183"/>
      <c r="J481" s="184">
        <f>ROUND(I481*H481,2)</f>
        <v>0</v>
      </c>
      <c r="K481" s="185"/>
      <c r="L481" s="36"/>
      <c r="M481" s="186" t="s">
        <v>1</v>
      </c>
      <c r="N481" s="187" t="s">
        <v>40</v>
      </c>
      <c r="O481" s="64"/>
      <c r="P481" s="188">
        <f>O481*H481</f>
        <v>0</v>
      </c>
      <c r="Q481" s="188">
        <v>0</v>
      </c>
      <c r="R481" s="188">
        <f>Q481*H481</f>
        <v>0</v>
      </c>
      <c r="S481" s="188">
        <v>0</v>
      </c>
      <c r="T481" s="189">
        <f>S481*H481</f>
        <v>0</v>
      </c>
      <c r="U481" s="35"/>
      <c r="V481" s="35"/>
      <c r="W481" s="35"/>
      <c r="X481" s="35"/>
      <c r="Y481" s="35"/>
      <c r="Z481" s="35"/>
      <c r="AA481" s="35"/>
      <c r="AB481" s="35"/>
      <c r="AC481" s="35"/>
      <c r="AD481" s="35"/>
      <c r="AE481" s="35"/>
      <c r="AR481" s="190" t="s">
        <v>252</v>
      </c>
      <c r="AT481" s="190" t="s">
        <v>179</v>
      </c>
      <c r="AU481" s="190" t="s">
        <v>87</v>
      </c>
      <c r="AY481" s="18" t="s">
        <v>176</v>
      </c>
      <c r="BE481" s="108">
        <f>IF(N481="základná",J481,0)</f>
        <v>0</v>
      </c>
      <c r="BF481" s="108">
        <f>IF(N481="znížená",J481,0)</f>
        <v>0</v>
      </c>
      <c r="BG481" s="108">
        <f>IF(N481="zákl. prenesená",J481,0)</f>
        <v>0</v>
      </c>
      <c r="BH481" s="108">
        <f>IF(N481="zníž. prenesená",J481,0)</f>
        <v>0</v>
      </c>
      <c r="BI481" s="108">
        <f>IF(N481="nulová",J481,0)</f>
        <v>0</v>
      </c>
      <c r="BJ481" s="18" t="s">
        <v>87</v>
      </c>
      <c r="BK481" s="108">
        <f>ROUND(I481*H481,2)</f>
        <v>0</v>
      </c>
      <c r="BL481" s="18" t="s">
        <v>252</v>
      </c>
      <c r="BM481" s="190" t="s">
        <v>398</v>
      </c>
    </row>
    <row r="482" spans="1:65" s="13" customFormat="1">
      <c r="B482" s="191"/>
      <c r="D482" s="192" t="s">
        <v>184</v>
      </c>
      <c r="E482" s="193" t="s">
        <v>1</v>
      </c>
      <c r="F482" s="194" t="s">
        <v>447</v>
      </c>
      <c r="H482" s="193" t="s">
        <v>1</v>
      </c>
      <c r="I482" s="195"/>
      <c r="L482" s="191"/>
      <c r="M482" s="196"/>
      <c r="N482" s="197"/>
      <c r="O482" s="197"/>
      <c r="P482" s="197"/>
      <c r="Q482" s="197"/>
      <c r="R482" s="197"/>
      <c r="S482" s="197"/>
      <c r="T482" s="198"/>
      <c r="AT482" s="193" t="s">
        <v>184</v>
      </c>
      <c r="AU482" s="193" t="s">
        <v>87</v>
      </c>
      <c r="AV482" s="13" t="s">
        <v>81</v>
      </c>
      <c r="AW482" s="13" t="s">
        <v>29</v>
      </c>
      <c r="AX482" s="13" t="s">
        <v>74</v>
      </c>
      <c r="AY482" s="193" t="s">
        <v>176</v>
      </c>
    </row>
    <row r="483" spans="1:65" s="13" customFormat="1">
      <c r="B483" s="191"/>
      <c r="D483" s="192" t="s">
        <v>184</v>
      </c>
      <c r="E483" s="193" t="s">
        <v>1</v>
      </c>
      <c r="F483" s="194" t="s">
        <v>185</v>
      </c>
      <c r="H483" s="193" t="s">
        <v>1</v>
      </c>
      <c r="I483" s="195"/>
      <c r="L483" s="191"/>
      <c r="M483" s="196"/>
      <c r="N483" s="197"/>
      <c r="O483" s="197"/>
      <c r="P483" s="197"/>
      <c r="Q483" s="197"/>
      <c r="R483" s="197"/>
      <c r="S483" s="197"/>
      <c r="T483" s="198"/>
      <c r="AT483" s="193" t="s">
        <v>184</v>
      </c>
      <c r="AU483" s="193" t="s">
        <v>87</v>
      </c>
      <c r="AV483" s="13" t="s">
        <v>81</v>
      </c>
      <c r="AW483" s="13" t="s">
        <v>29</v>
      </c>
      <c r="AX483" s="13" t="s">
        <v>74</v>
      </c>
      <c r="AY483" s="193" t="s">
        <v>176</v>
      </c>
    </row>
    <row r="484" spans="1:65" s="14" customFormat="1">
      <c r="B484" s="199"/>
      <c r="D484" s="192" t="s">
        <v>184</v>
      </c>
      <c r="E484" s="200" t="s">
        <v>1</v>
      </c>
      <c r="F484" s="201" t="s">
        <v>674</v>
      </c>
      <c r="H484" s="202">
        <v>4.5999999999999996</v>
      </c>
      <c r="I484" s="203"/>
      <c r="L484" s="199"/>
      <c r="M484" s="204"/>
      <c r="N484" s="205"/>
      <c r="O484" s="205"/>
      <c r="P484" s="205"/>
      <c r="Q484" s="205"/>
      <c r="R484" s="205"/>
      <c r="S484" s="205"/>
      <c r="T484" s="206"/>
      <c r="AT484" s="200" t="s">
        <v>184</v>
      </c>
      <c r="AU484" s="200" t="s">
        <v>87</v>
      </c>
      <c r="AV484" s="14" t="s">
        <v>87</v>
      </c>
      <c r="AW484" s="14" t="s">
        <v>29</v>
      </c>
      <c r="AX484" s="14" t="s">
        <v>74</v>
      </c>
      <c r="AY484" s="200" t="s">
        <v>176</v>
      </c>
    </row>
    <row r="485" spans="1:65" s="13" customFormat="1">
      <c r="B485" s="191"/>
      <c r="D485" s="192" t="s">
        <v>184</v>
      </c>
      <c r="E485" s="193" t="s">
        <v>1</v>
      </c>
      <c r="F485" s="194" t="s">
        <v>609</v>
      </c>
      <c r="H485" s="193" t="s">
        <v>1</v>
      </c>
      <c r="I485" s="195"/>
      <c r="L485" s="191"/>
      <c r="M485" s="196"/>
      <c r="N485" s="197"/>
      <c r="O485" s="197"/>
      <c r="P485" s="197"/>
      <c r="Q485" s="197"/>
      <c r="R485" s="197"/>
      <c r="S485" s="197"/>
      <c r="T485" s="198"/>
      <c r="AT485" s="193" t="s">
        <v>184</v>
      </c>
      <c r="AU485" s="193" t="s">
        <v>87</v>
      </c>
      <c r="AV485" s="13" t="s">
        <v>81</v>
      </c>
      <c r="AW485" s="13" t="s">
        <v>29</v>
      </c>
      <c r="AX485" s="13" t="s">
        <v>74</v>
      </c>
      <c r="AY485" s="193" t="s">
        <v>176</v>
      </c>
    </row>
    <row r="486" spans="1:65" s="14" customFormat="1">
      <c r="B486" s="199"/>
      <c r="D486" s="192" t="s">
        <v>184</v>
      </c>
      <c r="E486" s="200" t="s">
        <v>1</v>
      </c>
      <c r="F486" s="201" t="s">
        <v>675</v>
      </c>
      <c r="H486" s="202">
        <v>3.71</v>
      </c>
      <c r="I486" s="203"/>
      <c r="L486" s="199"/>
      <c r="M486" s="204"/>
      <c r="N486" s="205"/>
      <c r="O486" s="205"/>
      <c r="P486" s="205"/>
      <c r="Q486" s="205"/>
      <c r="R486" s="205"/>
      <c r="S486" s="205"/>
      <c r="T486" s="206"/>
      <c r="AT486" s="200" t="s">
        <v>184</v>
      </c>
      <c r="AU486" s="200" t="s">
        <v>87</v>
      </c>
      <c r="AV486" s="14" t="s">
        <v>87</v>
      </c>
      <c r="AW486" s="14" t="s">
        <v>29</v>
      </c>
      <c r="AX486" s="14" t="s">
        <v>74</v>
      </c>
      <c r="AY486" s="200" t="s">
        <v>176</v>
      </c>
    </row>
    <row r="487" spans="1:65" s="13" customFormat="1">
      <c r="B487" s="191"/>
      <c r="D487" s="192" t="s">
        <v>184</v>
      </c>
      <c r="E487" s="193" t="s">
        <v>1</v>
      </c>
      <c r="F487" s="194" t="s">
        <v>613</v>
      </c>
      <c r="H487" s="193" t="s">
        <v>1</v>
      </c>
      <c r="I487" s="195"/>
      <c r="L487" s="191"/>
      <c r="M487" s="196"/>
      <c r="N487" s="197"/>
      <c r="O487" s="197"/>
      <c r="P487" s="197"/>
      <c r="Q487" s="197"/>
      <c r="R487" s="197"/>
      <c r="S487" s="197"/>
      <c r="T487" s="198"/>
      <c r="AT487" s="193" t="s">
        <v>184</v>
      </c>
      <c r="AU487" s="193" t="s">
        <v>87</v>
      </c>
      <c r="AV487" s="13" t="s">
        <v>81</v>
      </c>
      <c r="AW487" s="13" t="s">
        <v>29</v>
      </c>
      <c r="AX487" s="13" t="s">
        <v>74</v>
      </c>
      <c r="AY487" s="193" t="s">
        <v>176</v>
      </c>
    </row>
    <row r="488" spans="1:65" s="14" customFormat="1">
      <c r="B488" s="199"/>
      <c r="D488" s="192" t="s">
        <v>184</v>
      </c>
      <c r="E488" s="200" t="s">
        <v>1</v>
      </c>
      <c r="F488" s="201" t="s">
        <v>676</v>
      </c>
      <c r="H488" s="202">
        <v>1.165</v>
      </c>
      <c r="I488" s="203"/>
      <c r="L488" s="199"/>
      <c r="M488" s="204"/>
      <c r="N488" s="205"/>
      <c r="O488" s="205"/>
      <c r="P488" s="205"/>
      <c r="Q488" s="205"/>
      <c r="R488" s="205"/>
      <c r="S488" s="205"/>
      <c r="T488" s="206"/>
      <c r="AT488" s="200" t="s">
        <v>184</v>
      </c>
      <c r="AU488" s="200" t="s">
        <v>87</v>
      </c>
      <c r="AV488" s="14" t="s">
        <v>87</v>
      </c>
      <c r="AW488" s="14" t="s">
        <v>29</v>
      </c>
      <c r="AX488" s="14" t="s">
        <v>74</v>
      </c>
      <c r="AY488" s="200" t="s">
        <v>176</v>
      </c>
    </row>
    <row r="489" spans="1:65" s="13" customFormat="1">
      <c r="B489" s="191"/>
      <c r="D489" s="192" t="s">
        <v>184</v>
      </c>
      <c r="E489" s="193" t="s">
        <v>1</v>
      </c>
      <c r="F489" s="194" t="s">
        <v>615</v>
      </c>
      <c r="H489" s="193" t="s">
        <v>1</v>
      </c>
      <c r="I489" s="195"/>
      <c r="L489" s="191"/>
      <c r="M489" s="196"/>
      <c r="N489" s="197"/>
      <c r="O489" s="197"/>
      <c r="P489" s="197"/>
      <c r="Q489" s="197"/>
      <c r="R489" s="197"/>
      <c r="S489" s="197"/>
      <c r="T489" s="198"/>
      <c r="AT489" s="193" t="s">
        <v>184</v>
      </c>
      <c r="AU489" s="193" t="s">
        <v>87</v>
      </c>
      <c r="AV489" s="13" t="s">
        <v>81</v>
      </c>
      <c r="AW489" s="13" t="s">
        <v>29</v>
      </c>
      <c r="AX489" s="13" t="s">
        <v>74</v>
      </c>
      <c r="AY489" s="193" t="s">
        <v>176</v>
      </c>
    </row>
    <row r="490" spans="1:65" s="14" customFormat="1">
      <c r="B490" s="199"/>
      <c r="D490" s="192" t="s">
        <v>184</v>
      </c>
      <c r="E490" s="200" t="s">
        <v>1</v>
      </c>
      <c r="F490" s="201" t="s">
        <v>677</v>
      </c>
      <c r="H490" s="202">
        <v>25.42</v>
      </c>
      <c r="I490" s="203"/>
      <c r="L490" s="199"/>
      <c r="M490" s="204"/>
      <c r="N490" s="205"/>
      <c r="O490" s="205"/>
      <c r="P490" s="205"/>
      <c r="Q490" s="205"/>
      <c r="R490" s="205"/>
      <c r="S490" s="205"/>
      <c r="T490" s="206"/>
      <c r="AT490" s="200" t="s">
        <v>184</v>
      </c>
      <c r="AU490" s="200" t="s">
        <v>87</v>
      </c>
      <c r="AV490" s="14" t="s">
        <v>87</v>
      </c>
      <c r="AW490" s="14" t="s">
        <v>29</v>
      </c>
      <c r="AX490" s="14" t="s">
        <v>74</v>
      </c>
      <c r="AY490" s="200" t="s">
        <v>176</v>
      </c>
    </row>
    <row r="491" spans="1:65" s="14" customFormat="1">
      <c r="B491" s="199"/>
      <c r="D491" s="192" t="s">
        <v>184</v>
      </c>
      <c r="E491" s="200" t="s">
        <v>1</v>
      </c>
      <c r="F491" s="201" t="s">
        <v>678</v>
      </c>
      <c r="H491" s="202">
        <v>-3.0939999999999999</v>
      </c>
      <c r="I491" s="203"/>
      <c r="L491" s="199"/>
      <c r="M491" s="204"/>
      <c r="N491" s="205"/>
      <c r="O491" s="205"/>
      <c r="P491" s="205"/>
      <c r="Q491" s="205"/>
      <c r="R491" s="205"/>
      <c r="S491" s="205"/>
      <c r="T491" s="206"/>
      <c r="AT491" s="200" t="s">
        <v>184</v>
      </c>
      <c r="AU491" s="200" t="s">
        <v>87</v>
      </c>
      <c r="AV491" s="14" t="s">
        <v>87</v>
      </c>
      <c r="AW491" s="14" t="s">
        <v>29</v>
      </c>
      <c r="AX491" s="14" t="s">
        <v>74</v>
      </c>
      <c r="AY491" s="200" t="s">
        <v>176</v>
      </c>
    </row>
    <row r="492" spans="1:65" s="16" customFormat="1">
      <c r="B492" s="215"/>
      <c r="D492" s="192" t="s">
        <v>184</v>
      </c>
      <c r="E492" s="216" t="s">
        <v>1</v>
      </c>
      <c r="F492" s="217" t="s">
        <v>230</v>
      </c>
      <c r="H492" s="218">
        <v>31.800999999999998</v>
      </c>
      <c r="I492" s="219"/>
      <c r="L492" s="215"/>
      <c r="M492" s="220"/>
      <c r="N492" s="221"/>
      <c r="O492" s="221"/>
      <c r="P492" s="221"/>
      <c r="Q492" s="221"/>
      <c r="R492" s="221"/>
      <c r="S492" s="221"/>
      <c r="T492" s="222"/>
      <c r="AT492" s="216" t="s">
        <v>184</v>
      </c>
      <c r="AU492" s="216" t="s">
        <v>87</v>
      </c>
      <c r="AV492" s="16" t="s">
        <v>215</v>
      </c>
      <c r="AW492" s="16" t="s">
        <v>29</v>
      </c>
      <c r="AX492" s="16" t="s">
        <v>74</v>
      </c>
      <c r="AY492" s="216" t="s">
        <v>176</v>
      </c>
    </row>
    <row r="493" spans="1:65" s="13" customFormat="1">
      <c r="B493" s="191"/>
      <c r="D493" s="192" t="s">
        <v>184</v>
      </c>
      <c r="E493" s="193" t="s">
        <v>1</v>
      </c>
      <c r="F493" s="194" t="s">
        <v>265</v>
      </c>
      <c r="H493" s="193" t="s">
        <v>1</v>
      </c>
      <c r="I493" s="195"/>
      <c r="L493" s="191"/>
      <c r="M493" s="196"/>
      <c r="N493" s="197"/>
      <c r="O493" s="197"/>
      <c r="P493" s="197"/>
      <c r="Q493" s="197"/>
      <c r="R493" s="197"/>
      <c r="S493" s="197"/>
      <c r="T493" s="198"/>
      <c r="AT493" s="193" t="s">
        <v>184</v>
      </c>
      <c r="AU493" s="193" t="s">
        <v>87</v>
      </c>
      <c r="AV493" s="13" t="s">
        <v>81</v>
      </c>
      <c r="AW493" s="13" t="s">
        <v>29</v>
      </c>
      <c r="AX493" s="13" t="s">
        <v>74</v>
      </c>
      <c r="AY493" s="193" t="s">
        <v>176</v>
      </c>
    </row>
    <row r="494" spans="1:65" s="13" customFormat="1">
      <c r="B494" s="191"/>
      <c r="D494" s="192" t="s">
        <v>184</v>
      </c>
      <c r="E494" s="193" t="s">
        <v>1</v>
      </c>
      <c r="F494" s="194" t="s">
        <v>609</v>
      </c>
      <c r="H494" s="193" t="s">
        <v>1</v>
      </c>
      <c r="I494" s="195"/>
      <c r="L494" s="191"/>
      <c r="M494" s="196"/>
      <c r="N494" s="197"/>
      <c r="O494" s="197"/>
      <c r="P494" s="197"/>
      <c r="Q494" s="197"/>
      <c r="R494" s="197"/>
      <c r="S494" s="197"/>
      <c r="T494" s="198"/>
      <c r="AT494" s="193" t="s">
        <v>184</v>
      </c>
      <c r="AU494" s="193" t="s">
        <v>87</v>
      </c>
      <c r="AV494" s="13" t="s">
        <v>81</v>
      </c>
      <c r="AW494" s="13" t="s">
        <v>29</v>
      </c>
      <c r="AX494" s="13" t="s">
        <v>74</v>
      </c>
      <c r="AY494" s="193" t="s">
        <v>176</v>
      </c>
    </row>
    <row r="495" spans="1:65" s="14" customFormat="1">
      <c r="B495" s="199"/>
      <c r="D495" s="192" t="s">
        <v>184</v>
      </c>
      <c r="E495" s="200" t="s">
        <v>1</v>
      </c>
      <c r="F495" s="201" t="s">
        <v>668</v>
      </c>
      <c r="H495" s="202">
        <v>4.6159999999999997</v>
      </c>
      <c r="I495" s="203"/>
      <c r="L495" s="199"/>
      <c r="M495" s="204"/>
      <c r="N495" s="205"/>
      <c r="O495" s="205"/>
      <c r="P495" s="205"/>
      <c r="Q495" s="205"/>
      <c r="R495" s="205"/>
      <c r="S495" s="205"/>
      <c r="T495" s="206"/>
      <c r="AT495" s="200" t="s">
        <v>184</v>
      </c>
      <c r="AU495" s="200" t="s">
        <v>87</v>
      </c>
      <c r="AV495" s="14" t="s">
        <v>87</v>
      </c>
      <c r="AW495" s="14" t="s">
        <v>29</v>
      </c>
      <c r="AX495" s="14" t="s">
        <v>74</v>
      </c>
      <c r="AY495" s="200" t="s">
        <v>176</v>
      </c>
    </row>
    <row r="496" spans="1:65" s="14" customFormat="1">
      <c r="B496" s="199"/>
      <c r="D496" s="192" t="s">
        <v>184</v>
      </c>
      <c r="E496" s="200" t="s">
        <v>1</v>
      </c>
      <c r="F496" s="201" t="s">
        <v>669</v>
      </c>
      <c r="H496" s="202">
        <v>-2.94</v>
      </c>
      <c r="I496" s="203"/>
      <c r="L496" s="199"/>
      <c r="M496" s="204"/>
      <c r="N496" s="205"/>
      <c r="O496" s="205"/>
      <c r="P496" s="205"/>
      <c r="Q496" s="205"/>
      <c r="R496" s="205"/>
      <c r="S496" s="205"/>
      <c r="T496" s="206"/>
      <c r="AT496" s="200" t="s">
        <v>184</v>
      </c>
      <c r="AU496" s="200" t="s">
        <v>87</v>
      </c>
      <c r="AV496" s="14" t="s">
        <v>87</v>
      </c>
      <c r="AW496" s="14" t="s">
        <v>29</v>
      </c>
      <c r="AX496" s="14" t="s">
        <v>74</v>
      </c>
      <c r="AY496" s="200" t="s">
        <v>176</v>
      </c>
    </row>
    <row r="497" spans="2:51" s="13" customFormat="1">
      <c r="B497" s="191"/>
      <c r="D497" s="192" t="s">
        <v>184</v>
      </c>
      <c r="E497" s="193" t="s">
        <v>1</v>
      </c>
      <c r="F497" s="194" t="s">
        <v>613</v>
      </c>
      <c r="H497" s="193" t="s">
        <v>1</v>
      </c>
      <c r="I497" s="195"/>
      <c r="L497" s="191"/>
      <c r="M497" s="196"/>
      <c r="N497" s="197"/>
      <c r="O497" s="197"/>
      <c r="P497" s="197"/>
      <c r="Q497" s="197"/>
      <c r="R497" s="197"/>
      <c r="S497" s="197"/>
      <c r="T497" s="198"/>
      <c r="AT497" s="193" t="s">
        <v>184</v>
      </c>
      <c r="AU497" s="193" t="s">
        <v>87</v>
      </c>
      <c r="AV497" s="13" t="s">
        <v>81</v>
      </c>
      <c r="AW497" s="13" t="s">
        <v>29</v>
      </c>
      <c r="AX497" s="13" t="s">
        <v>74</v>
      </c>
      <c r="AY497" s="193" t="s">
        <v>176</v>
      </c>
    </row>
    <row r="498" spans="2:51" s="14" customFormat="1">
      <c r="B498" s="199"/>
      <c r="D498" s="192" t="s">
        <v>184</v>
      </c>
      <c r="E498" s="200" t="s">
        <v>1</v>
      </c>
      <c r="F498" s="201" t="s">
        <v>670</v>
      </c>
      <c r="H498" s="202">
        <v>4.9509999999999996</v>
      </c>
      <c r="I498" s="203"/>
      <c r="L498" s="199"/>
      <c r="M498" s="204"/>
      <c r="N498" s="205"/>
      <c r="O498" s="205"/>
      <c r="P498" s="205"/>
      <c r="Q498" s="205"/>
      <c r="R498" s="205"/>
      <c r="S498" s="205"/>
      <c r="T498" s="206"/>
      <c r="AT498" s="200" t="s">
        <v>184</v>
      </c>
      <c r="AU498" s="200" t="s">
        <v>87</v>
      </c>
      <c r="AV498" s="14" t="s">
        <v>87</v>
      </c>
      <c r="AW498" s="14" t="s">
        <v>29</v>
      </c>
      <c r="AX498" s="14" t="s">
        <v>74</v>
      </c>
      <c r="AY498" s="200" t="s">
        <v>176</v>
      </c>
    </row>
    <row r="499" spans="2:51" s="14" customFormat="1">
      <c r="B499" s="199"/>
      <c r="D499" s="192" t="s">
        <v>184</v>
      </c>
      <c r="E499" s="200" t="s">
        <v>1</v>
      </c>
      <c r="F499" s="201" t="s">
        <v>671</v>
      </c>
      <c r="H499" s="202">
        <v>-1.68</v>
      </c>
      <c r="I499" s="203"/>
      <c r="L499" s="199"/>
      <c r="M499" s="204"/>
      <c r="N499" s="205"/>
      <c r="O499" s="205"/>
      <c r="P499" s="205"/>
      <c r="Q499" s="205"/>
      <c r="R499" s="205"/>
      <c r="S499" s="205"/>
      <c r="T499" s="206"/>
      <c r="AT499" s="200" t="s">
        <v>184</v>
      </c>
      <c r="AU499" s="200" t="s">
        <v>87</v>
      </c>
      <c r="AV499" s="14" t="s">
        <v>87</v>
      </c>
      <c r="AW499" s="14" t="s">
        <v>29</v>
      </c>
      <c r="AX499" s="14" t="s">
        <v>74</v>
      </c>
      <c r="AY499" s="200" t="s">
        <v>176</v>
      </c>
    </row>
    <row r="500" spans="2:51" s="13" customFormat="1">
      <c r="B500" s="191"/>
      <c r="D500" s="192" t="s">
        <v>184</v>
      </c>
      <c r="E500" s="193" t="s">
        <v>1</v>
      </c>
      <c r="F500" s="194" t="s">
        <v>615</v>
      </c>
      <c r="H500" s="193" t="s">
        <v>1</v>
      </c>
      <c r="I500" s="195"/>
      <c r="L500" s="191"/>
      <c r="M500" s="196"/>
      <c r="N500" s="197"/>
      <c r="O500" s="197"/>
      <c r="P500" s="197"/>
      <c r="Q500" s="197"/>
      <c r="R500" s="197"/>
      <c r="S500" s="197"/>
      <c r="T500" s="198"/>
      <c r="AT500" s="193" t="s">
        <v>184</v>
      </c>
      <c r="AU500" s="193" t="s">
        <v>87</v>
      </c>
      <c r="AV500" s="13" t="s">
        <v>81</v>
      </c>
      <c r="AW500" s="13" t="s">
        <v>29</v>
      </c>
      <c r="AX500" s="13" t="s">
        <v>74</v>
      </c>
      <c r="AY500" s="193" t="s">
        <v>176</v>
      </c>
    </row>
    <row r="501" spans="2:51" s="14" customFormat="1">
      <c r="B501" s="199"/>
      <c r="D501" s="192" t="s">
        <v>184</v>
      </c>
      <c r="E501" s="200" t="s">
        <v>1</v>
      </c>
      <c r="F501" s="201" t="s">
        <v>665</v>
      </c>
      <c r="H501" s="202">
        <v>1.4139999999999999</v>
      </c>
      <c r="I501" s="203"/>
      <c r="L501" s="199"/>
      <c r="M501" s="204"/>
      <c r="N501" s="205"/>
      <c r="O501" s="205"/>
      <c r="P501" s="205"/>
      <c r="Q501" s="205"/>
      <c r="R501" s="205"/>
      <c r="S501" s="205"/>
      <c r="T501" s="206"/>
      <c r="AT501" s="200" t="s">
        <v>184</v>
      </c>
      <c r="AU501" s="200" t="s">
        <v>87</v>
      </c>
      <c r="AV501" s="14" t="s">
        <v>87</v>
      </c>
      <c r="AW501" s="14" t="s">
        <v>29</v>
      </c>
      <c r="AX501" s="14" t="s">
        <v>74</v>
      </c>
      <c r="AY501" s="200" t="s">
        <v>176</v>
      </c>
    </row>
    <row r="502" spans="2:51" s="16" customFormat="1">
      <c r="B502" s="215"/>
      <c r="D502" s="192" t="s">
        <v>184</v>
      </c>
      <c r="E502" s="216" t="s">
        <v>1</v>
      </c>
      <c r="F502" s="217" t="s">
        <v>230</v>
      </c>
      <c r="H502" s="218">
        <v>6.3609999999999998</v>
      </c>
      <c r="I502" s="219"/>
      <c r="L502" s="215"/>
      <c r="M502" s="220"/>
      <c r="N502" s="221"/>
      <c r="O502" s="221"/>
      <c r="P502" s="221"/>
      <c r="Q502" s="221"/>
      <c r="R502" s="221"/>
      <c r="S502" s="221"/>
      <c r="T502" s="222"/>
      <c r="AT502" s="216" t="s">
        <v>184</v>
      </c>
      <c r="AU502" s="216" t="s">
        <v>87</v>
      </c>
      <c r="AV502" s="16" t="s">
        <v>215</v>
      </c>
      <c r="AW502" s="16" t="s">
        <v>29</v>
      </c>
      <c r="AX502" s="16" t="s">
        <v>74</v>
      </c>
      <c r="AY502" s="216" t="s">
        <v>176</v>
      </c>
    </row>
    <row r="503" spans="2:51" s="13" customFormat="1">
      <c r="B503" s="191"/>
      <c r="D503" s="192" t="s">
        <v>184</v>
      </c>
      <c r="E503" s="193" t="s">
        <v>1</v>
      </c>
      <c r="F503" s="194" t="s">
        <v>762</v>
      </c>
      <c r="H503" s="193" t="s">
        <v>1</v>
      </c>
      <c r="I503" s="195"/>
      <c r="L503" s="191"/>
      <c r="M503" s="196"/>
      <c r="N503" s="197"/>
      <c r="O503" s="197"/>
      <c r="P503" s="197"/>
      <c r="Q503" s="197"/>
      <c r="R503" s="197"/>
      <c r="S503" s="197"/>
      <c r="T503" s="198"/>
      <c r="AT503" s="193" t="s">
        <v>184</v>
      </c>
      <c r="AU503" s="193" t="s">
        <v>87</v>
      </c>
      <c r="AV503" s="13" t="s">
        <v>81</v>
      </c>
      <c r="AW503" s="13" t="s">
        <v>29</v>
      </c>
      <c r="AX503" s="13" t="s">
        <v>74</v>
      </c>
      <c r="AY503" s="193" t="s">
        <v>176</v>
      </c>
    </row>
    <row r="504" spans="2:51" s="13" customFormat="1">
      <c r="B504" s="191"/>
      <c r="D504" s="192" t="s">
        <v>184</v>
      </c>
      <c r="E504" s="193" t="s">
        <v>1</v>
      </c>
      <c r="F504" s="194" t="s">
        <v>185</v>
      </c>
      <c r="H504" s="193" t="s">
        <v>1</v>
      </c>
      <c r="I504" s="195"/>
      <c r="L504" s="191"/>
      <c r="M504" s="196"/>
      <c r="N504" s="197"/>
      <c r="O504" s="197"/>
      <c r="P504" s="197"/>
      <c r="Q504" s="197"/>
      <c r="R504" s="197"/>
      <c r="S504" s="197"/>
      <c r="T504" s="198"/>
      <c r="AT504" s="193" t="s">
        <v>184</v>
      </c>
      <c r="AU504" s="193" t="s">
        <v>87</v>
      </c>
      <c r="AV504" s="13" t="s">
        <v>81</v>
      </c>
      <c r="AW504" s="13" t="s">
        <v>29</v>
      </c>
      <c r="AX504" s="13" t="s">
        <v>74</v>
      </c>
      <c r="AY504" s="193" t="s">
        <v>176</v>
      </c>
    </row>
    <row r="505" spans="2:51" s="14" customFormat="1">
      <c r="B505" s="199"/>
      <c r="D505" s="192" t="s">
        <v>184</v>
      </c>
      <c r="E505" s="200" t="s">
        <v>1</v>
      </c>
      <c r="F505" s="201" t="s">
        <v>763</v>
      </c>
      <c r="H505" s="202">
        <v>8.6999999999999993</v>
      </c>
      <c r="I505" s="203"/>
      <c r="L505" s="199"/>
      <c r="M505" s="204"/>
      <c r="N505" s="205"/>
      <c r="O505" s="205"/>
      <c r="P505" s="205"/>
      <c r="Q505" s="205"/>
      <c r="R505" s="205"/>
      <c r="S505" s="205"/>
      <c r="T505" s="206"/>
      <c r="AT505" s="200" t="s">
        <v>184</v>
      </c>
      <c r="AU505" s="200" t="s">
        <v>87</v>
      </c>
      <c r="AV505" s="14" t="s">
        <v>87</v>
      </c>
      <c r="AW505" s="14" t="s">
        <v>29</v>
      </c>
      <c r="AX505" s="14" t="s">
        <v>74</v>
      </c>
      <c r="AY505" s="200" t="s">
        <v>176</v>
      </c>
    </row>
    <row r="506" spans="2:51" s="13" customFormat="1">
      <c r="B506" s="191"/>
      <c r="D506" s="192" t="s">
        <v>184</v>
      </c>
      <c r="E506" s="193" t="s">
        <v>1</v>
      </c>
      <c r="F506" s="194" t="s">
        <v>609</v>
      </c>
      <c r="H506" s="193" t="s">
        <v>1</v>
      </c>
      <c r="I506" s="195"/>
      <c r="L506" s="191"/>
      <c r="M506" s="196"/>
      <c r="N506" s="197"/>
      <c r="O506" s="197"/>
      <c r="P506" s="197"/>
      <c r="Q506" s="197"/>
      <c r="R506" s="197"/>
      <c r="S506" s="197"/>
      <c r="T506" s="198"/>
      <c r="AT506" s="193" t="s">
        <v>184</v>
      </c>
      <c r="AU506" s="193" t="s">
        <v>87</v>
      </c>
      <c r="AV506" s="13" t="s">
        <v>81</v>
      </c>
      <c r="AW506" s="13" t="s">
        <v>29</v>
      </c>
      <c r="AX506" s="13" t="s">
        <v>74</v>
      </c>
      <c r="AY506" s="193" t="s">
        <v>176</v>
      </c>
    </row>
    <row r="507" spans="2:51" s="14" customFormat="1">
      <c r="B507" s="199"/>
      <c r="D507" s="192" t="s">
        <v>184</v>
      </c>
      <c r="E507" s="200" t="s">
        <v>1</v>
      </c>
      <c r="F507" s="201" t="s">
        <v>764</v>
      </c>
      <c r="H507" s="202">
        <v>27.413</v>
      </c>
      <c r="I507" s="203"/>
      <c r="L507" s="199"/>
      <c r="M507" s="204"/>
      <c r="N507" s="205"/>
      <c r="O507" s="205"/>
      <c r="P507" s="205"/>
      <c r="Q507" s="205"/>
      <c r="R507" s="205"/>
      <c r="S507" s="205"/>
      <c r="T507" s="206"/>
      <c r="AT507" s="200" t="s">
        <v>184</v>
      </c>
      <c r="AU507" s="200" t="s">
        <v>87</v>
      </c>
      <c r="AV507" s="14" t="s">
        <v>87</v>
      </c>
      <c r="AW507" s="14" t="s">
        <v>29</v>
      </c>
      <c r="AX507" s="14" t="s">
        <v>74</v>
      </c>
      <c r="AY507" s="200" t="s">
        <v>176</v>
      </c>
    </row>
    <row r="508" spans="2:51" s="14" customFormat="1">
      <c r="B508" s="199"/>
      <c r="D508" s="192" t="s">
        <v>184</v>
      </c>
      <c r="E508" s="200" t="s">
        <v>1</v>
      </c>
      <c r="F508" s="201" t="s">
        <v>765</v>
      </c>
      <c r="H508" s="202">
        <v>-4.62</v>
      </c>
      <c r="I508" s="203"/>
      <c r="L508" s="199"/>
      <c r="M508" s="204"/>
      <c r="N508" s="205"/>
      <c r="O508" s="205"/>
      <c r="P508" s="205"/>
      <c r="Q508" s="205"/>
      <c r="R508" s="205"/>
      <c r="S508" s="205"/>
      <c r="T508" s="206"/>
      <c r="AT508" s="200" t="s">
        <v>184</v>
      </c>
      <c r="AU508" s="200" t="s">
        <v>87</v>
      </c>
      <c r="AV508" s="14" t="s">
        <v>87</v>
      </c>
      <c r="AW508" s="14" t="s">
        <v>29</v>
      </c>
      <c r="AX508" s="14" t="s">
        <v>74</v>
      </c>
      <c r="AY508" s="200" t="s">
        <v>176</v>
      </c>
    </row>
    <row r="509" spans="2:51" s="13" customFormat="1">
      <c r="B509" s="191"/>
      <c r="D509" s="192" t="s">
        <v>184</v>
      </c>
      <c r="E509" s="193" t="s">
        <v>1</v>
      </c>
      <c r="F509" s="194" t="s">
        <v>613</v>
      </c>
      <c r="H509" s="193" t="s">
        <v>1</v>
      </c>
      <c r="I509" s="195"/>
      <c r="L509" s="191"/>
      <c r="M509" s="196"/>
      <c r="N509" s="197"/>
      <c r="O509" s="197"/>
      <c r="P509" s="197"/>
      <c r="Q509" s="197"/>
      <c r="R509" s="197"/>
      <c r="S509" s="197"/>
      <c r="T509" s="198"/>
      <c r="AT509" s="193" t="s">
        <v>184</v>
      </c>
      <c r="AU509" s="193" t="s">
        <v>87</v>
      </c>
      <c r="AV509" s="13" t="s">
        <v>81</v>
      </c>
      <c r="AW509" s="13" t="s">
        <v>29</v>
      </c>
      <c r="AX509" s="13" t="s">
        <v>74</v>
      </c>
      <c r="AY509" s="193" t="s">
        <v>176</v>
      </c>
    </row>
    <row r="510" spans="2:51" s="14" customFormat="1">
      <c r="B510" s="199"/>
      <c r="D510" s="192" t="s">
        <v>184</v>
      </c>
      <c r="E510" s="200" t="s">
        <v>1</v>
      </c>
      <c r="F510" s="201" t="s">
        <v>766</v>
      </c>
      <c r="H510" s="202">
        <v>13.106</v>
      </c>
      <c r="I510" s="203"/>
      <c r="L510" s="199"/>
      <c r="M510" s="204"/>
      <c r="N510" s="205"/>
      <c r="O510" s="205"/>
      <c r="P510" s="205"/>
      <c r="Q510" s="205"/>
      <c r="R510" s="205"/>
      <c r="S510" s="205"/>
      <c r="T510" s="206"/>
      <c r="AT510" s="200" t="s">
        <v>184</v>
      </c>
      <c r="AU510" s="200" t="s">
        <v>87</v>
      </c>
      <c r="AV510" s="14" t="s">
        <v>87</v>
      </c>
      <c r="AW510" s="14" t="s">
        <v>29</v>
      </c>
      <c r="AX510" s="14" t="s">
        <v>74</v>
      </c>
      <c r="AY510" s="200" t="s">
        <v>176</v>
      </c>
    </row>
    <row r="511" spans="2:51" s="14" customFormat="1">
      <c r="B511" s="199"/>
      <c r="D511" s="192" t="s">
        <v>184</v>
      </c>
      <c r="E511" s="200" t="s">
        <v>1</v>
      </c>
      <c r="F511" s="201" t="s">
        <v>767</v>
      </c>
      <c r="H511" s="202">
        <v>-1.89</v>
      </c>
      <c r="I511" s="203"/>
      <c r="L511" s="199"/>
      <c r="M511" s="204"/>
      <c r="N511" s="205"/>
      <c r="O511" s="205"/>
      <c r="P511" s="205"/>
      <c r="Q511" s="205"/>
      <c r="R511" s="205"/>
      <c r="S511" s="205"/>
      <c r="T511" s="206"/>
      <c r="AT511" s="200" t="s">
        <v>184</v>
      </c>
      <c r="AU511" s="200" t="s">
        <v>87</v>
      </c>
      <c r="AV511" s="14" t="s">
        <v>87</v>
      </c>
      <c r="AW511" s="14" t="s">
        <v>29</v>
      </c>
      <c r="AX511" s="14" t="s">
        <v>74</v>
      </c>
      <c r="AY511" s="200" t="s">
        <v>176</v>
      </c>
    </row>
    <row r="512" spans="2:51" s="13" customFormat="1">
      <c r="B512" s="191"/>
      <c r="D512" s="192" t="s">
        <v>184</v>
      </c>
      <c r="E512" s="193" t="s">
        <v>1</v>
      </c>
      <c r="F512" s="194" t="s">
        <v>615</v>
      </c>
      <c r="H512" s="193" t="s">
        <v>1</v>
      </c>
      <c r="I512" s="195"/>
      <c r="L512" s="191"/>
      <c r="M512" s="196"/>
      <c r="N512" s="197"/>
      <c r="O512" s="197"/>
      <c r="P512" s="197"/>
      <c r="Q512" s="197"/>
      <c r="R512" s="197"/>
      <c r="S512" s="197"/>
      <c r="T512" s="198"/>
      <c r="AT512" s="193" t="s">
        <v>184</v>
      </c>
      <c r="AU512" s="193" t="s">
        <v>87</v>
      </c>
      <c r="AV512" s="13" t="s">
        <v>81</v>
      </c>
      <c r="AW512" s="13" t="s">
        <v>29</v>
      </c>
      <c r="AX512" s="13" t="s">
        <v>74</v>
      </c>
      <c r="AY512" s="193" t="s">
        <v>176</v>
      </c>
    </row>
    <row r="513" spans="1:65" s="14" customFormat="1">
      <c r="B513" s="199"/>
      <c r="D513" s="192" t="s">
        <v>184</v>
      </c>
      <c r="E513" s="200" t="s">
        <v>1</v>
      </c>
      <c r="F513" s="201" t="s">
        <v>768</v>
      </c>
      <c r="H513" s="202">
        <v>16.204999999999998</v>
      </c>
      <c r="I513" s="203"/>
      <c r="L513" s="199"/>
      <c r="M513" s="204"/>
      <c r="N513" s="205"/>
      <c r="O513" s="205"/>
      <c r="P513" s="205"/>
      <c r="Q513" s="205"/>
      <c r="R513" s="205"/>
      <c r="S513" s="205"/>
      <c r="T513" s="206"/>
      <c r="AT513" s="200" t="s">
        <v>184</v>
      </c>
      <c r="AU513" s="200" t="s">
        <v>87</v>
      </c>
      <c r="AV513" s="14" t="s">
        <v>87</v>
      </c>
      <c r="AW513" s="14" t="s">
        <v>29</v>
      </c>
      <c r="AX513" s="14" t="s">
        <v>74</v>
      </c>
      <c r="AY513" s="200" t="s">
        <v>176</v>
      </c>
    </row>
    <row r="514" spans="1:65" s="14" customFormat="1">
      <c r="B514" s="199"/>
      <c r="D514" s="192" t="s">
        <v>184</v>
      </c>
      <c r="E514" s="200" t="s">
        <v>1</v>
      </c>
      <c r="F514" s="201" t="s">
        <v>769</v>
      </c>
      <c r="H514" s="202">
        <v>-1.89</v>
      </c>
      <c r="I514" s="203"/>
      <c r="L514" s="199"/>
      <c r="M514" s="204"/>
      <c r="N514" s="205"/>
      <c r="O514" s="205"/>
      <c r="P514" s="205"/>
      <c r="Q514" s="205"/>
      <c r="R514" s="205"/>
      <c r="S514" s="205"/>
      <c r="T514" s="206"/>
      <c r="AT514" s="200" t="s">
        <v>184</v>
      </c>
      <c r="AU514" s="200" t="s">
        <v>87</v>
      </c>
      <c r="AV514" s="14" t="s">
        <v>87</v>
      </c>
      <c r="AW514" s="14" t="s">
        <v>29</v>
      </c>
      <c r="AX514" s="14" t="s">
        <v>74</v>
      </c>
      <c r="AY514" s="200" t="s">
        <v>176</v>
      </c>
    </row>
    <row r="515" spans="1:65" s="16" customFormat="1">
      <c r="B515" s="215"/>
      <c r="D515" s="192" t="s">
        <v>184</v>
      </c>
      <c r="E515" s="216" t="s">
        <v>1</v>
      </c>
      <c r="F515" s="217" t="s">
        <v>230</v>
      </c>
      <c r="H515" s="218">
        <v>57.024000000000001</v>
      </c>
      <c r="I515" s="219"/>
      <c r="L515" s="215"/>
      <c r="M515" s="220"/>
      <c r="N515" s="221"/>
      <c r="O515" s="221"/>
      <c r="P515" s="221"/>
      <c r="Q515" s="221"/>
      <c r="R515" s="221"/>
      <c r="S515" s="221"/>
      <c r="T515" s="222"/>
      <c r="AT515" s="216" t="s">
        <v>184</v>
      </c>
      <c r="AU515" s="216" t="s">
        <v>87</v>
      </c>
      <c r="AV515" s="16" t="s">
        <v>215</v>
      </c>
      <c r="AW515" s="16" t="s">
        <v>29</v>
      </c>
      <c r="AX515" s="16" t="s">
        <v>74</v>
      </c>
      <c r="AY515" s="216" t="s">
        <v>176</v>
      </c>
    </row>
    <row r="516" spans="1:65" s="15" customFormat="1">
      <c r="B516" s="207"/>
      <c r="D516" s="192" t="s">
        <v>184</v>
      </c>
      <c r="E516" s="208" t="s">
        <v>1</v>
      </c>
      <c r="F516" s="209" t="s">
        <v>207</v>
      </c>
      <c r="H516" s="210">
        <v>95.186000000000007</v>
      </c>
      <c r="I516" s="211"/>
      <c r="L516" s="207"/>
      <c r="M516" s="212"/>
      <c r="N516" s="213"/>
      <c r="O516" s="213"/>
      <c r="P516" s="213"/>
      <c r="Q516" s="213"/>
      <c r="R516" s="213"/>
      <c r="S516" s="213"/>
      <c r="T516" s="214"/>
      <c r="AT516" s="208" t="s">
        <v>184</v>
      </c>
      <c r="AU516" s="208" t="s">
        <v>87</v>
      </c>
      <c r="AV516" s="15" t="s">
        <v>183</v>
      </c>
      <c r="AW516" s="15" t="s">
        <v>29</v>
      </c>
      <c r="AX516" s="15" t="s">
        <v>81</v>
      </c>
      <c r="AY516" s="208" t="s">
        <v>176</v>
      </c>
    </row>
    <row r="517" spans="1:65" s="2" customFormat="1" ht="24.2" customHeight="1">
      <c r="A517" s="35"/>
      <c r="B517" s="146"/>
      <c r="C517" s="231" t="s">
        <v>321</v>
      </c>
      <c r="D517" s="231" t="s">
        <v>558</v>
      </c>
      <c r="E517" s="232" t="s">
        <v>755</v>
      </c>
      <c r="F517" s="233" t="s">
        <v>756</v>
      </c>
      <c r="G517" s="234" t="s">
        <v>757</v>
      </c>
      <c r="H517" s="235">
        <v>104.705</v>
      </c>
      <c r="I517" s="236"/>
      <c r="J517" s="237">
        <f>ROUND(I517*H517,2)</f>
        <v>0</v>
      </c>
      <c r="K517" s="238"/>
      <c r="L517" s="239"/>
      <c r="M517" s="240" t="s">
        <v>1</v>
      </c>
      <c r="N517" s="241" t="s">
        <v>40</v>
      </c>
      <c r="O517" s="64"/>
      <c r="P517" s="188">
        <f>O517*H517</f>
        <v>0</v>
      </c>
      <c r="Q517" s="188">
        <v>0</v>
      </c>
      <c r="R517" s="188">
        <f>Q517*H517</f>
        <v>0</v>
      </c>
      <c r="S517" s="188">
        <v>0</v>
      </c>
      <c r="T517" s="189">
        <f>S517*H517</f>
        <v>0</v>
      </c>
      <c r="U517" s="35"/>
      <c r="V517" s="35"/>
      <c r="W517" s="35"/>
      <c r="X517" s="35"/>
      <c r="Y517" s="35"/>
      <c r="Z517" s="35"/>
      <c r="AA517" s="35"/>
      <c r="AB517" s="35"/>
      <c r="AC517" s="35"/>
      <c r="AD517" s="35"/>
      <c r="AE517" s="35"/>
      <c r="AR517" s="190" t="s">
        <v>314</v>
      </c>
      <c r="AT517" s="190" t="s">
        <v>558</v>
      </c>
      <c r="AU517" s="190" t="s">
        <v>87</v>
      </c>
      <c r="AY517" s="18" t="s">
        <v>176</v>
      </c>
      <c r="BE517" s="108">
        <f>IF(N517="základná",J517,0)</f>
        <v>0</v>
      </c>
      <c r="BF517" s="108">
        <f>IF(N517="znížená",J517,0)</f>
        <v>0</v>
      </c>
      <c r="BG517" s="108">
        <f>IF(N517="zákl. prenesená",J517,0)</f>
        <v>0</v>
      </c>
      <c r="BH517" s="108">
        <f>IF(N517="zníž. prenesená",J517,0)</f>
        <v>0</v>
      </c>
      <c r="BI517" s="108">
        <f>IF(N517="nulová",J517,0)</f>
        <v>0</v>
      </c>
      <c r="BJ517" s="18" t="s">
        <v>87</v>
      </c>
      <c r="BK517" s="108">
        <f>ROUND(I517*H517,2)</f>
        <v>0</v>
      </c>
      <c r="BL517" s="18" t="s">
        <v>252</v>
      </c>
      <c r="BM517" s="190" t="s">
        <v>404</v>
      </c>
    </row>
    <row r="518" spans="1:65" s="2" customFormat="1" ht="24.2" customHeight="1">
      <c r="A518" s="35"/>
      <c r="B518" s="146"/>
      <c r="C518" s="231" t="s">
        <v>411</v>
      </c>
      <c r="D518" s="231" t="s">
        <v>558</v>
      </c>
      <c r="E518" s="232" t="s">
        <v>758</v>
      </c>
      <c r="F518" s="233" t="s">
        <v>759</v>
      </c>
      <c r="G518" s="234" t="s">
        <v>263</v>
      </c>
      <c r="H518" s="235">
        <v>38.073999999999998</v>
      </c>
      <c r="I518" s="236"/>
      <c r="J518" s="237">
        <f>ROUND(I518*H518,2)</f>
        <v>0</v>
      </c>
      <c r="K518" s="238"/>
      <c r="L518" s="239"/>
      <c r="M518" s="240" t="s">
        <v>1</v>
      </c>
      <c r="N518" s="241" t="s">
        <v>40</v>
      </c>
      <c r="O518" s="64"/>
      <c r="P518" s="188">
        <f>O518*H518</f>
        <v>0</v>
      </c>
      <c r="Q518" s="188">
        <v>0</v>
      </c>
      <c r="R518" s="188">
        <f>Q518*H518</f>
        <v>0</v>
      </c>
      <c r="S518" s="188">
        <v>0</v>
      </c>
      <c r="T518" s="189">
        <f>S518*H518</f>
        <v>0</v>
      </c>
      <c r="U518" s="35"/>
      <c r="V518" s="35"/>
      <c r="W518" s="35"/>
      <c r="X518" s="35"/>
      <c r="Y518" s="35"/>
      <c r="Z518" s="35"/>
      <c r="AA518" s="35"/>
      <c r="AB518" s="35"/>
      <c r="AC518" s="35"/>
      <c r="AD518" s="35"/>
      <c r="AE518" s="35"/>
      <c r="AR518" s="190" t="s">
        <v>314</v>
      </c>
      <c r="AT518" s="190" t="s">
        <v>558</v>
      </c>
      <c r="AU518" s="190" t="s">
        <v>87</v>
      </c>
      <c r="AY518" s="18" t="s">
        <v>176</v>
      </c>
      <c r="BE518" s="108">
        <f>IF(N518="základná",J518,0)</f>
        <v>0</v>
      </c>
      <c r="BF518" s="108">
        <f>IF(N518="znížená",J518,0)</f>
        <v>0</v>
      </c>
      <c r="BG518" s="108">
        <f>IF(N518="zákl. prenesená",J518,0)</f>
        <v>0</v>
      </c>
      <c r="BH518" s="108">
        <f>IF(N518="zníž. prenesená",J518,0)</f>
        <v>0</v>
      </c>
      <c r="BI518" s="108">
        <f>IF(N518="nulová",J518,0)</f>
        <v>0</v>
      </c>
      <c r="BJ518" s="18" t="s">
        <v>87</v>
      </c>
      <c r="BK518" s="108">
        <f>ROUND(I518*H518,2)</f>
        <v>0</v>
      </c>
      <c r="BL518" s="18" t="s">
        <v>252</v>
      </c>
      <c r="BM518" s="190" t="s">
        <v>407</v>
      </c>
    </row>
    <row r="519" spans="1:65" s="2" customFormat="1" ht="24.2" customHeight="1">
      <c r="A519" s="35"/>
      <c r="B519" s="146"/>
      <c r="C519" s="178" t="s">
        <v>327</v>
      </c>
      <c r="D519" s="178" t="s">
        <v>179</v>
      </c>
      <c r="E519" s="179" t="s">
        <v>770</v>
      </c>
      <c r="F519" s="180" t="s">
        <v>771</v>
      </c>
      <c r="G519" s="181" t="s">
        <v>772</v>
      </c>
      <c r="H519" s="242"/>
      <c r="I519" s="183"/>
      <c r="J519" s="184">
        <f>ROUND(I519*H519,2)</f>
        <v>0</v>
      </c>
      <c r="K519" s="185"/>
      <c r="L519" s="36"/>
      <c r="M519" s="186" t="s">
        <v>1</v>
      </c>
      <c r="N519" s="187" t="s">
        <v>40</v>
      </c>
      <c r="O519" s="64"/>
      <c r="P519" s="188">
        <f>O519*H519</f>
        <v>0</v>
      </c>
      <c r="Q519" s="188">
        <v>0</v>
      </c>
      <c r="R519" s="188">
        <f>Q519*H519</f>
        <v>0</v>
      </c>
      <c r="S519" s="188">
        <v>0</v>
      </c>
      <c r="T519" s="189">
        <f>S519*H519</f>
        <v>0</v>
      </c>
      <c r="U519" s="35"/>
      <c r="V519" s="35"/>
      <c r="W519" s="35"/>
      <c r="X519" s="35"/>
      <c r="Y519" s="35"/>
      <c r="Z519" s="35"/>
      <c r="AA519" s="35"/>
      <c r="AB519" s="35"/>
      <c r="AC519" s="35"/>
      <c r="AD519" s="35"/>
      <c r="AE519" s="35"/>
      <c r="AR519" s="190" t="s">
        <v>252</v>
      </c>
      <c r="AT519" s="190" t="s">
        <v>179</v>
      </c>
      <c r="AU519" s="190" t="s">
        <v>87</v>
      </c>
      <c r="AY519" s="18" t="s">
        <v>176</v>
      </c>
      <c r="BE519" s="108">
        <f>IF(N519="základná",J519,0)</f>
        <v>0</v>
      </c>
      <c r="BF519" s="108">
        <f>IF(N519="znížená",J519,0)</f>
        <v>0</v>
      </c>
      <c r="BG519" s="108">
        <f>IF(N519="zákl. prenesená",J519,0)</f>
        <v>0</v>
      </c>
      <c r="BH519" s="108">
        <f>IF(N519="zníž. prenesená",J519,0)</f>
        <v>0</v>
      </c>
      <c r="BI519" s="108">
        <f>IF(N519="nulová",J519,0)</f>
        <v>0</v>
      </c>
      <c r="BJ519" s="18" t="s">
        <v>87</v>
      </c>
      <c r="BK519" s="108">
        <f>ROUND(I519*H519,2)</f>
        <v>0</v>
      </c>
      <c r="BL519" s="18" t="s">
        <v>252</v>
      </c>
      <c r="BM519" s="190" t="s">
        <v>414</v>
      </c>
    </row>
    <row r="520" spans="1:65" s="12" customFormat="1" ht="22.9" customHeight="1">
      <c r="B520" s="165"/>
      <c r="D520" s="166" t="s">
        <v>73</v>
      </c>
      <c r="E520" s="176" t="s">
        <v>500</v>
      </c>
      <c r="F520" s="176" t="s">
        <v>501</v>
      </c>
      <c r="I520" s="168"/>
      <c r="J520" s="177">
        <f>BK520</f>
        <v>0</v>
      </c>
      <c r="L520" s="165"/>
      <c r="M520" s="170"/>
      <c r="N520" s="171"/>
      <c r="O520" s="171"/>
      <c r="P520" s="172">
        <f>SUM(P521:P624)</f>
        <v>0</v>
      </c>
      <c r="Q520" s="171"/>
      <c r="R520" s="172">
        <f>SUM(R521:R624)</f>
        <v>0</v>
      </c>
      <c r="S520" s="171"/>
      <c r="T520" s="173">
        <f>SUM(T521:T624)</f>
        <v>0</v>
      </c>
      <c r="AR520" s="166" t="s">
        <v>87</v>
      </c>
      <c r="AT520" s="174" t="s">
        <v>73</v>
      </c>
      <c r="AU520" s="174" t="s">
        <v>81</v>
      </c>
      <c r="AY520" s="166" t="s">
        <v>176</v>
      </c>
      <c r="BK520" s="175">
        <f>SUM(BK521:BK624)</f>
        <v>0</v>
      </c>
    </row>
    <row r="521" spans="1:65" s="2" customFormat="1" ht="24.2" customHeight="1">
      <c r="A521" s="35"/>
      <c r="B521" s="146"/>
      <c r="C521" s="178" t="s">
        <v>468</v>
      </c>
      <c r="D521" s="178" t="s">
        <v>179</v>
      </c>
      <c r="E521" s="179" t="s">
        <v>773</v>
      </c>
      <c r="F521" s="180" t="s">
        <v>774</v>
      </c>
      <c r="G521" s="181" t="s">
        <v>182</v>
      </c>
      <c r="H521" s="182">
        <v>78.275999999999996</v>
      </c>
      <c r="I521" s="183"/>
      <c r="J521" s="184">
        <f>ROUND(I521*H521,2)</f>
        <v>0</v>
      </c>
      <c r="K521" s="185"/>
      <c r="L521" s="36"/>
      <c r="M521" s="186" t="s">
        <v>1</v>
      </c>
      <c r="N521" s="187" t="s">
        <v>40</v>
      </c>
      <c r="O521" s="64"/>
      <c r="P521" s="188">
        <f>O521*H521</f>
        <v>0</v>
      </c>
      <c r="Q521" s="188">
        <v>0</v>
      </c>
      <c r="R521" s="188">
        <f>Q521*H521</f>
        <v>0</v>
      </c>
      <c r="S521" s="188">
        <v>0</v>
      </c>
      <c r="T521" s="189">
        <f>S521*H521</f>
        <v>0</v>
      </c>
      <c r="U521" s="35"/>
      <c r="V521" s="35"/>
      <c r="W521" s="35"/>
      <c r="X521" s="35"/>
      <c r="Y521" s="35"/>
      <c r="Z521" s="35"/>
      <c r="AA521" s="35"/>
      <c r="AB521" s="35"/>
      <c r="AC521" s="35"/>
      <c r="AD521" s="35"/>
      <c r="AE521" s="35"/>
      <c r="AR521" s="190" t="s">
        <v>252</v>
      </c>
      <c r="AT521" s="190" t="s">
        <v>179</v>
      </c>
      <c r="AU521" s="190" t="s">
        <v>87</v>
      </c>
      <c r="AY521" s="18" t="s">
        <v>176</v>
      </c>
      <c r="BE521" s="108">
        <f>IF(N521="základná",J521,0)</f>
        <v>0</v>
      </c>
      <c r="BF521" s="108">
        <f>IF(N521="znížená",J521,0)</f>
        <v>0</v>
      </c>
      <c r="BG521" s="108">
        <f>IF(N521="zákl. prenesená",J521,0)</f>
        <v>0</v>
      </c>
      <c r="BH521" s="108">
        <f>IF(N521="zníž. prenesená",J521,0)</f>
        <v>0</v>
      </c>
      <c r="BI521" s="108">
        <f>IF(N521="nulová",J521,0)</f>
        <v>0</v>
      </c>
      <c r="BJ521" s="18" t="s">
        <v>87</v>
      </c>
      <c r="BK521" s="108">
        <f>ROUND(I521*H521,2)</f>
        <v>0</v>
      </c>
      <c r="BL521" s="18" t="s">
        <v>252</v>
      </c>
      <c r="BM521" s="190" t="s">
        <v>446</v>
      </c>
    </row>
    <row r="522" spans="1:65" s="13" customFormat="1">
      <c r="B522" s="191"/>
      <c r="D522" s="192" t="s">
        <v>184</v>
      </c>
      <c r="E522" s="193" t="s">
        <v>1</v>
      </c>
      <c r="F522" s="194" t="s">
        <v>710</v>
      </c>
      <c r="H522" s="193" t="s">
        <v>1</v>
      </c>
      <c r="I522" s="195"/>
      <c r="L522" s="191"/>
      <c r="M522" s="196"/>
      <c r="N522" s="197"/>
      <c r="O522" s="197"/>
      <c r="P522" s="197"/>
      <c r="Q522" s="197"/>
      <c r="R522" s="197"/>
      <c r="S522" s="197"/>
      <c r="T522" s="198"/>
      <c r="AT522" s="193" t="s">
        <v>184</v>
      </c>
      <c r="AU522" s="193" t="s">
        <v>87</v>
      </c>
      <c r="AV522" s="13" t="s">
        <v>81</v>
      </c>
      <c r="AW522" s="13" t="s">
        <v>29</v>
      </c>
      <c r="AX522" s="13" t="s">
        <v>74</v>
      </c>
      <c r="AY522" s="193" t="s">
        <v>176</v>
      </c>
    </row>
    <row r="523" spans="1:65" s="13" customFormat="1">
      <c r="B523" s="191"/>
      <c r="D523" s="192" t="s">
        <v>184</v>
      </c>
      <c r="E523" s="193" t="s">
        <v>1</v>
      </c>
      <c r="F523" s="194" t="s">
        <v>711</v>
      </c>
      <c r="H523" s="193" t="s">
        <v>1</v>
      </c>
      <c r="I523" s="195"/>
      <c r="L523" s="191"/>
      <c r="M523" s="196"/>
      <c r="N523" s="197"/>
      <c r="O523" s="197"/>
      <c r="P523" s="197"/>
      <c r="Q523" s="197"/>
      <c r="R523" s="197"/>
      <c r="S523" s="197"/>
      <c r="T523" s="198"/>
      <c r="AT523" s="193" t="s">
        <v>184</v>
      </c>
      <c r="AU523" s="193" t="s">
        <v>87</v>
      </c>
      <c r="AV523" s="13" t="s">
        <v>81</v>
      </c>
      <c r="AW523" s="13" t="s">
        <v>29</v>
      </c>
      <c r="AX523" s="13" t="s">
        <v>74</v>
      </c>
      <c r="AY523" s="193" t="s">
        <v>176</v>
      </c>
    </row>
    <row r="524" spans="1:65" s="14" customFormat="1">
      <c r="B524" s="199"/>
      <c r="D524" s="192" t="s">
        <v>184</v>
      </c>
      <c r="E524" s="200" t="s">
        <v>1</v>
      </c>
      <c r="F524" s="201" t="s">
        <v>712</v>
      </c>
      <c r="H524" s="202">
        <v>3.8460000000000001</v>
      </c>
      <c r="I524" s="203"/>
      <c r="L524" s="199"/>
      <c r="M524" s="204"/>
      <c r="N524" s="205"/>
      <c r="O524" s="205"/>
      <c r="P524" s="205"/>
      <c r="Q524" s="205"/>
      <c r="R524" s="205"/>
      <c r="S524" s="205"/>
      <c r="T524" s="206"/>
      <c r="AT524" s="200" t="s">
        <v>184</v>
      </c>
      <c r="AU524" s="200" t="s">
        <v>87</v>
      </c>
      <c r="AV524" s="14" t="s">
        <v>87</v>
      </c>
      <c r="AW524" s="14" t="s">
        <v>29</v>
      </c>
      <c r="AX524" s="14" t="s">
        <v>74</v>
      </c>
      <c r="AY524" s="200" t="s">
        <v>176</v>
      </c>
    </row>
    <row r="525" spans="1:65" s="13" customFormat="1">
      <c r="B525" s="191"/>
      <c r="D525" s="192" t="s">
        <v>184</v>
      </c>
      <c r="E525" s="193" t="s">
        <v>1</v>
      </c>
      <c r="F525" s="194" t="s">
        <v>611</v>
      </c>
      <c r="H525" s="193" t="s">
        <v>1</v>
      </c>
      <c r="I525" s="195"/>
      <c r="L525" s="191"/>
      <c r="M525" s="196"/>
      <c r="N525" s="197"/>
      <c r="O525" s="197"/>
      <c r="P525" s="197"/>
      <c r="Q525" s="197"/>
      <c r="R525" s="197"/>
      <c r="S525" s="197"/>
      <c r="T525" s="198"/>
      <c r="AT525" s="193" t="s">
        <v>184</v>
      </c>
      <c r="AU525" s="193" t="s">
        <v>87</v>
      </c>
      <c r="AV525" s="13" t="s">
        <v>81</v>
      </c>
      <c r="AW525" s="13" t="s">
        <v>29</v>
      </c>
      <c r="AX525" s="13" t="s">
        <v>74</v>
      </c>
      <c r="AY525" s="193" t="s">
        <v>176</v>
      </c>
    </row>
    <row r="526" spans="1:65" s="14" customFormat="1">
      <c r="B526" s="199"/>
      <c r="D526" s="192" t="s">
        <v>184</v>
      </c>
      <c r="E526" s="200" t="s">
        <v>1</v>
      </c>
      <c r="F526" s="201" t="s">
        <v>713</v>
      </c>
      <c r="H526" s="202">
        <v>2.06</v>
      </c>
      <c r="I526" s="203"/>
      <c r="L526" s="199"/>
      <c r="M526" s="204"/>
      <c r="N526" s="205"/>
      <c r="O526" s="205"/>
      <c r="P526" s="205"/>
      <c r="Q526" s="205"/>
      <c r="R526" s="205"/>
      <c r="S526" s="205"/>
      <c r="T526" s="206"/>
      <c r="AT526" s="200" t="s">
        <v>184</v>
      </c>
      <c r="AU526" s="200" t="s">
        <v>87</v>
      </c>
      <c r="AV526" s="14" t="s">
        <v>87</v>
      </c>
      <c r="AW526" s="14" t="s">
        <v>29</v>
      </c>
      <c r="AX526" s="14" t="s">
        <v>74</v>
      </c>
      <c r="AY526" s="200" t="s">
        <v>176</v>
      </c>
    </row>
    <row r="527" spans="1:65" s="16" customFormat="1">
      <c r="B527" s="215"/>
      <c r="D527" s="192" t="s">
        <v>184</v>
      </c>
      <c r="E527" s="216" t="s">
        <v>1</v>
      </c>
      <c r="F527" s="217" t="s">
        <v>230</v>
      </c>
      <c r="H527" s="218">
        <v>5.9059999999999997</v>
      </c>
      <c r="I527" s="219"/>
      <c r="L527" s="215"/>
      <c r="M527" s="220"/>
      <c r="N527" s="221"/>
      <c r="O527" s="221"/>
      <c r="P527" s="221"/>
      <c r="Q527" s="221"/>
      <c r="R527" s="221"/>
      <c r="S527" s="221"/>
      <c r="T527" s="222"/>
      <c r="AT527" s="216" t="s">
        <v>184</v>
      </c>
      <c r="AU527" s="216" t="s">
        <v>87</v>
      </c>
      <c r="AV527" s="16" t="s">
        <v>215</v>
      </c>
      <c r="AW527" s="16" t="s">
        <v>29</v>
      </c>
      <c r="AX527" s="16" t="s">
        <v>74</v>
      </c>
      <c r="AY527" s="216" t="s">
        <v>176</v>
      </c>
    </row>
    <row r="528" spans="1:65" s="13" customFormat="1">
      <c r="B528" s="191"/>
      <c r="D528" s="192" t="s">
        <v>184</v>
      </c>
      <c r="E528" s="193" t="s">
        <v>1</v>
      </c>
      <c r="F528" s="194" t="s">
        <v>719</v>
      </c>
      <c r="H528" s="193" t="s">
        <v>1</v>
      </c>
      <c r="I528" s="195"/>
      <c r="L528" s="191"/>
      <c r="M528" s="196"/>
      <c r="N528" s="197"/>
      <c r="O528" s="197"/>
      <c r="P528" s="197"/>
      <c r="Q528" s="197"/>
      <c r="R528" s="197"/>
      <c r="S528" s="197"/>
      <c r="T528" s="198"/>
      <c r="AT528" s="193" t="s">
        <v>184</v>
      </c>
      <c r="AU528" s="193" t="s">
        <v>87</v>
      </c>
      <c r="AV528" s="13" t="s">
        <v>81</v>
      </c>
      <c r="AW528" s="13" t="s">
        <v>29</v>
      </c>
      <c r="AX528" s="13" t="s">
        <v>74</v>
      </c>
      <c r="AY528" s="193" t="s">
        <v>176</v>
      </c>
    </row>
    <row r="529" spans="2:51" s="13" customFormat="1">
      <c r="B529" s="191"/>
      <c r="D529" s="192" t="s">
        <v>184</v>
      </c>
      <c r="E529" s="193" t="s">
        <v>1</v>
      </c>
      <c r="F529" s="194" t="s">
        <v>711</v>
      </c>
      <c r="H529" s="193" t="s">
        <v>1</v>
      </c>
      <c r="I529" s="195"/>
      <c r="L529" s="191"/>
      <c r="M529" s="196"/>
      <c r="N529" s="197"/>
      <c r="O529" s="197"/>
      <c r="P529" s="197"/>
      <c r="Q529" s="197"/>
      <c r="R529" s="197"/>
      <c r="S529" s="197"/>
      <c r="T529" s="198"/>
      <c r="AT529" s="193" t="s">
        <v>184</v>
      </c>
      <c r="AU529" s="193" t="s">
        <v>87</v>
      </c>
      <c r="AV529" s="13" t="s">
        <v>81</v>
      </c>
      <c r="AW529" s="13" t="s">
        <v>29</v>
      </c>
      <c r="AX529" s="13" t="s">
        <v>74</v>
      </c>
      <c r="AY529" s="193" t="s">
        <v>176</v>
      </c>
    </row>
    <row r="530" spans="2:51" s="14" customFormat="1">
      <c r="B530" s="199"/>
      <c r="D530" s="192" t="s">
        <v>184</v>
      </c>
      <c r="E530" s="200" t="s">
        <v>1</v>
      </c>
      <c r="F530" s="201" t="s">
        <v>720</v>
      </c>
      <c r="H530" s="202">
        <v>8.61</v>
      </c>
      <c r="I530" s="203"/>
      <c r="L530" s="199"/>
      <c r="M530" s="204"/>
      <c r="N530" s="205"/>
      <c r="O530" s="205"/>
      <c r="P530" s="205"/>
      <c r="Q530" s="205"/>
      <c r="R530" s="205"/>
      <c r="S530" s="205"/>
      <c r="T530" s="206"/>
      <c r="AT530" s="200" t="s">
        <v>184</v>
      </c>
      <c r="AU530" s="200" t="s">
        <v>87</v>
      </c>
      <c r="AV530" s="14" t="s">
        <v>87</v>
      </c>
      <c r="AW530" s="14" t="s">
        <v>29</v>
      </c>
      <c r="AX530" s="14" t="s">
        <v>74</v>
      </c>
      <c r="AY530" s="200" t="s">
        <v>176</v>
      </c>
    </row>
    <row r="531" spans="2:51" s="13" customFormat="1">
      <c r="B531" s="191"/>
      <c r="D531" s="192" t="s">
        <v>184</v>
      </c>
      <c r="E531" s="193" t="s">
        <v>1</v>
      </c>
      <c r="F531" s="194" t="s">
        <v>611</v>
      </c>
      <c r="H531" s="193" t="s">
        <v>1</v>
      </c>
      <c r="I531" s="195"/>
      <c r="L531" s="191"/>
      <c r="M531" s="196"/>
      <c r="N531" s="197"/>
      <c r="O531" s="197"/>
      <c r="P531" s="197"/>
      <c r="Q531" s="197"/>
      <c r="R531" s="197"/>
      <c r="S531" s="197"/>
      <c r="T531" s="198"/>
      <c r="AT531" s="193" t="s">
        <v>184</v>
      </c>
      <c r="AU531" s="193" t="s">
        <v>87</v>
      </c>
      <c r="AV531" s="13" t="s">
        <v>81</v>
      </c>
      <c r="AW531" s="13" t="s">
        <v>29</v>
      </c>
      <c r="AX531" s="13" t="s">
        <v>74</v>
      </c>
      <c r="AY531" s="193" t="s">
        <v>176</v>
      </c>
    </row>
    <row r="532" spans="2:51" s="14" customFormat="1">
      <c r="B532" s="199"/>
      <c r="D532" s="192" t="s">
        <v>184</v>
      </c>
      <c r="E532" s="200" t="s">
        <v>1</v>
      </c>
      <c r="F532" s="201" t="s">
        <v>721</v>
      </c>
      <c r="H532" s="202">
        <v>4.53</v>
      </c>
      <c r="I532" s="203"/>
      <c r="L532" s="199"/>
      <c r="M532" s="204"/>
      <c r="N532" s="205"/>
      <c r="O532" s="205"/>
      <c r="P532" s="205"/>
      <c r="Q532" s="205"/>
      <c r="R532" s="205"/>
      <c r="S532" s="205"/>
      <c r="T532" s="206"/>
      <c r="AT532" s="200" t="s">
        <v>184</v>
      </c>
      <c r="AU532" s="200" t="s">
        <v>87</v>
      </c>
      <c r="AV532" s="14" t="s">
        <v>87</v>
      </c>
      <c r="AW532" s="14" t="s">
        <v>29</v>
      </c>
      <c r="AX532" s="14" t="s">
        <v>74</v>
      </c>
      <c r="AY532" s="200" t="s">
        <v>176</v>
      </c>
    </row>
    <row r="533" spans="2:51" s="16" customFormat="1">
      <c r="B533" s="215"/>
      <c r="D533" s="192" t="s">
        <v>184</v>
      </c>
      <c r="E533" s="216" t="s">
        <v>1</v>
      </c>
      <c r="F533" s="217" t="s">
        <v>230</v>
      </c>
      <c r="H533" s="218">
        <v>13.14</v>
      </c>
      <c r="I533" s="219"/>
      <c r="L533" s="215"/>
      <c r="M533" s="220"/>
      <c r="N533" s="221"/>
      <c r="O533" s="221"/>
      <c r="P533" s="221"/>
      <c r="Q533" s="221"/>
      <c r="R533" s="221"/>
      <c r="S533" s="221"/>
      <c r="T533" s="222"/>
      <c r="AT533" s="216" t="s">
        <v>184</v>
      </c>
      <c r="AU533" s="216" t="s">
        <v>87</v>
      </c>
      <c r="AV533" s="16" t="s">
        <v>215</v>
      </c>
      <c r="AW533" s="16" t="s">
        <v>29</v>
      </c>
      <c r="AX533" s="16" t="s">
        <v>74</v>
      </c>
      <c r="AY533" s="216" t="s">
        <v>176</v>
      </c>
    </row>
    <row r="534" spans="2:51" s="13" customFormat="1">
      <c r="B534" s="191"/>
      <c r="D534" s="192" t="s">
        <v>184</v>
      </c>
      <c r="E534" s="193" t="s">
        <v>1</v>
      </c>
      <c r="F534" s="194" t="s">
        <v>714</v>
      </c>
      <c r="H534" s="193" t="s">
        <v>1</v>
      </c>
      <c r="I534" s="195"/>
      <c r="L534" s="191"/>
      <c r="M534" s="196"/>
      <c r="N534" s="197"/>
      <c r="O534" s="197"/>
      <c r="P534" s="197"/>
      <c r="Q534" s="197"/>
      <c r="R534" s="197"/>
      <c r="S534" s="197"/>
      <c r="T534" s="198"/>
      <c r="AT534" s="193" t="s">
        <v>184</v>
      </c>
      <c r="AU534" s="193" t="s">
        <v>87</v>
      </c>
      <c r="AV534" s="13" t="s">
        <v>81</v>
      </c>
      <c r="AW534" s="13" t="s">
        <v>29</v>
      </c>
      <c r="AX534" s="13" t="s">
        <v>74</v>
      </c>
      <c r="AY534" s="193" t="s">
        <v>176</v>
      </c>
    </row>
    <row r="535" spans="2:51" s="13" customFormat="1">
      <c r="B535" s="191"/>
      <c r="D535" s="192" t="s">
        <v>184</v>
      </c>
      <c r="E535" s="193" t="s">
        <v>1</v>
      </c>
      <c r="F535" s="194" t="s">
        <v>622</v>
      </c>
      <c r="H535" s="193" t="s">
        <v>1</v>
      </c>
      <c r="I535" s="195"/>
      <c r="L535" s="191"/>
      <c r="M535" s="196"/>
      <c r="N535" s="197"/>
      <c r="O535" s="197"/>
      <c r="P535" s="197"/>
      <c r="Q535" s="197"/>
      <c r="R535" s="197"/>
      <c r="S535" s="197"/>
      <c r="T535" s="198"/>
      <c r="AT535" s="193" t="s">
        <v>184</v>
      </c>
      <c r="AU535" s="193" t="s">
        <v>87</v>
      </c>
      <c r="AV535" s="13" t="s">
        <v>81</v>
      </c>
      <c r="AW535" s="13" t="s">
        <v>29</v>
      </c>
      <c r="AX535" s="13" t="s">
        <v>74</v>
      </c>
      <c r="AY535" s="193" t="s">
        <v>176</v>
      </c>
    </row>
    <row r="536" spans="2:51" s="14" customFormat="1">
      <c r="B536" s="199"/>
      <c r="D536" s="192" t="s">
        <v>184</v>
      </c>
      <c r="E536" s="200" t="s">
        <v>1</v>
      </c>
      <c r="F536" s="201" t="s">
        <v>623</v>
      </c>
      <c r="H536" s="202">
        <v>34.57</v>
      </c>
      <c r="I536" s="203"/>
      <c r="L536" s="199"/>
      <c r="M536" s="204"/>
      <c r="N536" s="205"/>
      <c r="O536" s="205"/>
      <c r="P536" s="205"/>
      <c r="Q536" s="205"/>
      <c r="R536" s="205"/>
      <c r="S536" s="205"/>
      <c r="T536" s="206"/>
      <c r="AT536" s="200" t="s">
        <v>184</v>
      </c>
      <c r="AU536" s="200" t="s">
        <v>87</v>
      </c>
      <c r="AV536" s="14" t="s">
        <v>87</v>
      </c>
      <c r="AW536" s="14" t="s">
        <v>29</v>
      </c>
      <c r="AX536" s="14" t="s">
        <v>74</v>
      </c>
      <c r="AY536" s="200" t="s">
        <v>176</v>
      </c>
    </row>
    <row r="537" spans="2:51" s="16" customFormat="1">
      <c r="B537" s="215"/>
      <c r="D537" s="192" t="s">
        <v>184</v>
      </c>
      <c r="E537" s="216" t="s">
        <v>1</v>
      </c>
      <c r="F537" s="217" t="s">
        <v>230</v>
      </c>
      <c r="H537" s="218">
        <v>34.57</v>
      </c>
      <c r="I537" s="219"/>
      <c r="L537" s="215"/>
      <c r="M537" s="220"/>
      <c r="N537" s="221"/>
      <c r="O537" s="221"/>
      <c r="P537" s="221"/>
      <c r="Q537" s="221"/>
      <c r="R537" s="221"/>
      <c r="S537" s="221"/>
      <c r="T537" s="222"/>
      <c r="AT537" s="216" t="s">
        <v>184</v>
      </c>
      <c r="AU537" s="216" t="s">
        <v>87</v>
      </c>
      <c r="AV537" s="16" t="s">
        <v>215</v>
      </c>
      <c r="AW537" s="16" t="s">
        <v>29</v>
      </c>
      <c r="AX537" s="16" t="s">
        <v>74</v>
      </c>
      <c r="AY537" s="216" t="s">
        <v>176</v>
      </c>
    </row>
    <row r="538" spans="2:51" s="13" customFormat="1">
      <c r="B538" s="191"/>
      <c r="D538" s="192" t="s">
        <v>184</v>
      </c>
      <c r="E538" s="193" t="s">
        <v>1</v>
      </c>
      <c r="F538" s="194" t="s">
        <v>715</v>
      </c>
      <c r="H538" s="193" t="s">
        <v>1</v>
      </c>
      <c r="I538" s="195"/>
      <c r="L538" s="191"/>
      <c r="M538" s="196"/>
      <c r="N538" s="197"/>
      <c r="O538" s="197"/>
      <c r="P538" s="197"/>
      <c r="Q538" s="197"/>
      <c r="R538" s="197"/>
      <c r="S538" s="197"/>
      <c r="T538" s="198"/>
      <c r="AT538" s="193" t="s">
        <v>184</v>
      </c>
      <c r="AU538" s="193" t="s">
        <v>87</v>
      </c>
      <c r="AV538" s="13" t="s">
        <v>81</v>
      </c>
      <c r="AW538" s="13" t="s">
        <v>29</v>
      </c>
      <c r="AX538" s="13" t="s">
        <v>74</v>
      </c>
      <c r="AY538" s="193" t="s">
        <v>176</v>
      </c>
    </row>
    <row r="539" spans="2:51" s="13" customFormat="1">
      <c r="B539" s="191"/>
      <c r="D539" s="192" t="s">
        <v>184</v>
      </c>
      <c r="E539" s="193" t="s">
        <v>1</v>
      </c>
      <c r="F539" s="194" t="s">
        <v>613</v>
      </c>
      <c r="H539" s="193" t="s">
        <v>1</v>
      </c>
      <c r="I539" s="195"/>
      <c r="L539" s="191"/>
      <c r="M539" s="196"/>
      <c r="N539" s="197"/>
      <c r="O539" s="197"/>
      <c r="P539" s="197"/>
      <c r="Q539" s="197"/>
      <c r="R539" s="197"/>
      <c r="S539" s="197"/>
      <c r="T539" s="198"/>
      <c r="AT539" s="193" t="s">
        <v>184</v>
      </c>
      <c r="AU539" s="193" t="s">
        <v>87</v>
      </c>
      <c r="AV539" s="13" t="s">
        <v>81</v>
      </c>
      <c r="AW539" s="13" t="s">
        <v>29</v>
      </c>
      <c r="AX539" s="13" t="s">
        <v>74</v>
      </c>
      <c r="AY539" s="193" t="s">
        <v>176</v>
      </c>
    </row>
    <row r="540" spans="2:51" s="14" customFormat="1">
      <c r="B540" s="199"/>
      <c r="D540" s="192" t="s">
        <v>184</v>
      </c>
      <c r="E540" s="200" t="s">
        <v>1</v>
      </c>
      <c r="F540" s="201" t="s">
        <v>614</v>
      </c>
      <c r="H540" s="202">
        <v>4.25</v>
      </c>
      <c r="I540" s="203"/>
      <c r="L540" s="199"/>
      <c r="M540" s="204"/>
      <c r="N540" s="205"/>
      <c r="O540" s="205"/>
      <c r="P540" s="205"/>
      <c r="Q540" s="205"/>
      <c r="R540" s="205"/>
      <c r="S540" s="205"/>
      <c r="T540" s="206"/>
      <c r="AT540" s="200" t="s">
        <v>184</v>
      </c>
      <c r="AU540" s="200" t="s">
        <v>87</v>
      </c>
      <c r="AV540" s="14" t="s">
        <v>87</v>
      </c>
      <c r="AW540" s="14" t="s">
        <v>29</v>
      </c>
      <c r="AX540" s="14" t="s">
        <v>74</v>
      </c>
      <c r="AY540" s="200" t="s">
        <v>176</v>
      </c>
    </row>
    <row r="541" spans="2:51" s="13" customFormat="1">
      <c r="B541" s="191"/>
      <c r="D541" s="192" t="s">
        <v>184</v>
      </c>
      <c r="E541" s="193" t="s">
        <v>1</v>
      </c>
      <c r="F541" s="194" t="s">
        <v>615</v>
      </c>
      <c r="H541" s="193" t="s">
        <v>1</v>
      </c>
      <c r="I541" s="195"/>
      <c r="L541" s="191"/>
      <c r="M541" s="196"/>
      <c r="N541" s="197"/>
      <c r="O541" s="197"/>
      <c r="P541" s="197"/>
      <c r="Q541" s="197"/>
      <c r="R541" s="197"/>
      <c r="S541" s="197"/>
      <c r="T541" s="198"/>
      <c r="AT541" s="193" t="s">
        <v>184</v>
      </c>
      <c r="AU541" s="193" t="s">
        <v>87</v>
      </c>
      <c r="AV541" s="13" t="s">
        <v>81</v>
      </c>
      <c r="AW541" s="13" t="s">
        <v>29</v>
      </c>
      <c r="AX541" s="13" t="s">
        <v>74</v>
      </c>
      <c r="AY541" s="193" t="s">
        <v>176</v>
      </c>
    </row>
    <row r="542" spans="2:51" s="14" customFormat="1">
      <c r="B542" s="199"/>
      <c r="D542" s="192" t="s">
        <v>184</v>
      </c>
      <c r="E542" s="200" t="s">
        <v>1</v>
      </c>
      <c r="F542" s="201" t="s">
        <v>616</v>
      </c>
      <c r="H542" s="202">
        <v>10.88</v>
      </c>
      <c r="I542" s="203"/>
      <c r="L542" s="199"/>
      <c r="M542" s="204"/>
      <c r="N542" s="205"/>
      <c r="O542" s="205"/>
      <c r="P542" s="205"/>
      <c r="Q542" s="205"/>
      <c r="R542" s="205"/>
      <c r="S542" s="205"/>
      <c r="T542" s="206"/>
      <c r="AT542" s="200" t="s">
        <v>184</v>
      </c>
      <c r="AU542" s="200" t="s">
        <v>87</v>
      </c>
      <c r="AV542" s="14" t="s">
        <v>87</v>
      </c>
      <c r="AW542" s="14" t="s">
        <v>29</v>
      </c>
      <c r="AX542" s="14" t="s">
        <v>74</v>
      </c>
      <c r="AY542" s="200" t="s">
        <v>176</v>
      </c>
    </row>
    <row r="543" spans="2:51" s="16" customFormat="1">
      <c r="B543" s="215"/>
      <c r="D543" s="192" t="s">
        <v>184</v>
      </c>
      <c r="E543" s="216" t="s">
        <v>1</v>
      </c>
      <c r="F543" s="217" t="s">
        <v>230</v>
      </c>
      <c r="H543" s="218">
        <v>15.13</v>
      </c>
      <c r="I543" s="219"/>
      <c r="L543" s="215"/>
      <c r="M543" s="220"/>
      <c r="N543" s="221"/>
      <c r="O543" s="221"/>
      <c r="P543" s="221"/>
      <c r="Q543" s="221"/>
      <c r="R543" s="221"/>
      <c r="S543" s="221"/>
      <c r="T543" s="222"/>
      <c r="AT543" s="216" t="s">
        <v>184</v>
      </c>
      <c r="AU543" s="216" t="s">
        <v>87</v>
      </c>
      <c r="AV543" s="16" t="s">
        <v>215</v>
      </c>
      <c r="AW543" s="16" t="s">
        <v>29</v>
      </c>
      <c r="AX543" s="16" t="s">
        <v>74</v>
      </c>
      <c r="AY543" s="216" t="s">
        <v>176</v>
      </c>
    </row>
    <row r="544" spans="2:51" s="13" customFormat="1">
      <c r="B544" s="191"/>
      <c r="D544" s="192" t="s">
        <v>184</v>
      </c>
      <c r="E544" s="193" t="s">
        <v>1</v>
      </c>
      <c r="F544" s="194" t="s">
        <v>716</v>
      </c>
      <c r="H544" s="193" t="s">
        <v>1</v>
      </c>
      <c r="I544" s="195"/>
      <c r="L544" s="191"/>
      <c r="M544" s="196"/>
      <c r="N544" s="197"/>
      <c r="O544" s="197"/>
      <c r="P544" s="197"/>
      <c r="Q544" s="197"/>
      <c r="R544" s="197"/>
      <c r="S544" s="197"/>
      <c r="T544" s="198"/>
      <c r="AT544" s="193" t="s">
        <v>184</v>
      </c>
      <c r="AU544" s="193" t="s">
        <v>87</v>
      </c>
      <c r="AV544" s="13" t="s">
        <v>81</v>
      </c>
      <c r="AW544" s="13" t="s">
        <v>29</v>
      </c>
      <c r="AX544" s="13" t="s">
        <v>74</v>
      </c>
      <c r="AY544" s="193" t="s">
        <v>176</v>
      </c>
    </row>
    <row r="545" spans="1:65" s="13" customFormat="1">
      <c r="B545" s="191"/>
      <c r="D545" s="192" t="s">
        <v>184</v>
      </c>
      <c r="E545" s="193" t="s">
        <v>1</v>
      </c>
      <c r="F545" s="194" t="s">
        <v>617</v>
      </c>
      <c r="H545" s="193" t="s">
        <v>1</v>
      </c>
      <c r="I545" s="195"/>
      <c r="L545" s="191"/>
      <c r="M545" s="196"/>
      <c r="N545" s="197"/>
      <c r="O545" s="197"/>
      <c r="P545" s="197"/>
      <c r="Q545" s="197"/>
      <c r="R545" s="197"/>
      <c r="S545" s="197"/>
      <c r="T545" s="198"/>
      <c r="AT545" s="193" t="s">
        <v>184</v>
      </c>
      <c r="AU545" s="193" t="s">
        <v>87</v>
      </c>
      <c r="AV545" s="13" t="s">
        <v>81</v>
      </c>
      <c r="AW545" s="13" t="s">
        <v>29</v>
      </c>
      <c r="AX545" s="13" t="s">
        <v>74</v>
      </c>
      <c r="AY545" s="193" t="s">
        <v>176</v>
      </c>
    </row>
    <row r="546" spans="1:65" s="14" customFormat="1">
      <c r="B546" s="199"/>
      <c r="D546" s="192" t="s">
        <v>184</v>
      </c>
      <c r="E546" s="200" t="s">
        <v>1</v>
      </c>
      <c r="F546" s="201" t="s">
        <v>618</v>
      </c>
      <c r="H546" s="202">
        <v>9.5299999999999994</v>
      </c>
      <c r="I546" s="203"/>
      <c r="L546" s="199"/>
      <c r="M546" s="204"/>
      <c r="N546" s="205"/>
      <c r="O546" s="205"/>
      <c r="P546" s="205"/>
      <c r="Q546" s="205"/>
      <c r="R546" s="205"/>
      <c r="S546" s="205"/>
      <c r="T546" s="206"/>
      <c r="AT546" s="200" t="s">
        <v>184</v>
      </c>
      <c r="AU546" s="200" t="s">
        <v>87</v>
      </c>
      <c r="AV546" s="14" t="s">
        <v>87</v>
      </c>
      <c r="AW546" s="14" t="s">
        <v>29</v>
      </c>
      <c r="AX546" s="14" t="s">
        <v>74</v>
      </c>
      <c r="AY546" s="200" t="s">
        <v>176</v>
      </c>
    </row>
    <row r="547" spans="1:65" s="16" customFormat="1">
      <c r="B547" s="215"/>
      <c r="D547" s="192" t="s">
        <v>184</v>
      </c>
      <c r="E547" s="216" t="s">
        <v>1</v>
      </c>
      <c r="F547" s="217" t="s">
        <v>230</v>
      </c>
      <c r="H547" s="218">
        <v>9.5299999999999994</v>
      </c>
      <c r="I547" s="219"/>
      <c r="L547" s="215"/>
      <c r="M547" s="220"/>
      <c r="N547" s="221"/>
      <c r="O547" s="221"/>
      <c r="P547" s="221"/>
      <c r="Q547" s="221"/>
      <c r="R547" s="221"/>
      <c r="S547" s="221"/>
      <c r="T547" s="222"/>
      <c r="AT547" s="216" t="s">
        <v>184</v>
      </c>
      <c r="AU547" s="216" t="s">
        <v>87</v>
      </c>
      <c r="AV547" s="16" t="s">
        <v>215</v>
      </c>
      <c r="AW547" s="16" t="s">
        <v>29</v>
      </c>
      <c r="AX547" s="16" t="s">
        <v>74</v>
      </c>
      <c r="AY547" s="216" t="s">
        <v>176</v>
      </c>
    </row>
    <row r="548" spans="1:65" s="15" customFormat="1">
      <c r="B548" s="207"/>
      <c r="D548" s="192" t="s">
        <v>184</v>
      </c>
      <c r="E548" s="208" t="s">
        <v>1</v>
      </c>
      <c r="F548" s="209" t="s">
        <v>207</v>
      </c>
      <c r="H548" s="210">
        <v>78.275999999999996</v>
      </c>
      <c r="I548" s="211"/>
      <c r="L548" s="207"/>
      <c r="M548" s="212"/>
      <c r="N548" s="213"/>
      <c r="O548" s="213"/>
      <c r="P548" s="213"/>
      <c r="Q548" s="213"/>
      <c r="R548" s="213"/>
      <c r="S548" s="213"/>
      <c r="T548" s="214"/>
      <c r="AT548" s="208" t="s">
        <v>184</v>
      </c>
      <c r="AU548" s="208" t="s">
        <v>87</v>
      </c>
      <c r="AV548" s="15" t="s">
        <v>183</v>
      </c>
      <c r="AW548" s="15" t="s">
        <v>29</v>
      </c>
      <c r="AX548" s="15" t="s">
        <v>81</v>
      </c>
      <c r="AY548" s="208" t="s">
        <v>176</v>
      </c>
    </row>
    <row r="549" spans="1:65" s="2" customFormat="1" ht="33" customHeight="1">
      <c r="A549" s="35"/>
      <c r="B549" s="146"/>
      <c r="C549" s="231" t="s">
        <v>332</v>
      </c>
      <c r="D549" s="231" t="s">
        <v>558</v>
      </c>
      <c r="E549" s="232" t="s">
        <v>775</v>
      </c>
      <c r="F549" s="233" t="s">
        <v>776</v>
      </c>
      <c r="G549" s="234" t="s">
        <v>182</v>
      </c>
      <c r="H549" s="235">
        <v>82.19</v>
      </c>
      <c r="I549" s="236"/>
      <c r="J549" s="237">
        <f>ROUND(I549*H549,2)</f>
        <v>0</v>
      </c>
      <c r="K549" s="238"/>
      <c r="L549" s="239"/>
      <c r="M549" s="240" t="s">
        <v>1</v>
      </c>
      <c r="N549" s="241" t="s">
        <v>40</v>
      </c>
      <c r="O549" s="64"/>
      <c r="P549" s="188">
        <f>O549*H549</f>
        <v>0</v>
      </c>
      <c r="Q549" s="188">
        <v>0</v>
      </c>
      <c r="R549" s="188">
        <f>Q549*H549</f>
        <v>0</v>
      </c>
      <c r="S549" s="188">
        <v>0</v>
      </c>
      <c r="T549" s="189">
        <f>S549*H549</f>
        <v>0</v>
      </c>
      <c r="U549" s="35"/>
      <c r="V549" s="35"/>
      <c r="W549" s="35"/>
      <c r="X549" s="35"/>
      <c r="Y549" s="35"/>
      <c r="Z549" s="35"/>
      <c r="AA549" s="35"/>
      <c r="AB549" s="35"/>
      <c r="AC549" s="35"/>
      <c r="AD549" s="35"/>
      <c r="AE549" s="35"/>
      <c r="AR549" s="190" t="s">
        <v>314</v>
      </c>
      <c r="AT549" s="190" t="s">
        <v>558</v>
      </c>
      <c r="AU549" s="190" t="s">
        <v>87</v>
      </c>
      <c r="AY549" s="18" t="s">
        <v>176</v>
      </c>
      <c r="BE549" s="108">
        <f>IF(N549="základná",J549,0)</f>
        <v>0</v>
      </c>
      <c r="BF549" s="108">
        <f>IF(N549="znížená",J549,0)</f>
        <v>0</v>
      </c>
      <c r="BG549" s="108">
        <f>IF(N549="zákl. prenesená",J549,0)</f>
        <v>0</v>
      </c>
      <c r="BH549" s="108">
        <f>IF(N549="zníž. prenesená",J549,0)</f>
        <v>0</v>
      </c>
      <c r="BI549" s="108">
        <f>IF(N549="nulová",J549,0)</f>
        <v>0</v>
      </c>
      <c r="BJ549" s="18" t="s">
        <v>87</v>
      </c>
      <c r="BK549" s="108">
        <f>ROUND(I549*H549,2)</f>
        <v>0</v>
      </c>
      <c r="BL549" s="18" t="s">
        <v>252</v>
      </c>
      <c r="BM549" s="190" t="s">
        <v>472</v>
      </c>
    </row>
    <row r="550" spans="1:65" s="14" customFormat="1">
      <c r="B550" s="199"/>
      <c r="D550" s="192" t="s">
        <v>184</v>
      </c>
      <c r="E550" s="200" t="s">
        <v>1</v>
      </c>
      <c r="F550" s="201" t="s">
        <v>777</v>
      </c>
      <c r="H550" s="202">
        <v>82.19</v>
      </c>
      <c r="I550" s="203"/>
      <c r="L550" s="199"/>
      <c r="M550" s="204"/>
      <c r="N550" s="205"/>
      <c r="O550" s="205"/>
      <c r="P550" s="205"/>
      <c r="Q550" s="205"/>
      <c r="R550" s="205"/>
      <c r="S550" s="205"/>
      <c r="T550" s="206"/>
      <c r="AT550" s="200" t="s">
        <v>184</v>
      </c>
      <c r="AU550" s="200" t="s">
        <v>87</v>
      </c>
      <c r="AV550" s="14" t="s">
        <v>87</v>
      </c>
      <c r="AW550" s="14" t="s">
        <v>29</v>
      </c>
      <c r="AX550" s="14" t="s">
        <v>74</v>
      </c>
      <c r="AY550" s="200" t="s">
        <v>176</v>
      </c>
    </row>
    <row r="551" spans="1:65" s="15" customFormat="1">
      <c r="B551" s="207"/>
      <c r="D551" s="192" t="s">
        <v>184</v>
      </c>
      <c r="E551" s="208" t="s">
        <v>1</v>
      </c>
      <c r="F551" s="209" t="s">
        <v>207</v>
      </c>
      <c r="H551" s="210">
        <v>82.19</v>
      </c>
      <c r="I551" s="211"/>
      <c r="L551" s="207"/>
      <c r="M551" s="212"/>
      <c r="N551" s="213"/>
      <c r="O551" s="213"/>
      <c r="P551" s="213"/>
      <c r="Q551" s="213"/>
      <c r="R551" s="213"/>
      <c r="S551" s="213"/>
      <c r="T551" s="214"/>
      <c r="AT551" s="208" t="s">
        <v>184</v>
      </c>
      <c r="AU551" s="208" t="s">
        <v>87</v>
      </c>
      <c r="AV551" s="15" t="s">
        <v>183</v>
      </c>
      <c r="AW551" s="15" t="s">
        <v>29</v>
      </c>
      <c r="AX551" s="15" t="s">
        <v>81</v>
      </c>
      <c r="AY551" s="208" t="s">
        <v>176</v>
      </c>
    </row>
    <row r="552" spans="1:65" s="2" customFormat="1" ht="37.9" customHeight="1">
      <c r="A552" s="35"/>
      <c r="B552" s="146"/>
      <c r="C552" s="178" t="s">
        <v>476</v>
      </c>
      <c r="D552" s="178" t="s">
        <v>179</v>
      </c>
      <c r="E552" s="179" t="s">
        <v>778</v>
      </c>
      <c r="F552" s="180" t="s">
        <v>779</v>
      </c>
      <c r="G552" s="181" t="s">
        <v>272</v>
      </c>
      <c r="H552" s="182">
        <v>3</v>
      </c>
      <c r="I552" s="183"/>
      <c r="J552" s="184">
        <f>ROUND(I552*H552,2)</f>
        <v>0</v>
      </c>
      <c r="K552" s="185"/>
      <c r="L552" s="36"/>
      <c r="M552" s="186" t="s">
        <v>1</v>
      </c>
      <c r="N552" s="187" t="s">
        <v>40</v>
      </c>
      <c r="O552" s="64"/>
      <c r="P552" s="188">
        <f>O552*H552</f>
        <v>0</v>
      </c>
      <c r="Q552" s="188">
        <v>0</v>
      </c>
      <c r="R552" s="188">
        <f>Q552*H552</f>
        <v>0</v>
      </c>
      <c r="S552" s="188">
        <v>0</v>
      </c>
      <c r="T552" s="189">
        <f>S552*H552</f>
        <v>0</v>
      </c>
      <c r="U552" s="35"/>
      <c r="V552" s="35"/>
      <c r="W552" s="35"/>
      <c r="X552" s="35"/>
      <c r="Y552" s="35"/>
      <c r="Z552" s="35"/>
      <c r="AA552" s="35"/>
      <c r="AB552" s="35"/>
      <c r="AC552" s="35"/>
      <c r="AD552" s="35"/>
      <c r="AE552" s="35"/>
      <c r="AR552" s="190" t="s">
        <v>252</v>
      </c>
      <c r="AT552" s="190" t="s">
        <v>179</v>
      </c>
      <c r="AU552" s="190" t="s">
        <v>87</v>
      </c>
      <c r="AY552" s="18" t="s">
        <v>176</v>
      </c>
      <c r="BE552" s="108">
        <f>IF(N552="základná",J552,0)</f>
        <v>0</v>
      </c>
      <c r="BF552" s="108">
        <f>IF(N552="znížená",J552,0)</f>
        <v>0</v>
      </c>
      <c r="BG552" s="108">
        <f>IF(N552="zákl. prenesená",J552,0)</f>
        <v>0</v>
      </c>
      <c r="BH552" s="108">
        <f>IF(N552="zníž. prenesená",J552,0)</f>
        <v>0</v>
      </c>
      <c r="BI552" s="108">
        <f>IF(N552="nulová",J552,0)</f>
        <v>0</v>
      </c>
      <c r="BJ552" s="18" t="s">
        <v>87</v>
      </c>
      <c r="BK552" s="108">
        <f>ROUND(I552*H552,2)</f>
        <v>0</v>
      </c>
      <c r="BL552" s="18" t="s">
        <v>252</v>
      </c>
      <c r="BM552" s="190" t="s">
        <v>475</v>
      </c>
    </row>
    <row r="553" spans="1:65" s="13" customFormat="1" ht="22.5">
      <c r="B553" s="191"/>
      <c r="D553" s="192" t="s">
        <v>184</v>
      </c>
      <c r="E553" s="193" t="s">
        <v>1</v>
      </c>
      <c r="F553" s="194" t="s">
        <v>780</v>
      </c>
      <c r="H553" s="193" t="s">
        <v>1</v>
      </c>
      <c r="I553" s="195"/>
      <c r="L553" s="191"/>
      <c r="M553" s="196"/>
      <c r="N553" s="197"/>
      <c r="O553" s="197"/>
      <c r="P553" s="197"/>
      <c r="Q553" s="197"/>
      <c r="R553" s="197"/>
      <c r="S553" s="197"/>
      <c r="T553" s="198"/>
      <c r="AT553" s="193" t="s">
        <v>184</v>
      </c>
      <c r="AU553" s="193" t="s">
        <v>87</v>
      </c>
      <c r="AV553" s="13" t="s">
        <v>81</v>
      </c>
      <c r="AW553" s="13" t="s">
        <v>29</v>
      </c>
      <c r="AX553" s="13" t="s">
        <v>74</v>
      </c>
      <c r="AY553" s="193" t="s">
        <v>176</v>
      </c>
    </row>
    <row r="554" spans="1:65" s="14" customFormat="1">
      <c r="B554" s="199"/>
      <c r="D554" s="192" t="s">
        <v>184</v>
      </c>
      <c r="E554" s="200" t="s">
        <v>1</v>
      </c>
      <c r="F554" s="201" t="s">
        <v>87</v>
      </c>
      <c r="H554" s="202">
        <v>2</v>
      </c>
      <c r="I554" s="203"/>
      <c r="L554" s="199"/>
      <c r="M554" s="204"/>
      <c r="N554" s="205"/>
      <c r="O554" s="205"/>
      <c r="P554" s="205"/>
      <c r="Q554" s="205"/>
      <c r="R554" s="205"/>
      <c r="S554" s="205"/>
      <c r="T554" s="206"/>
      <c r="AT554" s="200" t="s">
        <v>184</v>
      </c>
      <c r="AU554" s="200" t="s">
        <v>87</v>
      </c>
      <c r="AV554" s="14" t="s">
        <v>87</v>
      </c>
      <c r="AW554" s="14" t="s">
        <v>29</v>
      </c>
      <c r="AX554" s="14" t="s">
        <v>74</v>
      </c>
      <c r="AY554" s="200" t="s">
        <v>176</v>
      </c>
    </row>
    <row r="555" spans="1:65" s="13" customFormat="1" ht="22.5">
      <c r="B555" s="191"/>
      <c r="D555" s="192" t="s">
        <v>184</v>
      </c>
      <c r="E555" s="193" t="s">
        <v>1</v>
      </c>
      <c r="F555" s="194" t="s">
        <v>781</v>
      </c>
      <c r="H555" s="193" t="s">
        <v>1</v>
      </c>
      <c r="I555" s="195"/>
      <c r="L555" s="191"/>
      <c r="M555" s="196"/>
      <c r="N555" s="197"/>
      <c r="O555" s="197"/>
      <c r="P555" s="197"/>
      <c r="Q555" s="197"/>
      <c r="R555" s="197"/>
      <c r="S555" s="197"/>
      <c r="T555" s="198"/>
      <c r="AT555" s="193" t="s">
        <v>184</v>
      </c>
      <c r="AU555" s="193" t="s">
        <v>87</v>
      </c>
      <c r="AV555" s="13" t="s">
        <v>81</v>
      </c>
      <c r="AW555" s="13" t="s">
        <v>29</v>
      </c>
      <c r="AX555" s="13" t="s">
        <v>74</v>
      </c>
      <c r="AY555" s="193" t="s">
        <v>176</v>
      </c>
    </row>
    <row r="556" spans="1:65" s="14" customFormat="1">
      <c r="B556" s="199"/>
      <c r="D556" s="192" t="s">
        <v>184</v>
      </c>
      <c r="E556" s="200" t="s">
        <v>1</v>
      </c>
      <c r="F556" s="201" t="s">
        <v>81</v>
      </c>
      <c r="H556" s="202">
        <v>1</v>
      </c>
      <c r="I556" s="203"/>
      <c r="L556" s="199"/>
      <c r="M556" s="204"/>
      <c r="N556" s="205"/>
      <c r="O556" s="205"/>
      <c r="P556" s="205"/>
      <c r="Q556" s="205"/>
      <c r="R556" s="205"/>
      <c r="S556" s="205"/>
      <c r="T556" s="206"/>
      <c r="AT556" s="200" t="s">
        <v>184</v>
      </c>
      <c r="AU556" s="200" t="s">
        <v>87</v>
      </c>
      <c r="AV556" s="14" t="s">
        <v>87</v>
      </c>
      <c r="AW556" s="14" t="s">
        <v>29</v>
      </c>
      <c r="AX556" s="14" t="s">
        <v>74</v>
      </c>
      <c r="AY556" s="200" t="s">
        <v>176</v>
      </c>
    </row>
    <row r="557" spans="1:65" s="15" customFormat="1">
      <c r="B557" s="207"/>
      <c r="D557" s="192" t="s">
        <v>184</v>
      </c>
      <c r="E557" s="208" t="s">
        <v>1</v>
      </c>
      <c r="F557" s="209" t="s">
        <v>207</v>
      </c>
      <c r="H557" s="210">
        <v>3</v>
      </c>
      <c r="I557" s="211"/>
      <c r="L557" s="207"/>
      <c r="M557" s="212"/>
      <c r="N557" s="213"/>
      <c r="O557" s="213"/>
      <c r="P557" s="213"/>
      <c r="Q557" s="213"/>
      <c r="R557" s="213"/>
      <c r="S557" s="213"/>
      <c r="T557" s="214"/>
      <c r="AT557" s="208" t="s">
        <v>184</v>
      </c>
      <c r="AU557" s="208" t="s">
        <v>87</v>
      </c>
      <c r="AV557" s="15" t="s">
        <v>183</v>
      </c>
      <c r="AW557" s="15" t="s">
        <v>29</v>
      </c>
      <c r="AX557" s="15" t="s">
        <v>81</v>
      </c>
      <c r="AY557" s="208" t="s">
        <v>176</v>
      </c>
    </row>
    <row r="558" spans="1:65" s="2" customFormat="1" ht="37.9" customHeight="1">
      <c r="A558" s="35"/>
      <c r="B558" s="146"/>
      <c r="C558" s="178" t="s">
        <v>337</v>
      </c>
      <c r="D558" s="178" t="s">
        <v>179</v>
      </c>
      <c r="E558" s="179" t="s">
        <v>782</v>
      </c>
      <c r="F558" s="180" t="s">
        <v>783</v>
      </c>
      <c r="G558" s="181" t="s">
        <v>272</v>
      </c>
      <c r="H558" s="182">
        <v>9</v>
      </c>
      <c r="I558" s="183"/>
      <c r="J558" s="184">
        <f>ROUND(I558*H558,2)</f>
        <v>0</v>
      </c>
      <c r="K558" s="185"/>
      <c r="L558" s="36"/>
      <c r="M558" s="186" t="s">
        <v>1</v>
      </c>
      <c r="N558" s="187" t="s">
        <v>40</v>
      </c>
      <c r="O558" s="64"/>
      <c r="P558" s="188">
        <f>O558*H558</f>
        <v>0</v>
      </c>
      <c r="Q558" s="188">
        <v>0</v>
      </c>
      <c r="R558" s="188">
        <f>Q558*H558</f>
        <v>0</v>
      </c>
      <c r="S558" s="188">
        <v>0</v>
      </c>
      <c r="T558" s="189">
        <f>S558*H558</f>
        <v>0</v>
      </c>
      <c r="U558" s="35"/>
      <c r="V558" s="35"/>
      <c r="W558" s="35"/>
      <c r="X558" s="35"/>
      <c r="Y558" s="35"/>
      <c r="Z558" s="35"/>
      <c r="AA558" s="35"/>
      <c r="AB558" s="35"/>
      <c r="AC558" s="35"/>
      <c r="AD558" s="35"/>
      <c r="AE558" s="35"/>
      <c r="AR558" s="190" t="s">
        <v>252</v>
      </c>
      <c r="AT558" s="190" t="s">
        <v>179</v>
      </c>
      <c r="AU558" s="190" t="s">
        <v>87</v>
      </c>
      <c r="AY558" s="18" t="s">
        <v>176</v>
      </c>
      <c r="BE558" s="108">
        <f>IF(N558="základná",J558,0)</f>
        <v>0</v>
      </c>
      <c r="BF558" s="108">
        <f>IF(N558="znížená",J558,0)</f>
        <v>0</v>
      </c>
      <c r="BG558" s="108">
        <f>IF(N558="zákl. prenesená",J558,0)</f>
        <v>0</v>
      </c>
      <c r="BH558" s="108">
        <f>IF(N558="zníž. prenesená",J558,0)</f>
        <v>0</v>
      </c>
      <c r="BI558" s="108">
        <f>IF(N558="nulová",J558,0)</f>
        <v>0</v>
      </c>
      <c r="BJ558" s="18" t="s">
        <v>87</v>
      </c>
      <c r="BK558" s="108">
        <f>ROUND(I558*H558,2)</f>
        <v>0</v>
      </c>
      <c r="BL558" s="18" t="s">
        <v>252</v>
      </c>
      <c r="BM558" s="190" t="s">
        <v>479</v>
      </c>
    </row>
    <row r="559" spans="1:65" s="13" customFormat="1" ht="33.75">
      <c r="B559" s="191"/>
      <c r="D559" s="192" t="s">
        <v>184</v>
      </c>
      <c r="E559" s="193" t="s">
        <v>1</v>
      </c>
      <c r="F559" s="194" t="s">
        <v>784</v>
      </c>
      <c r="H559" s="193" t="s">
        <v>1</v>
      </c>
      <c r="I559" s="195"/>
      <c r="L559" s="191"/>
      <c r="M559" s="196"/>
      <c r="N559" s="197"/>
      <c r="O559" s="197"/>
      <c r="P559" s="197"/>
      <c r="Q559" s="197"/>
      <c r="R559" s="197"/>
      <c r="S559" s="197"/>
      <c r="T559" s="198"/>
      <c r="AT559" s="193" t="s">
        <v>184</v>
      </c>
      <c r="AU559" s="193" t="s">
        <v>87</v>
      </c>
      <c r="AV559" s="13" t="s">
        <v>81</v>
      </c>
      <c r="AW559" s="13" t="s">
        <v>29</v>
      </c>
      <c r="AX559" s="13" t="s">
        <v>74</v>
      </c>
      <c r="AY559" s="193" t="s">
        <v>176</v>
      </c>
    </row>
    <row r="560" spans="1:65" s="14" customFormat="1">
      <c r="B560" s="199"/>
      <c r="D560" s="192" t="s">
        <v>184</v>
      </c>
      <c r="E560" s="200" t="s">
        <v>1</v>
      </c>
      <c r="F560" s="201" t="s">
        <v>237</v>
      </c>
      <c r="H560" s="202">
        <v>5</v>
      </c>
      <c r="I560" s="203"/>
      <c r="L560" s="199"/>
      <c r="M560" s="204"/>
      <c r="N560" s="205"/>
      <c r="O560" s="205"/>
      <c r="P560" s="205"/>
      <c r="Q560" s="205"/>
      <c r="R560" s="205"/>
      <c r="S560" s="205"/>
      <c r="T560" s="206"/>
      <c r="AT560" s="200" t="s">
        <v>184</v>
      </c>
      <c r="AU560" s="200" t="s">
        <v>87</v>
      </c>
      <c r="AV560" s="14" t="s">
        <v>87</v>
      </c>
      <c r="AW560" s="14" t="s">
        <v>29</v>
      </c>
      <c r="AX560" s="14" t="s">
        <v>74</v>
      </c>
      <c r="AY560" s="200" t="s">
        <v>176</v>
      </c>
    </row>
    <row r="561" spans="1:65" s="13" customFormat="1" ht="22.5">
      <c r="B561" s="191"/>
      <c r="D561" s="192" t="s">
        <v>184</v>
      </c>
      <c r="E561" s="193" t="s">
        <v>1</v>
      </c>
      <c r="F561" s="194" t="s">
        <v>785</v>
      </c>
      <c r="H561" s="193" t="s">
        <v>1</v>
      </c>
      <c r="I561" s="195"/>
      <c r="L561" s="191"/>
      <c r="M561" s="196"/>
      <c r="N561" s="197"/>
      <c r="O561" s="197"/>
      <c r="P561" s="197"/>
      <c r="Q561" s="197"/>
      <c r="R561" s="197"/>
      <c r="S561" s="197"/>
      <c r="T561" s="198"/>
      <c r="AT561" s="193" t="s">
        <v>184</v>
      </c>
      <c r="AU561" s="193" t="s">
        <v>87</v>
      </c>
      <c r="AV561" s="13" t="s">
        <v>81</v>
      </c>
      <c r="AW561" s="13" t="s">
        <v>29</v>
      </c>
      <c r="AX561" s="13" t="s">
        <v>74</v>
      </c>
      <c r="AY561" s="193" t="s">
        <v>176</v>
      </c>
    </row>
    <row r="562" spans="1:65" s="14" customFormat="1">
      <c r="B562" s="199"/>
      <c r="D562" s="192" t="s">
        <v>184</v>
      </c>
      <c r="E562" s="200" t="s">
        <v>1</v>
      </c>
      <c r="F562" s="201" t="s">
        <v>81</v>
      </c>
      <c r="H562" s="202">
        <v>1</v>
      </c>
      <c r="I562" s="203"/>
      <c r="L562" s="199"/>
      <c r="M562" s="204"/>
      <c r="N562" s="205"/>
      <c r="O562" s="205"/>
      <c r="P562" s="205"/>
      <c r="Q562" s="205"/>
      <c r="R562" s="205"/>
      <c r="S562" s="205"/>
      <c r="T562" s="206"/>
      <c r="AT562" s="200" t="s">
        <v>184</v>
      </c>
      <c r="AU562" s="200" t="s">
        <v>87</v>
      </c>
      <c r="AV562" s="14" t="s">
        <v>87</v>
      </c>
      <c r="AW562" s="14" t="s">
        <v>29</v>
      </c>
      <c r="AX562" s="14" t="s">
        <v>74</v>
      </c>
      <c r="AY562" s="200" t="s">
        <v>176</v>
      </c>
    </row>
    <row r="563" spans="1:65" s="13" customFormat="1" ht="45">
      <c r="B563" s="191"/>
      <c r="D563" s="192" t="s">
        <v>184</v>
      </c>
      <c r="E563" s="193" t="s">
        <v>1</v>
      </c>
      <c r="F563" s="194" t="s">
        <v>786</v>
      </c>
      <c r="H563" s="193" t="s">
        <v>1</v>
      </c>
      <c r="I563" s="195"/>
      <c r="L563" s="191"/>
      <c r="M563" s="196"/>
      <c r="N563" s="197"/>
      <c r="O563" s="197"/>
      <c r="P563" s="197"/>
      <c r="Q563" s="197"/>
      <c r="R563" s="197"/>
      <c r="S563" s="197"/>
      <c r="T563" s="198"/>
      <c r="AT563" s="193" t="s">
        <v>184</v>
      </c>
      <c r="AU563" s="193" t="s">
        <v>87</v>
      </c>
      <c r="AV563" s="13" t="s">
        <v>81</v>
      </c>
      <c r="AW563" s="13" t="s">
        <v>29</v>
      </c>
      <c r="AX563" s="13" t="s">
        <v>74</v>
      </c>
      <c r="AY563" s="193" t="s">
        <v>176</v>
      </c>
    </row>
    <row r="564" spans="1:65" s="14" customFormat="1">
      <c r="B564" s="199"/>
      <c r="D564" s="192" t="s">
        <v>184</v>
      </c>
      <c r="E564" s="200" t="s">
        <v>1</v>
      </c>
      <c r="F564" s="201" t="s">
        <v>81</v>
      </c>
      <c r="H564" s="202">
        <v>1</v>
      </c>
      <c r="I564" s="203"/>
      <c r="L564" s="199"/>
      <c r="M564" s="204"/>
      <c r="N564" s="205"/>
      <c r="O564" s="205"/>
      <c r="P564" s="205"/>
      <c r="Q564" s="205"/>
      <c r="R564" s="205"/>
      <c r="S564" s="205"/>
      <c r="T564" s="206"/>
      <c r="AT564" s="200" t="s">
        <v>184</v>
      </c>
      <c r="AU564" s="200" t="s">
        <v>87</v>
      </c>
      <c r="AV564" s="14" t="s">
        <v>87</v>
      </c>
      <c r="AW564" s="14" t="s">
        <v>29</v>
      </c>
      <c r="AX564" s="14" t="s">
        <v>74</v>
      </c>
      <c r="AY564" s="200" t="s">
        <v>176</v>
      </c>
    </row>
    <row r="565" spans="1:65" s="13" customFormat="1" ht="22.5">
      <c r="B565" s="191"/>
      <c r="D565" s="192" t="s">
        <v>184</v>
      </c>
      <c r="E565" s="193" t="s">
        <v>1</v>
      </c>
      <c r="F565" s="194" t="s">
        <v>787</v>
      </c>
      <c r="H565" s="193" t="s">
        <v>1</v>
      </c>
      <c r="I565" s="195"/>
      <c r="L565" s="191"/>
      <c r="M565" s="196"/>
      <c r="N565" s="197"/>
      <c r="O565" s="197"/>
      <c r="P565" s="197"/>
      <c r="Q565" s="197"/>
      <c r="R565" s="197"/>
      <c r="S565" s="197"/>
      <c r="T565" s="198"/>
      <c r="AT565" s="193" t="s">
        <v>184</v>
      </c>
      <c r="AU565" s="193" t="s">
        <v>87</v>
      </c>
      <c r="AV565" s="13" t="s">
        <v>81</v>
      </c>
      <c r="AW565" s="13" t="s">
        <v>29</v>
      </c>
      <c r="AX565" s="13" t="s">
        <v>74</v>
      </c>
      <c r="AY565" s="193" t="s">
        <v>176</v>
      </c>
    </row>
    <row r="566" spans="1:65" s="14" customFormat="1">
      <c r="B566" s="199"/>
      <c r="D566" s="192" t="s">
        <v>184</v>
      </c>
      <c r="E566" s="200" t="s">
        <v>1</v>
      </c>
      <c r="F566" s="201" t="s">
        <v>81</v>
      </c>
      <c r="H566" s="202">
        <v>1</v>
      </c>
      <c r="I566" s="203"/>
      <c r="L566" s="199"/>
      <c r="M566" s="204"/>
      <c r="N566" s="205"/>
      <c r="O566" s="205"/>
      <c r="P566" s="205"/>
      <c r="Q566" s="205"/>
      <c r="R566" s="205"/>
      <c r="S566" s="205"/>
      <c r="T566" s="206"/>
      <c r="AT566" s="200" t="s">
        <v>184</v>
      </c>
      <c r="AU566" s="200" t="s">
        <v>87</v>
      </c>
      <c r="AV566" s="14" t="s">
        <v>87</v>
      </c>
      <c r="AW566" s="14" t="s">
        <v>29</v>
      </c>
      <c r="AX566" s="14" t="s">
        <v>74</v>
      </c>
      <c r="AY566" s="200" t="s">
        <v>176</v>
      </c>
    </row>
    <row r="567" spans="1:65" s="13" customFormat="1" ht="22.5">
      <c r="B567" s="191"/>
      <c r="D567" s="192" t="s">
        <v>184</v>
      </c>
      <c r="E567" s="193" t="s">
        <v>1</v>
      </c>
      <c r="F567" s="194" t="s">
        <v>788</v>
      </c>
      <c r="H567" s="193" t="s">
        <v>1</v>
      </c>
      <c r="I567" s="195"/>
      <c r="L567" s="191"/>
      <c r="M567" s="196"/>
      <c r="N567" s="197"/>
      <c r="O567" s="197"/>
      <c r="P567" s="197"/>
      <c r="Q567" s="197"/>
      <c r="R567" s="197"/>
      <c r="S567" s="197"/>
      <c r="T567" s="198"/>
      <c r="AT567" s="193" t="s">
        <v>184</v>
      </c>
      <c r="AU567" s="193" t="s">
        <v>87</v>
      </c>
      <c r="AV567" s="13" t="s">
        <v>81</v>
      </c>
      <c r="AW567" s="13" t="s">
        <v>29</v>
      </c>
      <c r="AX567" s="13" t="s">
        <v>74</v>
      </c>
      <c r="AY567" s="193" t="s">
        <v>176</v>
      </c>
    </row>
    <row r="568" spans="1:65" s="14" customFormat="1">
      <c r="B568" s="199"/>
      <c r="D568" s="192" t="s">
        <v>184</v>
      </c>
      <c r="E568" s="200" t="s">
        <v>1</v>
      </c>
      <c r="F568" s="201" t="s">
        <v>81</v>
      </c>
      <c r="H568" s="202">
        <v>1</v>
      </c>
      <c r="I568" s="203"/>
      <c r="L568" s="199"/>
      <c r="M568" s="204"/>
      <c r="N568" s="205"/>
      <c r="O568" s="205"/>
      <c r="P568" s="205"/>
      <c r="Q568" s="205"/>
      <c r="R568" s="205"/>
      <c r="S568" s="205"/>
      <c r="T568" s="206"/>
      <c r="AT568" s="200" t="s">
        <v>184</v>
      </c>
      <c r="AU568" s="200" t="s">
        <v>87</v>
      </c>
      <c r="AV568" s="14" t="s">
        <v>87</v>
      </c>
      <c r="AW568" s="14" t="s">
        <v>29</v>
      </c>
      <c r="AX568" s="14" t="s">
        <v>74</v>
      </c>
      <c r="AY568" s="200" t="s">
        <v>176</v>
      </c>
    </row>
    <row r="569" spans="1:65" s="15" customFormat="1">
      <c r="B569" s="207"/>
      <c r="D569" s="192" t="s">
        <v>184</v>
      </c>
      <c r="E569" s="208" t="s">
        <v>1</v>
      </c>
      <c r="F569" s="209" t="s">
        <v>207</v>
      </c>
      <c r="H569" s="210">
        <v>9</v>
      </c>
      <c r="I569" s="211"/>
      <c r="L569" s="207"/>
      <c r="M569" s="212"/>
      <c r="N569" s="213"/>
      <c r="O569" s="213"/>
      <c r="P569" s="213"/>
      <c r="Q569" s="213"/>
      <c r="R569" s="213"/>
      <c r="S569" s="213"/>
      <c r="T569" s="214"/>
      <c r="AT569" s="208" t="s">
        <v>184</v>
      </c>
      <c r="AU569" s="208" t="s">
        <v>87</v>
      </c>
      <c r="AV569" s="15" t="s">
        <v>183</v>
      </c>
      <c r="AW569" s="15" t="s">
        <v>29</v>
      </c>
      <c r="AX569" s="15" t="s">
        <v>81</v>
      </c>
      <c r="AY569" s="208" t="s">
        <v>176</v>
      </c>
    </row>
    <row r="570" spans="1:65" s="2" customFormat="1" ht="37.9" customHeight="1">
      <c r="A570" s="35"/>
      <c r="B570" s="146"/>
      <c r="C570" s="178" t="s">
        <v>484</v>
      </c>
      <c r="D570" s="178" t="s">
        <v>179</v>
      </c>
      <c r="E570" s="179" t="s">
        <v>789</v>
      </c>
      <c r="F570" s="180" t="s">
        <v>790</v>
      </c>
      <c r="G570" s="181" t="s">
        <v>272</v>
      </c>
      <c r="H570" s="182">
        <v>8</v>
      </c>
      <c r="I570" s="183"/>
      <c r="J570" s="184">
        <f>ROUND(I570*H570,2)</f>
        <v>0</v>
      </c>
      <c r="K570" s="185"/>
      <c r="L570" s="36"/>
      <c r="M570" s="186" t="s">
        <v>1</v>
      </c>
      <c r="N570" s="187" t="s">
        <v>40</v>
      </c>
      <c r="O570" s="64"/>
      <c r="P570" s="188">
        <f>O570*H570</f>
        <v>0</v>
      </c>
      <c r="Q570" s="188">
        <v>0</v>
      </c>
      <c r="R570" s="188">
        <f>Q570*H570</f>
        <v>0</v>
      </c>
      <c r="S570" s="188">
        <v>0</v>
      </c>
      <c r="T570" s="189">
        <f>S570*H570</f>
        <v>0</v>
      </c>
      <c r="U570" s="35"/>
      <c r="V570" s="35"/>
      <c r="W570" s="35"/>
      <c r="X570" s="35"/>
      <c r="Y570" s="35"/>
      <c r="Z570" s="35"/>
      <c r="AA570" s="35"/>
      <c r="AB570" s="35"/>
      <c r="AC570" s="35"/>
      <c r="AD570" s="35"/>
      <c r="AE570" s="35"/>
      <c r="AR570" s="190" t="s">
        <v>252</v>
      </c>
      <c r="AT570" s="190" t="s">
        <v>179</v>
      </c>
      <c r="AU570" s="190" t="s">
        <v>87</v>
      </c>
      <c r="AY570" s="18" t="s">
        <v>176</v>
      </c>
      <c r="BE570" s="108">
        <f>IF(N570="základná",J570,0)</f>
        <v>0</v>
      </c>
      <c r="BF570" s="108">
        <f>IF(N570="znížená",J570,0)</f>
        <v>0</v>
      </c>
      <c r="BG570" s="108">
        <f>IF(N570="zákl. prenesená",J570,0)</f>
        <v>0</v>
      </c>
      <c r="BH570" s="108">
        <f>IF(N570="zníž. prenesená",J570,0)</f>
        <v>0</v>
      </c>
      <c r="BI570" s="108">
        <f>IF(N570="nulová",J570,0)</f>
        <v>0</v>
      </c>
      <c r="BJ570" s="18" t="s">
        <v>87</v>
      </c>
      <c r="BK570" s="108">
        <f>ROUND(I570*H570,2)</f>
        <v>0</v>
      </c>
      <c r="BL570" s="18" t="s">
        <v>252</v>
      </c>
      <c r="BM570" s="190" t="s">
        <v>482</v>
      </c>
    </row>
    <row r="571" spans="1:65" s="13" customFormat="1" ht="22.5">
      <c r="B571" s="191"/>
      <c r="D571" s="192" t="s">
        <v>184</v>
      </c>
      <c r="E571" s="193" t="s">
        <v>1</v>
      </c>
      <c r="F571" s="194" t="s">
        <v>791</v>
      </c>
      <c r="H571" s="193" t="s">
        <v>1</v>
      </c>
      <c r="I571" s="195"/>
      <c r="L571" s="191"/>
      <c r="M571" s="196"/>
      <c r="N571" s="197"/>
      <c r="O571" s="197"/>
      <c r="P571" s="197"/>
      <c r="Q571" s="197"/>
      <c r="R571" s="197"/>
      <c r="S571" s="197"/>
      <c r="T571" s="198"/>
      <c r="AT571" s="193" t="s">
        <v>184</v>
      </c>
      <c r="AU571" s="193" t="s">
        <v>87</v>
      </c>
      <c r="AV571" s="13" t="s">
        <v>81</v>
      </c>
      <c r="AW571" s="13" t="s">
        <v>29</v>
      </c>
      <c r="AX571" s="13" t="s">
        <v>74</v>
      </c>
      <c r="AY571" s="193" t="s">
        <v>176</v>
      </c>
    </row>
    <row r="572" spans="1:65" s="14" customFormat="1">
      <c r="B572" s="199"/>
      <c r="D572" s="192" t="s">
        <v>184</v>
      </c>
      <c r="E572" s="200" t="s">
        <v>1</v>
      </c>
      <c r="F572" s="201" t="s">
        <v>215</v>
      </c>
      <c r="H572" s="202">
        <v>3</v>
      </c>
      <c r="I572" s="203"/>
      <c r="L572" s="199"/>
      <c r="M572" s="204"/>
      <c r="N572" s="205"/>
      <c r="O572" s="205"/>
      <c r="P572" s="205"/>
      <c r="Q572" s="205"/>
      <c r="R572" s="205"/>
      <c r="S572" s="205"/>
      <c r="T572" s="206"/>
      <c r="AT572" s="200" t="s">
        <v>184</v>
      </c>
      <c r="AU572" s="200" t="s">
        <v>87</v>
      </c>
      <c r="AV572" s="14" t="s">
        <v>87</v>
      </c>
      <c r="AW572" s="14" t="s">
        <v>29</v>
      </c>
      <c r="AX572" s="14" t="s">
        <v>74</v>
      </c>
      <c r="AY572" s="200" t="s">
        <v>176</v>
      </c>
    </row>
    <row r="573" spans="1:65" s="13" customFormat="1" ht="22.5">
      <c r="B573" s="191"/>
      <c r="D573" s="192" t="s">
        <v>184</v>
      </c>
      <c r="E573" s="193" t="s">
        <v>1</v>
      </c>
      <c r="F573" s="194" t="s">
        <v>792</v>
      </c>
      <c r="H573" s="193" t="s">
        <v>1</v>
      </c>
      <c r="I573" s="195"/>
      <c r="L573" s="191"/>
      <c r="M573" s="196"/>
      <c r="N573" s="197"/>
      <c r="O573" s="197"/>
      <c r="P573" s="197"/>
      <c r="Q573" s="197"/>
      <c r="R573" s="197"/>
      <c r="S573" s="197"/>
      <c r="T573" s="198"/>
      <c r="AT573" s="193" t="s">
        <v>184</v>
      </c>
      <c r="AU573" s="193" t="s">
        <v>87</v>
      </c>
      <c r="AV573" s="13" t="s">
        <v>81</v>
      </c>
      <c r="AW573" s="13" t="s">
        <v>29</v>
      </c>
      <c r="AX573" s="13" t="s">
        <v>74</v>
      </c>
      <c r="AY573" s="193" t="s">
        <v>176</v>
      </c>
    </row>
    <row r="574" spans="1:65" s="14" customFormat="1">
      <c r="B574" s="199"/>
      <c r="D574" s="192" t="s">
        <v>184</v>
      </c>
      <c r="E574" s="200" t="s">
        <v>1</v>
      </c>
      <c r="F574" s="201" t="s">
        <v>81</v>
      </c>
      <c r="H574" s="202">
        <v>1</v>
      </c>
      <c r="I574" s="203"/>
      <c r="L574" s="199"/>
      <c r="M574" s="204"/>
      <c r="N574" s="205"/>
      <c r="O574" s="205"/>
      <c r="P574" s="205"/>
      <c r="Q574" s="205"/>
      <c r="R574" s="205"/>
      <c r="S574" s="205"/>
      <c r="T574" s="206"/>
      <c r="AT574" s="200" t="s">
        <v>184</v>
      </c>
      <c r="AU574" s="200" t="s">
        <v>87</v>
      </c>
      <c r="AV574" s="14" t="s">
        <v>87</v>
      </c>
      <c r="AW574" s="14" t="s">
        <v>29</v>
      </c>
      <c r="AX574" s="14" t="s">
        <v>74</v>
      </c>
      <c r="AY574" s="200" t="s">
        <v>176</v>
      </c>
    </row>
    <row r="575" spans="1:65" s="13" customFormat="1" ht="22.5">
      <c r="B575" s="191"/>
      <c r="D575" s="192" t="s">
        <v>184</v>
      </c>
      <c r="E575" s="193" t="s">
        <v>1</v>
      </c>
      <c r="F575" s="194" t="s">
        <v>793</v>
      </c>
      <c r="H575" s="193" t="s">
        <v>1</v>
      </c>
      <c r="I575" s="195"/>
      <c r="L575" s="191"/>
      <c r="M575" s="196"/>
      <c r="N575" s="197"/>
      <c r="O575" s="197"/>
      <c r="P575" s="197"/>
      <c r="Q575" s="197"/>
      <c r="R575" s="197"/>
      <c r="S575" s="197"/>
      <c r="T575" s="198"/>
      <c r="AT575" s="193" t="s">
        <v>184</v>
      </c>
      <c r="AU575" s="193" t="s">
        <v>87</v>
      </c>
      <c r="AV575" s="13" t="s">
        <v>81</v>
      </c>
      <c r="AW575" s="13" t="s">
        <v>29</v>
      </c>
      <c r="AX575" s="13" t="s">
        <v>74</v>
      </c>
      <c r="AY575" s="193" t="s">
        <v>176</v>
      </c>
    </row>
    <row r="576" spans="1:65" s="14" customFormat="1">
      <c r="B576" s="199"/>
      <c r="D576" s="192" t="s">
        <v>184</v>
      </c>
      <c r="E576" s="200" t="s">
        <v>1</v>
      </c>
      <c r="F576" s="201" t="s">
        <v>81</v>
      </c>
      <c r="H576" s="202">
        <v>1</v>
      </c>
      <c r="I576" s="203"/>
      <c r="L576" s="199"/>
      <c r="M576" s="204"/>
      <c r="N576" s="205"/>
      <c r="O576" s="205"/>
      <c r="P576" s="205"/>
      <c r="Q576" s="205"/>
      <c r="R576" s="205"/>
      <c r="S576" s="205"/>
      <c r="T576" s="206"/>
      <c r="AT576" s="200" t="s">
        <v>184</v>
      </c>
      <c r="AU576" s="200" t="s">
        <v>87</v>
      </c>
      <c r="AV576" s="14" t="s">
        <v>87</v>
      </c>
      <c r="AW576" s="14" t="s">
        <v>29</v>
      </c>
      <c r="AX576" s="14" t="s">
        <v>74</v>
      </c>
      <c r="AY576" s="200" t="s">
        <v>176</v>
      </c>
    </row>
    <row r="577" spans="1:65" s="13" customFormat="1" ht="22.5">
      <c r="B577" s="191"/>
      <c r="D577" s="192" t="s">
        <v>184</v>
      </c>
      <c r="E577" s="193" t="s">
        <v>1</v>
      </c>
      <c r="F577" s="194" t="s">
        <v>794</v>
      </c>
      <c r="H577" s="193" t="s">
        <v>1</v>
      </c>
      <c r="I577" s="195"/>
      <c r="L577" s="191"/>
      <c r="M577" s="196"/>
      <c r="N577" s="197"/>
      <c r="O577" s="197"/>
      <c r="P577" s="197"/>
      <c r="Q577" s="197"/>
      <c r="R577" s="197"/>
      <c r="S577" s="197"/>
      <c r="T577" s="198"/>
      <c r="AT577" s="193" t="s">
        <v>184</v>
      </c>
      <c r="AU577" s="193" t="s">
        <v>87</v>
      </c>
      <c r="AV577" s="13" t="s">
        <v>81</v>
      </c>
      <c r="AW577" s="13" t="s">
        <v>29</v>
      </c>
      <c r="AX577" s="13" t="s">
        <v>74</v>
      </c>
      <c r="AY577" s="193" t="s">
        <v>176</v>
      </c>
    </row>
    <row r="578" spans="1:65" s="14" customFormat="1">
      <c r="B578" s="199"/>
      <c r="D578" s="192" t="s">
        <v>184</v>
      </c>
      <c r="E578" s="200" t="s">
        <v>1</v>
      </c>
      <c r="F578" s="201" t="s">
        <v>81</v>
      </c>
      <c r="H578" s="202">
        <v>1</v>
      </c>
      <c r="I578" s="203"/>
      <c r="L578" s="199"/>
      <c r="M578" s="204"/>
      <c r="N578" s="205"/>
      <c r="O578" s="205"/>
      <c r="P578" s="205"/>
      <c r="Q578" s="205"/>
      <c r="R578" s="205"/>
      <c r="S578" s="205"/>
      <c r="T578" s="206"/>
      <c r="AT578" s="200" t="s">
        <v>184</v>
      </c>
      <c r="AU578" s="200" t="s">
        <v>87</v>
      </c>
      <c r="AV578" s="14" t="s">
        <v>87</v>
      </c>
      <c r="AW578" s="14" t="s">
        <v>29</v>
      </c>
      <c r="AX578" s="14" t="s">
        <v>74</v>
      </c>
      <c r="AY578" s="200" t="s">
        <v>176</v>
      </c>
    </row>
    <row r="579" spans="1:65" s="13" customFormat="1" ht="22.5">
      <c r="B579" s="191"/>
      <c r="D579" s="192" t="s">
        <v>184</v>
      </c>
      <c r="E579" s="193" t="s">
        <v>1</v>
      </c>
      <c r="F579" s="194" t="s">
        <v>795</v>
      </c>
      <c r="H579" s="193" t="s">
        <v>1</v>
      </c>
      <c r="I579" s="195"/>
      <c r="L579" s="191"/>
      <c r="M579" s="196"/>
      <c r="N579" s="197"/>
      <c r="O579" s="197"/>
      <c r="P579" s="197"/>
      <c r="Q579" s="197"/>
      <c r="R579" s="197"/>
      <c r="S579" s="197"/>
      <c r="T579" s="198"/>
      <c r="AT579" s="193" t="s">
        <v>184</v>
      </c>
      <c r="AU579" s="193" t="s">
        <v>87</v>
      </c>
      <c r="AV579" s="13" t="s">
        <v>81</v>
      </c>
      <c r="AW579" s="13" t="s">
        <v>29</v>
      </c>
      <c r="AX579" s="13" t="s">
        <v>74</v>
      </c>
      <c r="AY579" s="193" t="s">
        <v>176</v>
      </c>
    </row>
    <row r="580" spans="1:65" s="14" customFormat="1">
      <c r="B580" s="199"/>
      <c r="D580" s="192" t="s">
        <v>184</v>
      </c>
      <c r="E580" s="200" t="s">
        <v>1</v>
      </c>
      <c r="F580" s="201" t="s">
        <v>81</v>
      </c>
      <c r="H580" s="202">
        <v>1</v>
      </c>
      <c r="I580" s="203"/>
      <c r="L580" s="199"/>
      <c r="M580" s="204"/>
      <c r="N580" s="205"/>
      <c r="O580" s="205"/>
      <c r="P580" s="205"/>
      <c r="Q580" s="205"/>
      <c r="R580" s="205"/>
      <c r="S580" s="205"/>
      <c r="T580" s="206"/>
      <c r="AT580" s="200" t="s">
        <v>184</v>
      </c>
      <c r="AU580" s="200" t="s">
        <v>87</v>
      </c>
      <c r="AV580" s="14" t="s">
        <v>87</v>
      </c>
      <c r="AW580" s="14" t="s">
        <v>29</v>
      </c>
      <c r="AX580" s="14" t="s">
        <v>74</v>
      </c>
      <c r="AY580" s="200" t="s">
        <v>176</v>
      </c>
    </row>
    <row r="581" spans="1:65" s="13" customFormat="1">
      <c r="B581" s="191"/>
      <c r="D581" s="192" t="s">
        <v>184</v>
      </c>
      <c r="E581" s="193" t="s">
        <v>1</v>
      </c>
      <c r="F581" s="194" t="s">
        <v>796</v>
      </c>
      <c r="H581" s="193" t="s">
        <v>1</v>
      </c>
      <c r="I581" s="195"/>
      <c r="L581" s="191"/>
      <c r="M581" s="196"/>
      <c r="N581" s="197"/>
      <c r="O581" s="197"/>
      <c r="P581" s="197"/>
      <c r="Q581" s="197"/>
      <c r="R581" s="197"/>
      <c r="S581" s="197"/>
      <c r="T581" s="198"/>
      <c r="AT581" s="193" t="s">
        <v>184</v>
      </c>
      <c r="AU581" s="193" t="s">
        <v>87</v>
      </c>
      <c r="AV581" s="13" t="s">
        <v>81</v>
      </c>
      <c r="AW581" s="13" t="s">
        <v>29</v>
      </c>
      <c r="AX581" s="13" t="s">
        <v>74</v>
      </c>
      <c r="AY581" s="193" t="s">
        <v>176</v>
      </c>
    </row>
    <row r="582" spans="1:65" s="14" customFormat="1">
      <c r="B582" s="199"/>
      <c r="D582" s="192" t="s">
        <v>184</v>
      </c>
      <c r="E582" s="200" t="s">
        <v>1</v>
      </c>
      <c r="F582" s="201" t="s">
        <v>81</v>
      </c>
      <c r="H582" s="202">
        <v>1</v>
      </c>
      <c r="I582" s="203"/>
      <c r="L582" s="199"/>
      <c r="M582" s="204"/>
      <c r="N582" s="205"/>
      <c r="O582" s="205"/>
      <c r="P582" s="205"/>
      <c r="Q582" s="205"/>
      <c r="R582" s="205"/>
      <c r="S582" s="205"/>
      <c r="T582" s="206"/>
      <c r="AT582" s="200" t="s">
        <v>184</v>
      </c>
      <c r="AU582" s="200" t="s">
        <v>87</v>
      </c>
      <c r="AV582" s="14" t="s">
        <v>87</v>
      </c>
      <c r="AW582" s="14" t="s">
        <v>29</v>
      </c>
      <c r="AX582" s="14" t="s">
        <v>74</v>
      </c>
      <c r="AY582" s="200" t="s">
        <v>176</v>
      </c>
    </row>
    <row r="583" spans="1:65" s="15" customFormat="1">
      <c r="B583" s="207"/>
      <c r="D583" s="192" t="s">
        <v>184</v>
      </c>
      <c r="E583" s="208" t="s">
        <v>1</v>
      </c>
      <c r="F583" s="209" t="s">
        <v>207</v>
      </c>
      <c r="H583" s="210">
        <v>8</v>
      </c>
      <c r="I583" s="211"/>
      <c r="L583" s="207"/>
      <c r="M583" s="212"/>
      <c r="N583" s="213"/>
      <c r="O583" s="213"/>
      <c r="P583" s="213"/>
      <c r="Q583" s="213"/>
      <c r="R583" s="213"/>
      <c r="S583" s="213"/>
      <c r="T583" s="214"/>
      <c r="AT583" s="208" t="s">
        <v>184</v>
      </c>
      <c r="AU583" s="208" t="s">
        <v>87</v>
      </c>
      <c r="AV583" s="15" t="s">
        <v>183</v>
      </c>
      <c r="AW583" s="15" t="s">
        <v>29</v>
      </c>
      <c r="AX583" s="15" t="s">
        <v>81</v>
      </c>
      <c r="AY583" s="208" t="s">
        <v>176</v>
      </c>
    </row>
    <row r="584" spans="1:65" s="2" customFormat="1" ht="37.9" customHeight="1">
      <c r="A584" s="35"/>
      <c r="B584" s="146"/>
      <c r="C584" s="178" t="s">
        <v>342</v>
      </c>
      <c r="D584" s="178" t="s">
        <v>179</v>
      </c>
      <c r="E584" s="179" t="s">
        <v>797</v>
      </c>
      <c r="F584" s="180" t="s">
        <v>798</v>
      </c>
      <c r="G584" s="181" t="s">
        <v>272</v>
      </c>
      <c r="H584" s="182">
        <v>3</v>
      </c>
      <c r="I584" s="183"/>
      <c r="J584" s="184">
        <f>ROUND(I584*H584,2)</f>
        <v>0</v>
      </c>
      <c r="K584" s="185"/>
      <c r="L584" s="36"/>
      <c r="M584" s="186" t="s">
        <v>1</v>
      </c>
      <c r="N584" s="187" t="s">
        <v>40</v>
      </c>
      <c r="O584" s="64"/>
      <c r="P584" s="188">
        <f>O584*H584</f>
        <v>0</v>
      </c>
      <c r="Q584" s="188">
        <v>0</v>
      </c>
      <c r="R584" s="188">
        <f>Q584*H584</f>
        <v>0</v>
      </c>
      <c r="S584" s="188">
        <v>0</v>
      </c>
      <c r="T584" s="189">
        <f>S584*H584</f>
        <v>0</v>
      </c>
      <c r="U584" s="35"/>
      <c r="V584" s="35"/>
      <c r="W584" s="35"/>
      <c r="X584" s="35"/>
      <c r="Y584" s="35"/>
      <c r="Z584" s="35"/>
      <c r="AA584" s="35"/>
      <c r="AB584" s="35"/>
      <c r="AC584" s="35"/>
      <c r="AD584" s="35"/>
      <c r="AE584" s="35"/>
      <c r="AR584" s="190" t="s">
        <v>252</v>
      </c>
      <c r="AT584" s="190" t="s">
        <v>179</v>
      </c>
      <c r="AU584" s="190" t="s">
        <v>87</v>
      </c>
      <c r="AY584" s="18" t="s">
        <v>176</v>
      </c>
      <c r="BE584" s="108">
        <f>IF(N584="základná",J584,0)</f>
        <v>0</v>
      </c>
      <c r="BF584" s="108">
        <f>IF(N584="znížená",J584,0)</f>
        <v>0</v>
      </c>
      <c r="BG584" s="108">
        <f>IF(N584="zákl. prenesená",J584,0)</f>
        <v>0</v>
      </c>
      <c r="BH584" s="108">
        <f>IF(N584="zníž. prenesená",J584,0)</f>
        <v>0</v>
      </c>
      <c r="BI584" s="108">
        <f>IF(N584="nulová",J584,0)</f>
        <v>0</v>
      </c>
      <c r="BJ584" s="18" t="s">
        <v>87</v>
      </c>
      <c r="BK584" s="108">
        <f>ROUND(I584*H584,2)</f>
        <v>0</v>
      </c>
      <c r="BL584" s="18" t="s">
        <v>252</v>
      </c>
      <c r="BM584" s="190" t="s">
        <v>487</v>
      </c>
    </row>
    <row r="585" spans="1:65" s="13" customFormat="1" ht="22.5">
      <c r="B585" s="191"/>
      <c r="D585" s="192" t="s">
        <v>184</v>
      </c>
      <c r="E585" s="193" t="s">
        <v>1</v>
      </c>
      <c r="F585" s="194" t="s">
        <v>799</v>
      </c>
      <c r="H585" s="193" t="s">
        <v>1</v>
      </c>
      <c r="I585" s="195"/>
      <c r="L585" s="191"/>
      <c r="M585" s="196"/>
      <c r="N585" s="197"/>
      <c r="O585" s="197"/>
      <c r="P585" s="197"/>
      <c r="Q585" s="197"/>
      <c r="R585" s="197"/>
      <c r="S585" s="197"/>
      <c r="T585" s="198"/>
      <c r="AT585" s="193" t="s">
        <v>184</v>
      </c>
      <c r="AU585" s="193" t="s">
        <v>87</v>
      </c>
      <c r="AV585" s="13" t="s">
        <v>81</v>
      </c>
      <c r="AW585" s="13" t="s">
        <v>29</v>
      </c>
      <c r="AX585" s="13" t="s">
        <v>74</v>
      </c>
      <c r="AY585" s="193" t="s">
        <v>176</v>
      </c>
    </row>
    <row r="586" spans="1:65" s="14" customFormat="1">
      <c r="B586" s="199"/>
      <c r="D586" s="192" t="s">
        <v>184</v>
      </c>
      <c r="E586" s="200" t="s">
        <v>1</v>
      </c>
      <c r="F586" s="201" t="s">
        <v>215</v>
      </c>
      <c r="H586" s="202">
        <v>3</v>
      </c>
      <c r="I586" s="203"/>
      <c r="L586" s="199"/>
      <c r="M586" s="204"/>
      <c r="N586" s="205"/>
      <c r="O586" s="205"/>
      <c r="P586" s="205"/>
      <c r="Q586" s="205"/>
      <c r="R586" s="205"/>
      <c r="S586" s="205"/>
      <c r="T586" s="206"/>
      <c r="AT586" s="200" t="s">
        <v>184</v>
      </c>
      <c r="AU586" s="200" t="s">
        <v>87</v>
      </c>
      <c r="AV586" s="14" t="s">
        <v>87</v>
      </c>
      <c r="AW586" s="14" t="s">
        <v>29</v>
      </c>
      <c r="AX586" s="14" t="s">
        <v>74</v>
      </c>
      <c r="AY586" s="200" t="s">
        <v>176</v>
      </c>
    </row>
    <row r="587" spans="1:65" s="15" customFormat="1">
      <c r="B587" s="207"/>
      <c r="D587" s="192" t="s">
        <v>184</v>
      </c>
      <c r="E587" s="208" t="s">
        <v>1</v>
      </c>
      <c r="F587" s="209" t="s">
        <v>207</v>
      </c>
      <c r="H587" s="210">
        <v>3</v>
      </c>
      <c r="I587" s="211"/>
      <c r="L587" s="207"/>
      <c r="M587" s="212"/>
      <c r="N587" s="213"/>
      <c r="O587" s="213"/>
      <c r="P587" s="213"/>
      <c r="Q587" s="213"/>
      <c r="R587" s="213"/>
      <c r="S587" s="213"/>
      <c r="T587" s="214"/>
      <c r="AT587" s="208" t="s">
        <v>184</v>
      </c>
      <c r="AU587" s="208" t="s">
        <v>87</v>
      </c>
      <c r="AV587" s="15" t="s">
        <v>183</v>
      </c>
      <c r="AW587" s="15" t="s">
        <v>29</v>
      </c>
      <c r="AX587" s="15" t="s">
        <v>81</v>
      </c>
      <c r="AY587" s="208" t="s">
        <v>176</v>
      </c>
    </row>
    <row r="588" spans="1:65" s="2" customFormat="1" ht="37.9" customHeight="1">
      <c r="A588" s="35"/>
      <c r="B588" s="146"/>
      <c r="C588" s="178" t="s">
        <v>496</v>
      </c>
      <c r="D588" s="178" t="s">
        <v>179</v>
      </c>
      <c r="E588" s="179" t="s">
        <v>800</v>
      </c>
      <c r="F588" s="180" t="s">
        <v>801</v>
      </c>
      <c r="G588" s="181" t="s">
        <v>272</v>
      </c>
      <c r="H588" s="182">
        <v>3</v>
      </c>
      <c r="I588" s="183"/>
      <c r="J588" s="184">
        <f>ROUND(I588*H588,2)</f>
        <v>0</v>
      </c>
      <c r="K588" s="185"/>
      <c r="L588" s="36"/>
      <c r="M588" s="186" t="s">
        <v>1</v>
      </c>
      <c r="N588" s="187" t="s">
        <v>40</v>
      </c>
      <c r="O588" s="64"/>
      <c r="P588" s="188">
        <f>O588*H588</f>
        <v>0</v>
      </c>
      <c r="Q588" s="188">
        <v>0</v>
      </c>
      <c r="R588" s="188">
        <f>Q588*H588</f>
        <v>0</v>
      </c>
      <c r="S588" s="188">
        <v>0</v>
      </c>
      <c r="T588" s="189">
        <f>S588*H588</f>
        <v>0</v>
      </c>
      <c r="U588" s="35"/>
      <c r="V588" s="35"/>
      <c r="W588" s="35"/>
      <c r="X588" s="35"/>
      <c r="Y588" s="35"/>
      <c r="Z588" s="35"/>
      <c r="AA588" s="35"/>
      <c r="AB588" s="35"/>
      <c r="AC588" s="35"/>
      <c r="AD588" s="35"/>
      <c r="AE588" s="35"/>
      <c r="AR588" s="190" t="s">
        <v>252</v>
      </c>
      <c r="AT588" s="190" t="s">
        <v>179</v>
      </c>
      <c r="AU588" s="190" t="s">
        <v>87</v>
      </c>
      <c r="AY588" s="18" t="s">
        <v>176</v>
      </c>
      <c r="BE588" s="108">
        <f>IF(N588="základná",J588,0)</f>
        <v>0</v>
      </c>
      <c r="BF588" s="108">
        <f>IF(N588="znížená",J588,0)</f>
        <v>0</v>
      </c>
      <c r="BG588" s="108">
        <f>IF(N588="zákl. prenesená",J588,0)</f>
        <v>0</v>
      </c>
      <c r="BH588" s="108">
        <f>IF(N588="zníž. prenesená",J588,0)</f>
        <v>0</v>
      </c>
      <c r="BI588" s="108">
        <f>IF(N588="nulová",J588,0)</f>
        <v>0</v>
      </c>
      <c r="BJ588" s="18" t="s">
        <v>87</v>
      </c>
      <c r="BK588" s="108">
        <f>ROUND(I588*H588,2)</f>
        <v>0</v>
      </c>
      <c r="BL588" s="18" t="s">
        <v>252</v>
      </c>
      <c r="BM588" s="190" t="s">
        <v>494</v>
      </c>
    </row>
    <row r="589" spans="1:65" s="13" customFormat="1" ht="22.5">
      <c r="B589" s="191"/>
      <c r="D589" s="192" t="s">
        <v>184</v>
      </c>
      <c r="E589" s="193" t="s">
        <v>1</v>
      </c>
      <c r="F589" s="194" t="s">
        <v>802</v>
      </c>
      <c r="H589" s="193" t="s">
        <v>1</v>
      </c>
      <c r="I589" s="195"/>
      <c r="L589" s="191"/>
      <c r="M589" s="196"/>
      <c r="N589" s="197"/>
      <c r="O589" s="197"/>
      <c r="P589" s="197"/>
      <c r="Q589" s="197"/>
      <c r="R589" s="197"/>
      <c r="S589" s="197"/>
      <c r="T589" s="198"/>
      <c r="AT589" s="193" t="s">
        <v>184</v>
      </c>
      <c r="AU589" s="193" t="s">
        <v>87</v>
      </c>
      <c r="AV589" s="13" t="s">
        <v>81</v>
      </c>
      <c r="AW589" s="13" t="s">
        <v>29</v>
      </c>
      <c r="AX589" s="13" t="s">
        <v>74</v>
      </c>
      <c r="AY589" s="193" t="s">
        <v>176</v>
      </c>
    </row>
    <row r="590" spans="1:65" s="14" customFormat="1">
      <c r="B590" s="199"/>
      <c r="D590" s="192" t="s">
        <v>184</v>
      </c>
      <c r="E590" s="200" t="s">
        <v>1</v>
      </c>
      <c r="F590" s="201" t="s">
        <v>215</v>
      </c>
      <c r="H590" s="202">
        <v>3</v>
      </c>
      <c r="I590" s="203"/>
      <c r="L590" s="199"/>
      <c r="M590" s="204"/>
      <c r="N590" s="205"/>
      <c r="O590" s="205"/>
      <c r="P590" s="205"/>
      <c r="Q590" s="205"/>
      <c r="R590" s="205"/>
      <c r="S590" s="205"/>
      <c r="T590" s="206"/>
      <c r="AT590" s="200" t="s">
        <v>184</v>
      </c>
      <c r="AU590" s="200" t="s">
        <v>87</v>
      </c>
      <c r="AV590" s="14" t="s">
        <v>87</v>
      </c>
      <c r="AW590" s="14" t="s">
        <v>29</v>
      </c>
      <c r="AX590" s="14" t="s">
        <v>74</v>
      </c>
      <c r="AY590" s="200" t="s">
        <v>176</v>
      </c>
    </row>
    <row r="591" spans="1:65" s="15" customFormat="1">
      <c r="B591" s="207"/>
      <c r="D591" s="192" t="s">
        <v>184</v>
      </c>
      <c r="E591" s="208" t="s">
        <v>1</v>
      </c>
      <c r="F591" s="209" t="s">
        <v>207</v>
      </c>
      <c r="H591" s="210">
        <v>3</v>
      </c>
      <c r="I591" s="211"/>
      <c r="L591" s="207"/>
      <c r="M591" s="212"/>
      <c r="N591" s="213"/>
      <c r="O591" s="213"/>
      <c r="P591" s="213"/>
      <c r="Q591" s="213"/>
      <c r="R591" s="213"/>
      <c r="S591" s="213"/>
      <c r="T591" s="214"/>
      <c r="AT591" s="208" t="s">
        <v>184</v>
      </c>
      <c r="AU591" s="208" t="s">
        <v>87</v>
      </c>
      <c r="AV591" s="15" t="s">
        <v>183</v>
      </c>
      <c r="AW591" s="15" t="s">
        <v>29</v>
      </c>
      <c r="AX591" s="15" t="s">
        <v>81</v>
      </c>
      <c r="AY591" s="208" t="s">
        <v>176</v>
      </c>
    </row>
    <row r="592" spans="1:65" s="2" customFormat="1" ht="24.2" customHeight="1">
      <c r="A592" s="35"/>
      <c r="B592" s="146"/>
      <c r="C592" s="178" t="s">
        <v>347</v>
      </c>
      <c r="D592" s="178" t="s">
        <v>179</v>
      </c>
      <c r="E592" s="179" t="s">
        <v>803</v>
      </c>
      <c r="F592" s="180" t="s">
        <v>804</v>
      </c>
      <c r="G592" s="181" t="s">
        <v>182</v>
      </c>
      <c r="H592" s="182">
        <v>1.46</v>
      </c>
      <c r="I592" s="183"/>
      <c r="J592" s="184">
        <f>ROUND(I592*H592,2)</f>
        <v>0</v>
      </c>
      <c r="K592" s="185"/>
      <c r="L592" s="36"/>
      <c r="M592" s="186" t="s">
        <v>1</v>
      </c>
      <c r="N592" s="187" t="s">
        <v>40</v>
      </c>
      <c r="O592" s="64"/>
      <c r="P592" s="188">
        <f>O592*H592</f>
        <v>0</v>
      </c>
      <c r="Q592" s="188">
        <v>0</v>
      </c>
      <c r="R592" s="188">
        <f>Q592*H592</f>
        <v>0</v>
      </c>
      <c r="S592" s="188">
        <v>0</v>
      </c>
      <c r="T592" s="189">
        <f>S592*H592</f>
        <v>0</v>
      </c>
      <c r="U592" s="35"/>
      <c r="V592" s="35"/>
      <c r="W592" s="35"/>
      <c r="X592" s="35"/>
      <c r="Y592" s="35"/>
      <c r="Z592" s="35"/>
      <c r="AA592" s="35"/>
      <c r="AB592" s="35"/>
      <c r="AC592" s="35"/>
      <c r="AD592" s="35"/>
      <c r="AE592" s="35"/>
      <c r="AR592" s="190" t="s">
        <v>252</v>
      </c>
      <c r="AT592" s="190" t="s">
        <v>179</v>
      </c>
      <c r="AU592" s="190" t="s">
        <v>87</v>
      </c>
      <c r="AY592" s="18" t="s">
        <v>176</v>
      </c>
      <c r="BE592" s="108">
        <f>IF(N592="základná",J592,0)</f>
        <v>0</v>
      </c>
      <c r="BF592" s="108">
        <f>IF(N592="znížená",J592,0)</f>
        <v>0</v>
      </c>
      <c r="BG592" s="108">
        <f>IF(N592="zákl. prenesená",J592,0)</f>
        <v>0</v>
      </c>
      <c r="BH592" s="108">
        <f>IF(N592="zníž. prenesená",J592,0)</f>
        <v>0</v>
      </c>
      <c r="BI592" s="108">
        <f>IF(N592="nulová",J592,0)</f>
        <v>0</v>
      </c>
      <c r="BJ592" s="18" t="s">
        <v>87</v>
      </c>
      <c r="BK592" s="108">
        <f>ROUND(I592*H592,2)</f>
        <v>0</v>
      </c>
      <c r="BL592" s="18" t="s">
        <v>252</v>
      </c>
      <c r="BM592" s="190" t="s">
        <v>499</v>
      </c>
    </row>
    <row r="593" spans="1:65" s="13" customFormat="1" ht="33.75">
      <c r="B593" s="191"/>
      <c r="D593" s="192" t="s">
        <v>184</v>
      </c>
      <c r="E593" s="193" t="s">
        <v>1</v>
      </c>
      <c r="F593" s="194" t="s">
        <v>805</v>
      </c>
      <c r="H593" s="193" t="s">
        <v>1</v>
      </c>
      <c r="I593" s="195"/>
      <c r="L593" s="191"/>
      <c r="M593" s="196"/>
      <c r="N593" s="197"/>
      <c r="O593" s="197"/>
      <c r="P593" s="197"/>
      <c r="Q593" s="197"/>
      <c r="R593" s="197"/>
      <c r="S593" s="197"/>
      <c r="T593" s="198"/>
      <c r="AT593" s="193" t="s">
        <v>184</v>
      </c>
      <c r="AU593" s="193" t="s">
        <v>87</v>
      </c>
      <c r="AV593" s="13" t="s">
        <v>81</v>
      </c>
      <c r="AW593" s="13" t="s">
        <v>29</v>
      </c>
      <c r="AX593" s="13" t="s">
        <v>74</v>
      </c>
      <c r="AY593" s="193" t="s">
        <v>176</v>
      </c>
    </row>
    <row r="594" spans="1:65" s="14" customFormat="1">
      <c r="B594" s="199"/>
      <c r="D594" s="192" t="s">
        <v>184</v>
      </c>
      <c r="E594" s="200" t="s">
        <v>1</v>
      </c>
      <c r="F594" s="201" t="s">
        <v>806</v>
      </c>
      <c r="H594" s="202">
        <v>0.51200000000000001</v>
      </c>
      <c r="I594" s="203"/>
      <c r="L594" s="199"/>
      <c r="M594" s="204"/>
      <c r="N594" s="205"/>
      <c r="O594" s="205"/>
      <c r="P594" s="205"/>
      <c r="Q594" s="205"/>
      <c r="R594" s="205"/>
      <c r="S594" s="205"/>
      <c r="T594" s="206"/>
      <c r="AT594" s="200" t="s">
        <v>184</v>
      </c>
      <c r="AU594" s="200" t="s">
        <v>87</v>
      </c>
      <c r="AV594" s="14" t="s">
        <v>87</v>
      </c>
      <c r="AW594" s="14" t="s">
        <v>29</v>
      </c>
      <c r="AX594" s="14" t="s">
        <v>74</v>
      </c>
      <c r="AY594" s="200" t="s">
        <v>176</v>
      </c>
    </row>
    <row r="595" spans="1:65" s="13" customFormat="1" ht="33.75">
      <c r="B595" s="191"/>
      <c r="D595" s="192" t="s">
        <v>184</v>
      </c>
      <c r="E595" s="193" t="s">
        <v>1</v>
      </c>
      <c r="F595" s="194" t="s">
        <v>807</v>
      </c>
      <c r="H595" s="193" t="s">
        <v>1</v>
      </c>
      <c r="I595" s="195"/>
      <c r="L595" s="191"/>
      <c r="M595" s="196"/>
      <c r="N595" s="197"/>
      <c r="O595" s="197"/>
      <c r="P595" s="197"/>
      <c r="Q595" s="197"/>
      <c r="R595" s="197"/>
      <c r="S595" s="197"/>
      <c r="T595" s="198"/>
      <c r="AT595" s="193" t="s">
        <v>184</v>
      </c>
      <c r="AU595" s="193" t="s">
        <v>87</v>
      </c>
      <c r="AV595" s="13" t="s">
        <v>81</v>
      </c>
      <c r="AW595" s="13" t="s">
        <v>29</v>
      </c>
      <c r="AX595" s="13" t="s">
        <v>74</v>
      </c>
      <c r="AY595" s="193" t="s">
        <v>176</v>
      </c>
    </row>
    <row r="596" spans="1:65" s="14" customFormat="1">
      <c r="B596" s="199"/>
      <c r="D596" s="192" t="s">
        <v>184</v>
      </c>
      <c r="E596" s="200" t="s">
        <v>1</v>
      </c>
      <c r="F596" s="201" t="s">
        <v>808</v>
      </c>
      <c r="H596" s="202">
        <v>0.27</v>
      </c>
      <c r="I596" s="203"/>
      <c r="L596" s="199"/>
      <c r="M596" s="204"/>
      <c r="N596" s="205"/>
      <c r="O596" s="205"/>
      <c r="P596" s="205"/>
      <c r="Q596" s="205"/>
      <c r="R596" s="205"/>
      <c r="S596" s="205"/>
      <c r="T596" s="206"/>
      <c r="AT596" s="200" t="s">
        <v>184</v>
      </c>
      <c r="AU596" s="200" t="s">
        <v>87</v>
      </c>
      <c r="AV596" s="14" t="s">
        <v>87</v>
      </c>
      <c r="AW596" s="14" t="s">
        <v>29</v>
      </c>
      <c r="AX596" s="14" t="s">
        <v>74</v>
      </c>
      <c r="AY596" s="200" t="s">
        <v>176</v>
      </c>
    </row>
    <row r="597" spans="1:65" s="13" customFormat="1" ht="33.75">
      <c r="B597" s="191"/>
      <c r="D597" s="192" t="s">
        <v>184</v>
      </c>
      <c r="E597" s="193" t="s">
        <v>1</v>
      </c>
      <c r="F597" s="194" t="s">
        <v>809</v>
      </c>
      <c r="H597" s="193" t="s">
        <v>1</v>
      </c>
      <c r="I597" s="195"/>
      <c r="L597" s="191"/>
      <c r="M597" s="196"/>
      <c r="N597" s="197"/>
      <c r="O597" s="197"/>
      <c r="P597" s="197"/>
      <c r="Q597" s="197"/>
      <c r="R597" s="197"/>
      <c r="S597" s="197"/>
      <c r="T597" s="198"/>
      <c r="AT597" s="193" t="s">
        <v>184</v>
      </c>
      <c r="AU597" s="193" t="s">
        <v>87</v>
      </c>
      <c r="AV597" s="13" t="s">
        <v>81</v>
      </c>
      <c r="AW597" s="13" t="s">
        <v>29</v>
      </c>
      <c r="AX597" s="13" t="s">
        <v>74</v>
      </c>
      <c r="AY597" s="193" t="s">
        <v>176</v>
      </c>
    </row>
    <row r="598" spans="1:65" s="14" customFormat="1">
      <c r="B598" s="199"/>
      <c r="D598" s="192" t="s">
        <v>184</v>
      </c>
      <c r="E598" s="200" t="s">
        <v>1</v>
      </c>
      <c r="F598" s="201" t="s">
        <v>810</v>
      </c>
      <c r="H598" s="202">
        <v>0.309</v>
      </c>
      <c r="I598" s="203"/>
      <c r="L598" s="199"/>
      <c r="M598" s="204"/>
      <c r="N598" s="205"/>
      <c r="O598" s="205"/>
      <c r="P598" s="205"/>
      <c r="Q598" s="205"/>
      <c r="R598" s="205"/>
      <c r="S598" s="205"/>
      <c r="T598" s="206"/>
      <c r="AT598" s="200" t="s">
        <v>184</v>
      </c>
      <c r="AU598" s="200" t="s">
        <v>87</v>
      </c>
      <c r="AV598" s="14" t="s">
        <v>87</v>
      </c>
      <c r="AW598" s="14" t="s">
        <v>29</v>
      </c>
      <c r="AX598" s="14" t="s">
        <v>74</v>
      </c>
      <c r="AY598" s="200" t="s">
        <v>176</v>
      </c>
    </row>
    <row r="599" spans="1:65" s="13" customFormat="1" ht="33.75">
      <c r="B599" s="191"/>
      <c r="D599" s="192" t="s">
        <v>184</v>
      </c>
      <c r="E599" s="193" t="s">
        <v>1</v>
      </c>
      <c r="F599" s="194" t="s">
        <v>811</v>
      </c>
      <c r="H599" s="193" t="s">
        <v>1</v>
      </c>
      <c r="I599" s="195"/>
      <c r="L599" s="191"/>
      <c r="M599" s="196"/>
      <c r="N599" s="197"/>
      <c r="O599" s="197"/>
      <c r="P599" s="197"/>
      <c r="Q599" s="197"/>
      <c r="R599" s="197"/>
      <c r="S599" s="197"/>
      <c r="T599" s="198"/>
      <c r="AT599" s="193" t="s">
        <v>184</v>
      </c>
      <c r="AU599" s="193" t="s">
        <v>87</v>
      </c>
      <c r="AV599" s="13" t="s">
        <v>81</v>
      </c>
      <c r="AW599" s="13" t="s">
        <v>29</v>
      </c>
      <c r="AX599" s="13" t="s">
        <v>74</v>
      </c>
      <c r="AY599" s="193" t="s">
        <v>176</v>
      </c>
    </row>
    <row r="600" spans="1:65" s="14" customFormat="1">
      <c r="B600" s="199"/>
      <c r="D600" s="192" t="s">
        <v>184</v>
      </c>
      <c r="E600" s="200" t="s">
        <v>1</v>
      </c>
      <c r="F600" s="201" t="s">
        <v>812</v>
      </c>
      <c r="H600" s="202">
        <v>0.13500000000000001</v>
      </c>
      <c r="I600" s="203"/>
      <c r="L600" s="199"/>
      <c r="M600" s="204"/>
      <c r="N600" s="205"/>
      <c r="O600" s="205"/>
      <c r="P600" s="205"/>
      <c r="Q600" s="205"/>
      <c r="R600" s="205"/>
      <c r="S600" s="205"/>
      <c r="T600" s="206"/>
      <c r="AT600" s="200" t="s">
        <v>184</v>
      </c>
      <c r="AU600" s="200" t="s">
        <v>87</v>
      </c>
      <c r="AV600" s="14" t="s">
        <v>87</v>
      </c>
      <c r="AW600" s="14" t="s">
        <v>29</v>
      </c>
      <c r="AX600" s="14" t="s">
        <v>74</v>
      </c>
      <c r="AY600" s="200" t="s">
        <v>176</v>
      </c>
    </row>
    <row r="601" spans="1:65" s="13" customFormat="1" ht="33.75">
      <c r="B601" s="191"/>
      <c r="D601" s="192" t="s">
        <v>184</v>
      </c>
      <c r="E601" s="193" t="s">
        <v>1</v>
      </c>
      <c r="F601" s="194" t="s">
        <v>813</v>
      </c>
      <c r="H601" s="193" t="s">
        <v>1</v>
      </c>
      <c r="I601" s="195"/>
      <c r="L601" s="191"/>
      <c r="M601" s="196"/>
      <c r="N601" s="197"/>
      <c r="O601" s="197"/>
      <c r="P601" s="197"/>
      <c r="Q601" s="197"/>
      <c r="R601" s="197"/>
      <c r="S601" s="197"/>
      <c r="T601" s="198"/>
      <c r="AT601" s="193" t="s">
        <v>184</v>
      </c>
      <c r="AU601" s="193" t="s">
        <v>87</v>
      </c>
      <c r="AV601" s="13" t="s">
        <v>81</v>
      </c>
      <c r="AW601" s="13" t="s">
        <v>29</v>
      </c>
      <c r="AX601" s="13" t="s">
        <v>74</v>
      </c>
      <c r="AY601" s="193" t="s">
        <v>176</v>
      </c>
    </row>
    <row r="602" spans="1:65" s="14" customFormat="1">
      <c r="B602" s="199"/>
      <c r="D602" s="192" t="s">
        <v>184</v>
      </c>
      <c r="E602" s="200" t="s">
        <v>1</v>
      </c>
      <c r="F602" s="201" t="s">
        <v>812</v>
      </c>
      <c r="H602" s="202">
        <v>0.13500000000000001</v>
      </c>
      <c r="I602" s="203"/>
      <c r="L602" s="199"/>
      <c r="M602" s="204"/>
      <c r="N602" s="205"/>
      <c r="O602" s="205"/>
      <c r="P602" s="205"/>
      <c r="Q602" s="205"/>
      <c r="R602" s="205"/>
      <c r="S602" s="205"/>
      <c r="T602" s="206"/>
      <c r="AT602" s="200" t="s">
        <v>184</v>
      </c>
      <c r="AU602" s="200" t="s">
        <v>87</v>
      </c>
      <c r="AV602" s="14" t="s">
        <v>87</v>
      </c>
      <c r="AW602" s="14" t="s">
        <v>29</v>
      </c>
      <c r="AX602" s="14" t="s">
        <v>74</v>
      </c>
      <c r="AY602" s="200" t="s">
        <v>176</v>
      </c>
    </row>
    <row r="603" spans="1:65" s="13" customFormat="1" ht="33.75">
      <c r="B603" s="191"/>
      <c r="D603" s="192" t="s">
        <v>184</v>
      </c>
      <c r="E603" s="193" t="s">
        <v>1</v>
      </c>
      <c r="F603" s="194" t="s">
        <v>814</v>
      </c>
      <c r="H603" s="193" t="s">
        <v>1</v>
      </c>
      <c r="I603" s="195"/>
      <c r="L603" s="191"/>
      <c r="M603" s="196"/>
      <c r="N603" s="197"/>
      <c r="O603" s="197"/>
      <c r="P603" s="197"/>
      <c r="Q603" s="197"/>
      <c r="R603" s="197"/>
      <c r="S603" s="197"/>
      <c r="T603" s="198"/>
      <c r="AT603" s="193" t="s">
        <v>184</v>
      </c>
      <c r="AU603" s="193" t="s">
        <v>87</v>
      </c>
      <c r="AV603" s="13" t="s">
        <v>81</v>
      </c>
      <c r="AW603" s="13" t="s">
        <v>29</v>
      </c>
      <c r="AX603" s="13" t="s">
        <v>74</v>
      </c>
      <c r="AY603" s="193" t="s">
        <v>176</v>
      </c>
    </row>
    <row r="604" spans="1:65" s="14" customFormat="1">
      <c r="B604" s="199"/>
      <c r="D604" s="192" t="s">
        <v>184</v>
      </c>
      <c r="E604" s="200" t="s">
        <v>1</v>
      </c>
      <c r="F604" s="201" t="s">
        <v>815</v>
      </c>
      <c r="H604" s="202">
        <v>7.0999999999999994E-2</v>
      </c>
      <c r="I604" s="203"/>
      <c r="L604" s="199"/>
      <c r="M604" s="204"/>
      <c r="N604" s="205"/>
      <c r="O604" s="205"/>
      <c r="P604" s="205"/>
      <c r="Q604" s="205"/>
      <c r="R604" s="205"/>
      <c r="S604" s="205"/>
      <c r="T604" s="206"/>
      <c r="AT604" s="200" t="s">
        <v>184</v>
      </c>
      <c r="AU604" s="200" t="s">
        <v>87</v>
      </c>
      <c r="AV604" s="14" t="s">
        <v>87</v>
      </c>
      <c r="AW604" s="14" t="s">
        <v>29</v>
      </c>
      <c r="AX604" s="14" t="s">
        <v>74</v>
      </c>
      <c r="AY604" s="200" t="s">
        <v>176</v>
      </c>
    </row>
    <row r="605" spans="1:65" s="13" customFormat="1" ht="33.75">
      <c r="B605" s="191"/>
      <c r="D605" s="192" t="s">
        <v>184</v>
      </c>
      <c r="E605" s="193" t="s">
        <v>1</v>
      </c>
      <c r="F605" s="194" t="s">
        <v>816</v>
      </c>
      <c r="H605" s="193" t="s">
        <v>1</v>
      </c>
      <c r="I605" s="195"/>
      <c r="L605" s="191"/>
      <c r="M605" s="196"/>
      <c r="N605" s="197"/>
      <c r="O605" s="197"/>
      <c r="P605" s="197"/>
      <c r="Q605" s="197"/>
      <c r="R605" s="197"/>
      <c r="S605" s="197"/>
      <c r="T605" s="198"/>
      <c r="AT605" s="193" t="s">
        <v>184</v>
      </c>
      <c r="AU605" s="193" t="s">
        <v>87</v>
      </c>
      <c r="AV605" s="13" t="s">
        <v>81</v>
      </c>
      <c r="AW605" s="13" t="s">
        <v>29</v>
      </c>
      <c r="AX605" s="13" t="s">
        <v>74</v>
      </c>
      <c r="AY605" s="193" t="s">
        <v>176</v>
      </c>
    </row>
    <row r="606" spans="1:65" s="14" customFormat="1">
      <c r="B606" s="199"/>
      <c r="D606" s="192" t="s">
        <v>184</v>
      </c>
      <c r="E606" s="200" t="s">
        <v>1</v>
      </c>
      <c r="F606" s="201" t="s">
        <v>817</v>
      </c>
      <c r="H606" s="202">
        <v>2.8000000000000001E-2</v>
      </c>
      <c r="I606" s="203"/>
      <c r="L606" s="199"/>
      <c r="M606" s="204"/>
      <c r="N606" s="205"/>
      <c r="O606" s="205"/>
      <c r="P606" s="205"/>
      <c r="Q606" s="205"/>
      <c r="R606" s="205"/>
      <c r="S606" s="205"/>
      <c r="T606" s="206"/>
      <c r="AT606" s="200" t="s">
        <v>184</v>
      </c>
      <c r="AU606" s="200" t="s">
        <v>87</v>
      </c>
      <c r="AV606" s="14" t="s">
        <v>87</v>
      </c>
      <c r="AW606" s="14" t="s">
        <v>29</v>
      </c>
      <c r="AX606" s="14" t="s">
        <v>74</v>
      </c>
      <c r="AY606" s="200" t="s">
        <v>176</v>
      </c>
    </row>
    <row r="607" spans="1:65" s="15" customFormat="1">
      <c r="B607" s="207"/>
      <c r="D607" s="192" t="s">
        <v>184</v>
      </c>
      <c r="E607" s="208" t="s">
        <v>1</v>
      </c>
      <c r="F607" s="209" t="s">
        <v>207</v>
      </c>
      <c r="H607" s="210">
        <v>1.46</v>
      </c>
      <c r="I607" s="211"/>
      <c r="L607" s="207"/>
      <c r="M607" s="212"/>
      <c r="N607" s="213"/>
      <c r="O607" s="213"/>
      <c r="P607" s="213"/>
      <c r="Q607" s="213"/>
      <c r="R607" s="213"/>
      <c r="S607" s="213"/>
      <c r="T607" s="214"/>
      <c r="AT607" s="208" t="s">
        <v>184</v>
      </c>
      <c r="AU607" s="208" t="s">
        <v>87</v>
      </c>
      <c r="AV607" s="15" t="s">
        <v>183</v>
      </c>
      <c r="AW607" s="15" t="s">
        <v>29</v>
      </c>
      <c r="AX607" s="15" t="s">
        <v>81</v>
      </c>
      <c r="AY607" s="208" t="s">
        <v>176</v>
      </c>
    </row>
    <row r="608" spans="1:65" s="2" customFormat="1" ht="24.2" customHeight="1">
      <c r="A608" s="35"/>
      <c r="B608" s="146"/>
      <c r="C608" s="178" t="s">
        <v>508</v>
      </c>
      <c r="D608" s="178" t="s">
        <v>179</v>
      </c>
      <c r="E608" s="179" t="s">
        <v>818</v>
      </c>
      <c r="F608" s="180" t="s">
        <v>819</v>
      </c>
      <c r="G608" s="181" t="s">
        <v>182</v>
      </c>
      <c r="H608" s="182">
        <v>1.3919999999999999</v>
      </c>
      <c r="I608" s="183"/>
      <c r="J608" s="184">
        <f>ROUND(I608*H608,2)</f>
        <v>0</v>
      </c>
      <c r="K608" s="185"/>
      <c r="L608" s="36"/>
      <c r="M608" s="186" t="s">
        <v>1</v>
      </c>
      <c r="N608" s="187" t="s">
        <v>40</v>
      </c>
      <c r="O608" s="64"/>
      <c r="P608" s="188">
        <f>O608*H608</f>
        <v>0</v>
      </c>
      <c r="Q608" s="188">
        <v>0</v>
      </c>
      <c r="R608" s="188">
        <f>Q608*H608</f>
        <v>0</v>
      </c>
      <c r="S608" s="188">
        <v>0</v>
      </c>
      <c r="T608" s="189">
        <f>S608*H608</f>
        <v>0</v>
      </c>
      <c r="U608" s="35"/>
      <c r="V608" s="35"/>
      <c r="W608" s="35"/>
      <c r="X608" s="35"/>
      <c r="Y608" s="35"/>
      <c r="Z608" s="35"/>
      <c r="AA608" s="35"/>
      <c r="AB608" s="35"/>
      <c r="AC608" s="35"/>
      <c r="AD608" s="35"/>
      <c r="AE608" s="35"/>
      <c r="AR608" s="190" t="s">
        <v>252</v>
      </c>
      <c r="AT608" s="190" t="s">
        <v>179</v>
      </c>
      <c r="AU608" s="190" t="s">
        <v>87</v>
      </c>
      <c r="AY608" s="18" t="s">
        <v>176</v>
      </c>
      <c r="BE608" s="108">
        <f>IF(N608="základná",J608,0)</f>
        <v>0</v>
      </c>
      <c r="BF608" s="108">
        <f>IF(N608="znížená",J608,0)</f>
        <v>0</v>
      </c>
      <c r="BG608" s="108">
        <f>IF(N608="zákl. prenesená",J608,0)</f>
        <v>0</v>
      </c>
      <c r="BH608" s="108">
        <f>IF(N608="zníž. prenesená",J608,0)</f>
        <v>0</v>
      </c>
      <c r="BI608" s="108">
        <f>IF(N608="nulová",J608,0)</f>
        <v>0</v>
      </c>
      <c r="BJ608" s="18" t="s">
        <v>87</v>
      </c>
      <c r="BK608" s="108">
        <f>ROUND(I608*H608,2)</f>
        <v>0</v>
      </c>
      <c r="BL608" s="18" t="s">
        <v>252</v>
      </c>
      <c r="BM608" s="190" t="s">
        <v>504</v>
      </c>
    </row>
    <row r="609" spans="1:65" s="13" customFormat="1" ht="45">
      <c r="B609" s="191"/>
      <c r="D609" s="192" t="s">
        <v>184</v>
      </c>
      <c r="E609" s="193" t="s">
        <v>1</v>
      </c>
      <c r="F609" s="194" t="s">
        <v>820</v>
      </c>
      <c r="H609" s="193" t="s">
        <v>1</v>
      </c>
      <c r="I609" s="195"/>
      <c r="L609" s="191"/>
      <c r="M609" s="196"/>
      <c r="N609" s="197"/>
      <c r="O609" s="197"/>
      <c r="P609" s="197"/>
      <c r="Q609" s="197"/>
      <c r="R609" s="197"/>
      <c r="S609" s="197"/>
      <c r="T609" s="198"/>
      <c r="AT609" s="193" t="s">
        <v>184</v>
      </c>
      <c r="AU609" s="193" t="s">
        <v>87</v>
      </c>
      <c r="AV609" s="13" t="s">
        <v>81</v>
      </c>
      <c r="AW609" s="13" t="s">
        <v>29</v>
      </c>
      <c r="AX609" s="13" t="s">
        <v>74</v>
      </c>
      <c r="AY609" s="193" t="s">
        <v>176</v>
      </c>
    </row>
    <row r="610" spans="1:65" s="14" customFormat="1">
      <c r="B610" s="199"/>
      <c r="D610" s="192" t="s">
        <v>184</v>
      </c>
      <c r="E610" s="200" t="s">
        <v>1</v>
      </c>
      <c r="F610" s="201" t="s">
        <v>821</v>
      </c>
      <c r="H610" s="202">
        <v>0.122</v>
      </c>
      <c r="I610" s="203"/>
      <c r="L610" s="199"/>
      <c r="M610" s="204"/>
      <c r="N610" s="205"/>
      <c r="O610" s="205"/>
      <c r="P610" s="205"/>
      <c r="Q610" s="205"/>
      <c r="R610" s="205"/>
      <c r="S610" s="205"/>
      <c r="T610" s="206"/>
      <c r="AT610" s="200" t="s">
        <v>184</v>
      </c>
      <c r="AU610" s="200" t="s">
        <v>87</v>
      </c>
      <c r="AV610" s="14" t="s">
        <v>87</v>
      </c>
      <c r="AW610" s="14" t="s">
        <v>29</v>
      </c>
      <c r="AX610" s="14" t="s">
        <v>74</v>
      </c>
      <c r="AY610" s="200" t="s">
        <v>176</v>
      </c>
    </row>
    <row r="611" spans="1:65" s="13" customFormat="1" ht="45">
      <c r="B611" s="191"/>
      <c r="D611" s="192" t="s">
        <v>184</v>
      </c>
      <c r="E611" s="193" t="s">
        <v>1</v>
      </c>
      <c r="F611" s="194" t="s">
        <v>822</v>
      </c>
      <c r="H611" s="193" t="s">
        <v>1</v>
      </c>
      <c r="I611" s="195"/>
      <c r="L611" s="191"/>
      <c r="M611" s="196"/>
      <c r="N611" s="197"/>
      <c r="O611" s="197"/>
      <c r="P611" s="197"/>
      <c r="Q611" s="197"/>
      <c r="R611" s="197"/>
      <c r="S611" s="197"/>
      <c r="T611" s="198"/>
      <c r="AT611" s="193" t="s">
        <v>184</v>
      </c>
      <c r="AU611" s="193" t="s">
        <v>87</v>
      </c>
      <c r="AV611" s="13" t="s">
        <v>81</v>
      </c>
      <c r="AW611" s="13" t="s">
        <v>29</v>
      </c>
      <c r="AX611" s="13" t="s">
        <v>74</v>
      </c>
      <c r="AY611" s="193" t="s">
        <v>176</v>
      </c>
    </row>
    <row r="612" spans="1:65" s="14" customFormat="1">
      <c r="B612" s="199"/>
      <c r="D612" s="192" t="s">
        <v>184</v>
      </c>
      <c r="E612" s="200" t="s">
        <v>1</v>
      </c>
      <c r="F612" s="201" t="s">
        <v>823</v>
      </c>
      <c r="H612" s="202">
        <v>0.27500000000000002</v>
      </c>
      <c r="I612" s="203"/>
      <c r="L612" s="199"/>
      <c r="M612" s="204"/>
      <c r="N612" s="205"/>
      <c r="O612" s="205"/>
      <c r="P612" s="205"/>
      <c r="Q612" s="205"/>
      <c r="R612" s="205"/>
      <c r="S612" s="205"/>
      <c r="T612" s="206"/>
      <c r="AT612" s="200" t="s">
        <v>184</v>
      </c>
      <c r="AU612" s="200" t="s">
        <v>87</v>
      </c>
      <c r="AV612" s="14" t="s">
        <v>87</v>
      </c>
      <c r="AW612" s="14" t="s">
        <v>29</v>
      </c>
      <c r="AX612" s="14" t="s">
        <v>74</v>
      </c>
      <c r="AY612" s="200" t="s">
        <v>176</v>
      </c>
    </row>
    <row r="613" spans="1:65" s="13" customFormat="1" ht="45">
      <c r="B613" s="191"/>
      <c r="D613" s="192" t="s">
        <v>184</v>
      </c>
      <c r="E613" s="193" t="s">
        <v>1</v>
      </c>
      <c r="F613" s="194" t="s">
        <v>824</v>
      </c>
      <c r="H613" s="193" t="s">
        <v>1</v>
      </c>
      <c r="I613" s="195"/>
      <c r="L613" s="191"/>
      <c r="M613" s="196"/>
      <c r="N613" s="197"/>
      <c r="O613" s="197"/>
      <c r="P613" s="197"/>
      <c r="Q613" s="197"/>
      <c r="R613" s="197"/>
      <c r="S613" s="197"/>
      <c r="T613" s="198"/>
      <c r="AT613" s="193" t="s">
        <v>184</v>
      </c>
      <c r="AU613" s="193" t="s">
        <v>87</v>
      </c>
      <c r="AV613" s="13" t="s">
        <v>81</v>
      </c>
      <c r="AW613" s="13" t="s">
        <v>29</v>
      </c>
      <c r="AX613" s="13" t="s">
        <v>74</v>
      </c>
      <c r="AY613" s="193" t="s">
        <v>176</v>
      </c>
    </row>
    <row r="614" spans="1:65" s="14" customFormat="1">
      <c r="B614" s="199"/>
      <c r="D614" s="192" t="s">
        <v>184</v>
      </c>
      <c r="E614" s="200" t="s">
        <v>1</v>
      </c>
      <c r="F614" s="201" t="s">
        <v>825</v>
      </c>
      <c r="H614" s="202">
        <v>0.24</v>
      </c>
      <c r="I614" s="203"/>
      <c r="L614" s="199"/>
      <c r="M614" s="204"/>
      <c r="N614" s="205"/>
      <c r="O614" s="205"/>
      <c r="P614" s="205"/>
      <c r="Q614" s="205"/>
      <c r="R614" s="205"/>
      <c r="S614" s="205"/>
      <c r="T614" s="206"/>
      <c r="AT614" s="200" t="s">
        <v>184</v>
      </c>
      <c r="AU614" s="200" t="s">
        <v>87</v>
      </c>
      <c r="AV614" s="14" t="s">
        <v>87</v>
      </c>
      <c r="AW614" s="14" t="s">
        <v>29</v>
      </c>
      <c r="AX614" s="14" t="s">
        <v>74</v>
      </c>
      <c r="AY614" s="200" t="s">
        <v>176</v>
      </c>
    </row>
    <row r="615" spans="1:65" s="13" customFormat="1" ht="45">
      <c r="B615" s="191"/>
      <c r="D615" s="192" t="s">
        <v>184</v>
      </c>
      <c r="E615" s="193" t="s">
        <v>1</v>
      </c>
      <c r="F615" s="194" t="s">
        <v>826</v>
      </c>
      <c r="H615" s="193" t="s">
        <v>1</v>
      </c>
      <c r="I615" s="195"/>
      <c r="L615" s="191"/>
      <c r="M615" s="196"/>
      <c r="N615" s="197"/>
      <c r="O615" s="197"/>
      <c r="P615" s="197"/>
      <c r="Q615" s="197"/>
      <c r="R615" s="197"/>
      <c r="S615" s="197"/>
      <c r="T615" s="198"/>
      <c r="AT615" s="193" t="s">
        <v>184</v>
      </c>
      <c r="AU615" s="193" t="s">
        <v>87</v>
      </c>
      <c r="AV615" s="13" t="s">
        <v>81</v>
      </c>
      <c r="AW615" s="13" t="s">
        <v>29</v>
      </c>
      <c r="AX615" s="13" t="s">
        <v>74</v>
      </c>
      <c r="AY615" s="193" t="s">
        <v>176</v>
      </c>
    </row>
    <row r="616" spans="1:65" s="14" customFormat="1">
      <c r="B616" s="199"/>
      <c r="D616" s="192" t="s">
        <v>184</v>
      </c>
      <c r="E616" s="200" t="s">
        <v>1</v>
      </c>
      <c r="F616" s="201" t="s">
        <v>812</v>
      </c>
      <c r="H616" s="202">
        <v>0.13500000000000001</v>
      </c>
      <c r="I616" s="203"/>
      <c r="L616" s="199"/>
      <c r="M616" s="204"/>
      <c r="N616" s="205"/>
      <c r="O616" s="205"/>
      <c r="P616" s="205"/>
      <c r="Q616" s="205"/>
      <c r="R616" s="205"/>
      <c r="S616" s="205"/>
      <c r="T616" s="206"/>
      <c r="AT616" s="200" t="s">
        <v>184</v>
      </c>
      <c r="AU616" s="200" t="s">
        <v>87</v>
      </c>
      <c r="AV616" s="14" t="s">
        <v>87</v>
      </c>
      <c r="AW616" s="14" t="s">
        <v>29</v>
      </c>
      <c r="AX616" s="14" t="s">
        <v>74</v>
      </c>
      <c r="AY616" s="200" t="s">
        <v>176</v>
      </c>
    </row>
    <row r="617" spans="1:65" s="13" customFormat="1" ht="45">
      <c r="B617" s="191"/>
      <c r="D617" s="192" t="s">
        <v>184</v>
      </c>
      <c r="E617" s="193" t="s">
        <v>1</v>
      </c>
      <c r="F617" s="194" t="s">
        <v>827</v>
      </c>
      <c r="H617" s="193" t="s">
        <v>1</v>
      </c>
      <c r="I617" s="195"/>
      <c r="L617" s="191"/>
      <c r="M617" s="196"/>
      <c r="N617" s="197"/>
      <c r="O617" s="197"/>
      <c r="P617" s="197"/>
      <c r="Q617" s="197"/>
      <c r="R617" s="197"/>
      <c r="S617" s="197"/>
      <c r="T617" s="198"/>
      <c r="AT617" s="193" t="s">
        <v>184</v>
      </c>
      <c r="AU617" s="193" t="s">
        <v>87</v>
      </c>
      <c r="AV617" s="13" t="s">
        <v>81</v>
      </c>
      <c r="AW617" s="13" t="s">
        <v>29</v>
      </c>
      <c r="AX617" s="13" t="s">
        <v>74</v>
      </c>
      <c r="AY617" s="193" t="s">
        <v>176</v>
      </c>
    </row>
    <row r="618" spans="1:65" s="14" customFormat="1">
      <c r="B618" s="199"/>
      <c r="D618" s="192" t="s">
        <v>184</v>
      </c>
      <c r="E618" s="200" t="s">
        <v>1</v>
      </c>
      <c r="F618" s="201" t="s">
        <v>828</v>
      </c>
      <c r="H618" s="202">
        <v>0.23</v>
      </c>
      <c r="I618" s="203"/>
      <c r="L618" s="199"/>
      <c r="M618" s="204"/>
      <c r="N618" s="205"/>
      <c r="O618" s="205"/>
      <c r="P618" s="205"/>
      <c r="Q618" s="205"/>
      <c r="R618" s="205"/>
      <c r="S618" s="205"/>
      <c r="T618" s="206"/>
      <c r="AT618" s="200" t="s">
        <v>184</v>
      </c>
      <c r="AU618" s="200" t="s">
        <v>87</v>
      </c>
      <c r="AV618" s="14" t="s">
        <v>87</v>
      </c>
      <c r="AW618" s="14" t="s">
        <v>29</v>
      </c>
      <c r="AX618" s="14" t="s">
        <v>74</v>
      </c>
      <c r="AY618" s="200" t="s">
        <v>176</v>
      </c>
    </row>
    <row r="619" spans="1:65" s="13" customFormat="1" ht="33.75">
      <c r="B619" s="191"/>
      <c r="D619" s="192" t="s">
        <v>184</v>
      </c>
      <c r="E619" s="193" t="s">
        <v>1</v>
      </c>
      <c r="F619" s="194" t="s">
        <v>829</v>
      </c>
      <c r="H619" s="193" t="s">
        <v>1</v>
      </c>
      <c r="I619" s="195"/>
      <c r="L619" s="191"/>
      <c r="M619" s="196"/>
      <c r="N619" s="197"/>
      <c r="O619" s="197"/>
      <c r="P619" s="197"/>
      <c r="Q619" s="197"/>
      <c r="R619" s="197"/>
      <c r="S619" s="197"/>
      <c r="T619" s="198"/>
      <c r="AT619" s="193" t="s">
        <v>184</v>
      </c>
      <c r="AU619" s="193" t="s">
        <v>87</v>
      </c>
      <c r="AV619" s="13" t="s">
        <v>81</v>
      </c>
      <c r="AW619" s="13" t="s">
        <v>29</v>
      </c>
      <c r="AX619" s="13" t="s">
        <v>74</v>
      </c>
      <c r="AY619" s="193" t="s">
        <v>176</v>
      </c>
    </row>
    <row r="620" spans="1:65" s="14" customFormat="1">
      <c r="B620" s="199"/>
      <c r="D620" s="192" t="s">
        <v>184</v>
      </c>
      <c r="E620" s="200" t="s">
        <v>1</v>
      </c>
      <c r="F620" s="201" t="s">
        <v>830</v>
      </c>
      <c r="H620" s="202">
        <v>0.255</v>
      </c>
      <c r="I620" s="203"/>
      <c r="L620" s="199"/>
      <c r="M620" s="204"/>
      <c r="N620" s="205"/>
      <c r="O620" s="205"/>
      <c r="P620" s="205"/>
      <c r="Q620" s="205"/>
      <c r="R620" s="205"/>
      <c r="S620" s="205"/>
      <c r="T620" s="206"/>
      <c r="AT620" s="200" t="s">
        <v>184</v>
      </c>
      <c r="AU620" s="200" t="s">
        <v>87</v>
      </c>
      <c r="AV620" s="14" t="s">
        <v>87</v>
      </c>
      <c r="AW620" s="14" t="s">
        <v>29</v>
      </c>
      <c r="AX620" s="14" t="s">
        <v>74</v>
      </c>
      <c r="AY620" s="200" t="s">
        <v>176</v>
      </c>
    </row>
    <row r="621" spans="1:65" s="13" customFormat="1" ht="22.5">
      <c r="B621" s="191"/>
      <c r="D621" s="192" t="s">
        <v>184</v>
      </c>
      <c r="E621" s="193" t="s">
        <v>1</v>
      </c>
      <c r="F621" s="194" t="s">
        <v>831</v>
      </c>
      <c r="H621" s="193" t="s">
        <v>1</v>
      </c>
      <c r="I621" s="195"/>
      <c r="L621" s="191"/>
      <c r="M621" s="196"/>
      <c r="N621" s="197"/>
      <c r="O621" s="197"/>
      <c r="P621" s="197"/>
      <c r="Q621" s="197"/>
      <c r="R621" s="197"/>
      <c r="S621" s="197"/>
      <c r="T621" s="198"/>
      <c r="AT621" s="193" t="s">
        <v>184</v>
      </c>
      <c r="AU621" s="193" t="s">
        <v>87</v>
      </c>
      <c r="AV621" s="13" t="s">
        <v>81</v>
      </c>
      <c r="AW621" s="13" t="s">
        <v>29</v>
      </c>
      <c r="AX621" s="13" t="s">
        <v>74</v>
      </c>
      <c r="AY621" s="193" t="s">
        <v>176</v>
      </c>
    </row>
    <row r="622" spans="1:65" s="14" customFormat="1">
      <c r="B622" s="199"/>
      <c r="D622" s="192" t="s">
        <v>184</v>
      </c>
      <c r="E622" s="200" t="s">
        <v>1</v>
      </c>
      <c r="F622" s="201" t="s">
        <v>812</v>
      </c>
      <c r="H622" s="202">
        <v>0.13500000000000001</v>
      </c>
      <c r="I622" s="203"/>
      <c r="L622" s="199"/>
      <c r="M622" s="204"/>
      <c r="N622" s="205"/>
      <c r="O622" s="205"/>
      <c r="P622" s="205"/>
      <c r="Q622" s="205"/>
      <c r="R622" s="205"/>
      <c r="S622" s="205"/>
      <c r="T622" s="206"/>
      <c r="AT622" s="200" t="s">
        <v>184</v>
      </c>
      <c r="AU622" s="200" t="s">
        <v>87</v>
      </c>
      <c r="AV622" s="14" t="s">
        <v>87</v>
      </c>
      <c r="AW622" s="14" t="s">
        <v>29</v>
      </c>
      <c r="AX622" s="14" t="s">
        <v>74</v>
      </c>
      <c r="AY622" s="200" t="s">
        <v>176</v>
      </c>
    </row>
    <row r="623" spans="1:65" s="15" customFormat="1">
      <c r="B623" s="207"/>
      <c r="D623" s="192" t="s">
        <v>184</v>
      </c>
      <c r="E623" s="208" t="s">
        <v>1</v>
      </c>
      <c r="F623" s="209" t="s">
        <v>207</v>
      </c>
      <c r="H623" s="210">
        <v>1.3919999999999999</v>
      </c>
      <c r="I623" s="211"/>
      <c r="L623" s="207"/>
      <c r="M623" s="212"/>
      <c r="N623" s="213"/>
      <c r="O623" s="213"/>
      <c r="P623" s="213"/>
      <c r="Q623" s="213"/>
      <c r="R623" s="213"/>
      <c r="S623" s="213"/>
      <c r="T623" s="214"/>
      <c r="AT623" s="208" t="s">
        <v>184</v>
      </c>
      <c r="AU623" s="208" t="s">
        <v>87</v>
      </c>
      <c r="AV623" s="15" t="s">
        <v>183</v>
      </c>
      <c r="AW623" s="15" t="s">
        <v>29</v>
      </c>
      <c r="AX623" s="15" t="s">
        <v>81</v>
      </c>
      <c r="AY623" s="208" t="s">
        <v>176</v>
      </c>
    </row>
    <row r="624" spans="1:65" s="2" customFormat="1" ht="24.2" customHeight="1">
      <c r="A624" s="35"/>
      <c r="B624" s="146"/>
      <c r="C624" s="178" t="s">
        <v>352</v>
      </c>
      <c r="D624" s="178" t="s">
        <v>179</v>
      </c>
      <c r="E624" s="179" t="s">
        <v>832</v>
      </c>
      <c r="F624" s="180" t="s">
        <v>833</v>
      </c>
      <c r="G624" s="181" t="s">
        <v>772</v>
      </c>
      <c r="H624" s="242"/>
      <c r="I624" s="183"/>
      <c r="J624" s="184">
        <f>ROUND(I624*H624,2)</f>
        <v>0</v>
      </c>
      <c r="K624" s="185"/>
      <c r="L624" s="36"/>
      <c r="M624" s="186" t="s">
        <v>1</v>
      </c>
      <c r="N624" s="187" t="s">
        <v>40</v>
      </c>
      <c r="O624" s="64"/>
      <c r="P624" s="188">
        <f>O624*H624</f>
        <v>0</v>
      </c>
      <c r="Q624" s="188">
        <v>0</v>
      </c>
      <c r="R624" s="188">
        <f>Q624*H624</f>
        <v>0</v>
      </c>
      <c r="S624" s="188">
        <v>0</v>
      </c>
      <c r="T624" s="189">
        <f>S624*H624</f>
        <v>0</v>
      </c>
      <c r="U624" s="35"/>
      <c r="V624" s="35"/>
      <c r="W624" s="35"/>
      <c r="X624" s="35"/>
      <c r="Y624" s="35"/>
      <c r="Z624" s="35"/>
      <c r="AA624" s="35"/>
      <c r="AB624" s="35"/>
      <c r="AC624" s="35"/>
      <c r="AD624" s="35"/>
      <c r="AE624" s="35"/>
      <c r="AR624" s="190" t="s">
        <v>252</v>
      </c>
      <c r="AT624" s="190" t="s">
        <v>179</v>
      </c>
      <c r="AU624" s="190" t="s">
        <v>87</v>
      </c>
      <c r="AY624" s="18" t="s">
        <v>176</v>
      </c>
      <c r="BE624" s="108">
        <f>IF(N624="základná",J624,0)</f>
        <v>0</v>
      </c>
      <c r="BF624" s="108">
        <f>IF(N624="znížená",J624,0)</f>
        <v>0</v>
      </c>
      <c r="BG624" s="108">
        <f>IF(N624="zákl. prenesená",J624,0)</f>
        <v>0</v>
      </c>
      <c r="BH624" s="108">
        <f>IF(N624="zníž. prenesená",J624,0)</f>
        <v>0</v>
      </c>
      <c r="BI624" s="108">
        <f>IF(N624="nulová",J624,0)</f>
        <v>0</v>
      </c>
      <c r="BJ624" s="18" t="s">
        <v>87</v>
      </c>
      <c r="BK624" s="108">
        <f>ROUND(I624*H624,2)</f>
        <v>0</v>
      </c>
      <c r="BL624" s="18" t="s">
        <v>252</v>
      </c>
      <c r="BM624" s="190" t="s">
        <v>511</v>
      </c>
    </row>
    <row r="625" spans="1:65" s="12" customFormat="1" ht="22.9" customHeight="1">
      <c r="B625" s="165"/>
      <c r="D625" s="166" t="s">
        <v>73</v>
      </c>
      <c r="E625" s="176" t="s">
        <v>506</v>
      </c>
      <c r="F625" s="176" t="s">
        <v>507</v>
      </c>
      <c r="I625" s="168"/>
      <c r="J625" s="177">
        <f>BK625</f>
        <v>0</v>
      </c>
      <c r="L625" s="165"/>
      <c r="M625" s="170"/>
      <c r="N625" s="171"/>
      <c r="O625" s="171"/>
      <c r="P625" s="172">
        <f>SUM(P626:P665)</f>
        <v>0</v>
      </c>
      <c r="Q625" s="171"/>
      <c r="R625" s="172">
        <f>SUM(R626:R665)</f>
        <v>0</v>
      </c>
      <c r="S625" s="171"/>
      <c r="T625" s="173">
        <f>SUM(T626:T665)</f>
        <v>0</v>
      </c>
      <c r="AR625" s="166" t="s">
        <v>87</v>
      </c>
      <c r="AT625" s="174" t="s">
        <v>73</v>
      </c>
      <c r="AU625" s="174" t="s">
        <v>81</v>
      </c>
      <c r="AY625" s="166" t="s">
        <v>176</v>
      </c>
      <c r="BK625" s="175">
        <f>SUM(BK626:BK665)</f>
        <v>0</v>
      </c>
    </row>
    <row r="626" spans="1:65" s="2" customFormat="1" ht="33" customHeight="1">
      <c r="A626" s="35"/>
      <c r="B626" s="146"/>
      <c r="C626" s="178" t="s">
        <v>530</v>
      </c>
      <c r="D626" s="178" t="s">
        <v>179</v>
      </c>
      <c r="E626" s="179" t="s">
        <v>834</v>
      </c>
      <c r="F626" s="180" t="s">
        <v>835</v>
      </c>
      <c r="G626" s="181" t="s">
        <v>182</v>
      </c>
      <c r="H626" s="182">
        <v>42.363999999999997</v>
      </c>
      <c r="I626" s="183"/>
      <c r="J626" s="184">
        <f>ROUND(I626*H626,2)</f>
        <v>0</v>
      </c>
      <c r="K626" s="185"/>
      <c r="L626" s="36"/>
      <c r="M626" s="186" t="s">
        <v>1</v>
      </c>
      <c r="N626" s="187" t="s">
        <v>40</v>
      </c>
      <c r="O626" s="64"/>
      <c r="P626" s="188">
        <f>O626*H626</f>
        <v>0</v>
      </c>
      <c r="Q626" s="188">
        <v>0</v>
      </c>
      <c r="R626" s="188">
        <f>Q626*H626</f>
        <v>0</v>
      </c>
      <c r="S626" s="188">
        <v>0</v>
      </c>
      <c r="T626" s="189">
        <f>S626*H626</f>
        <v>0</v>
      </c>
      <c r="U626" s="35"/>
      <c r="V626" s="35"/>
      <c r="W626" s="35"/>
      <c r="X626" s="35"/>
      <c r="Y626" s="35"/>
      <c r="Z626" s="35"/>
      <c r="AA626" s="35"/>
      <c r="AB626" s="35"/>
      <c r="AC626" s="35"/>
      <c r="AD626" s="35"/>
      <c r="AE626" s="35"/>
      <c r="AR626" s="190" t="s">
        <v>252</v>
      </c>
      <c r="AT626" s="190" t="s">
        <v>179</v>
      </c>
      <c r="AU626" s="190" t="s">
        <v>87</v>
      </c>
      <c r="AY626" s="18" t="s">
        <v>176</v>
      </c>
      <c r="BE626" s="108">
        <f>IF(N626="základná",J626,0)</f>
        <v>0</v>
      </c>
      <c r="BF626" s="108">
        <f>IF(N626="znížená",J626,0)</f>
        <v>0</v>
      </c>
      <c r="BG626" s="108">
        <f>IF(N626="zákl. prenesená",J626,0)</f>
        <v>0</v>
      </c>
      <c r="BH626" s="108">
        <f>IF(N626="zníž. prenesená",J626,0)</f>
        <v>0</v>
      </c>
      <c r="BI626" s="108">
        <f>IF(N626="nulová",J626,0)</f>
        <v>0</v>
      </c>
      <c r="BJ626" s="18" t="s">
        <v>87</v>
      </c>
      <c r="BK626" s="108">
        <f>ROUND(I626*H626,2)</f>
        <v>0</v>
      </c>
      <c r="BL626" s="18" t="s">
        <v>252</v>
      </c>
      <c r="BM626" s="190" t="s">
        <v>520</v>
      </c>
    </row>
    <row r="627" spans="1:65" s="13" customFormat="1" ht="33.75">
      <c r="B627" s="191"/>
      <c r="D627" s="192" t="s">
        <v>184</v>
      </c>
      <c r="E627" s="193" t="s">
        <v>1</v>
      </c>
      <c r="F627" s="194" t="s">
        <v>836</v>
      </c>
      <c r="H627" s="193" t="s">
        <v>1</v>
      </c>
      <c r="I627" s="195"/>
      <c r="L627" s="191"/>
      <c r="M627" s="196"/>
      <c r="N627" s="197"/>
      <c r="O627" s="197"/>
      <c r="P627" s="197"/>
      <c r="Q627" s="197"/>
      <c r="R627" s="197"/>
      <c r="S627" s="197"/>
      <c r="T627" s="198"/>
      <c r="AT627" s="193" t="s">
        <v>184</v>
      </c>
      <c r="AU627" s="193" t="s">
        <v>87</v>
      </c>
      <c r="AV627" s="13" t="s">
        <v>81</v>
      </c>
      <c r="AW627" s="13" t="s">
        <v>29</v>
      </c>
      <c r="AX627" s="13" t="s">
        <v>74</v>
      </c>
      <c r="AY627" s="193" t="s">
        <v>176</v>
      </c>
    </row>
    <row r="628" spans="1:65" s="14" customFormat="1">
      <c r="B628" s="199"/>
      <c r="D628" s="192" t="s">
        <v>184</v>
      </c>
      <c r="E628" s="200" t="s">
        <v>1</v>
      </c>
      <c r="F628" s="201" t="s">
        <v>837</v>
      </c>
      <c r="H628" s="202">
        <v>44.043999999999997</v>
      </c>
      <c r="I628" s="203"/>
      <c r="L628" s="199"/>
      <c r="M628" s="204"/>
      <c r="N628" s="205"/>
      <c r="O628" s="205"/>
      <c r="P628" s="205"/>
      <c r="Q628" s="205"/>
      <c r="R628" s="205"/>
      <c r="S628" s="205"/>
      <c r="T628" s="206"/>
      <c r="AT628" s="200" t="s">
        <v>184</v>
      </c>
      <c r="AU628" s="200" t="s">
        <v>87</v>
      </c>
      <c r="AV628" s="14" t="s">
        <v>87</v>
      </c>
      <c r="AW628" s="14" t="s">
        <v>29</v>
      </c>
      <c r="AX628" s="14" t="s">
        <v>74</v>
      </c>
      <c r="AY628" s="200" t="s">
        <v>176</v>
      </c>
    </row>
    <row r="629" spans="1:65" s="14" customFormat="1">
      <c r="B629" s="199"/>
      <c r="D629" s="192" t="s">
        <v>184</v>
      </c>
      <c r="E629" s="200" t="s">
        <v>1</v>
      </c>
      <c r="F629" s="201" t="s">
        <v>667</v>
      </c>
      <c r="H629" s="202">
        <v>-1.68</v>
      </c>
      <c r="I629" s="203"/>
      <c r="L629" s="199"/>
      <c r="M629" s="204"/>
      <c r="N629" s="205"/>
      <c r="O629" s="205"/>
      <c r="P629" s="205"/>
      <c r="Q629" s="205"/>
      <c r="R629" s="205"/>
      <c r="S629" s="205"/>
      <c r="T629" s="206"/>
      <c r="AT629" s="200" t="s">
        <v>184</v>
      </c>
      <c r="AU629" s="200" t="s">
        <v>87</v>
      </c>
      <c r="AV629" s="14" t="s">
        <v>87</v>
      </c>
      <c r="AW629" s="14" t="s">
        <v>29</v>
      </c>
      <c r="AX629" s="14" t="s">
        <v>74</v>
      </c>
      <c r="AY629" s="200" t="s">
        <v>176</v>
      </c>
    </row>
    <row r="630" spans="1:65" s="15" customFormat="1">
      <c r="B630" s="207"/>
      <c r="D630" s="192" t="s">
        <v>184</v>
      </c>
      <c r="E630" s="208" t="s">
        <v>1</v>
      </c>
      <c r="F630" s="209" t="s">
        <v>207</v>
      </c>
      <c r="H630" s="210">
        <v>42.363999999999997</v>
      </c>
      <c r="I630" s="211"/>
      <c r="L630" s="207"/>
      <c r="M630" s="212"/>
      <c r="N630" s="213"/>
      <c r="O630" s="213"/>
      <c r="P630" s="213"/>
      <c r="Q630" s="213"/>
      <c r="R630" s="213"/>
      <c r="S630" s="213"/>
      <c r="T630" s="214"/>
      <c r="AT630" s="208" t="s">
        <v>184</v>
      </c>
      <c r="AU630" s="208" t="s">
        <v>87</v>
      </c>
      <c r="AV630" s="15" t="s">
        <v>183</v>
      </c>
      <c r="AW630" s="15" t="s">
        <v>29</v>
      </c>
      <c r="AX630" s="15" t="s">
        <v>81</v>
      </c>
      <c r="AY630" s="208" t="s">
        <v>176</v>
      </c>
    </row>
    <row r="631" spans="1:65" s="2" customFormat="1" ht="44.25" customHeight="1">
      <c r="A631" s="35"/>
      <c r="B631" s="146"/>
      <c r="C631" s="178" t="s">
        <v>356</v>
      </c>
      <c r="D631" s="178" t="s">
        <v>179</v>
      </c>
      <c r="E631" s="179" t="s">
        <v>838</v>
      </c>
      <c r="F631" s="180" t="s">
        <v>839</v>
      </c>
      <c r="G631" s="181" t="s">
        <v>182</v>
      </c>
      <c r="H631" s="182">
        <v>52.414000000000001</v>
      </c>
      <c r="I631" s="183"/>
      <c r="J631" s="184">
        <f>ROUND(I631*H631,2)</f>
        <v>0</v>
      </c>
      <c r="K631" s="185"/>
      <c r="L631" s="36"/>
      <c r="M631" s="186" t="s">
        <v>1</v>
      </c>
      <c r="N631" s="187" t="s">
        <v>40</v>
      </c>
      <c r="O631" s="64"/>
      <c r="P631" s="188">
        <f>O631*H631</f>
        <v>0</v>
      </c>
      <c r="Q631" s="188">
        <v>0</v>
      </c>
      <c r="R631" s="188">
        <f>Q631*H631</f>
        <v>0</v>
      </c>
      <c r="S631" s="188">
        <v>0</v>
      </c>
      <c r="T631" s="189">
        <f>S631*H631</f>
        <v>0</v>
      </c>
      <c r="U631" s="35"/>
      <c r="V631" s="35"/>
      <c r="W631" s="35"/>
      <c r="X631" s="35"/>
      <c r="Y631" s="35"/>
      <c r="Z631" s="35"/>
      <c r="AA631" s="35"/>
      <c r="AB631" s="35"/>
      <c r="AC631" s="35"/>
      <c r="AD631" s="35"/>
      <c r="AE631" s="35"/>
      <c r="AR631" s="190" t="s">
        <v>252</v>
      </c>
      <c r="AT631" s="190" t="s">
        <v>179</v>
      </c>
      <c r="AU631" s="190" t="s">
        <v>87</v>
      </c>
      <c r="AY631" s="18" t="s">
        <v>176</v>
      </c>
      <c r="BE631" s="108">
        <f>IF(N631="základná",J631,0)</f>
        <v>0</v>
      </c>
      <c r="BF631" s="108">
        <f>IF(N631="znížená",J631,0)</f>
        <v>0</v>
      </c>
      <c r="BG631" s="108">
        <f>IF(N631="zákl. prenesená",J631,0)</f>
        <v>0</v>
      </c>
      <c r="BH631" s="108">
        <f>IF(N631="zníž. prenesená",J631,0)</f>
        <v>0</v>
      </c>
      <c r="BI631" s="108">
        <f>IF(N631="nulová",J631,0)</f>
        <v>0</v>
      </c>
      <c r="BJ631" s="18" t="s">
        <v>87</v>
      </c>
      <c r="BK631" s="108">
        <f>ROUND(I631*H631,2)</f>
        <v>0</v>
      </c>
      <c r="BL631" s="18" t="s">
        <v>252</v>
      </c>
      <c r="BM631" s="190" t="s">
        <v>533</v>
      </c>
    </row>
    <row r="632" spans="1:65" s="13" customFormat="1" ht="45">
      <c r="B632" s="191"/>
      <c r="D632" s="192" t="s">
        <v>184</v>
      </c>
      <c r="E632" s="193" t="s">
        <v>1</v>
      </c>
      <c r="F632" s="194" t="s">
        <v>840</v>
      </c>
      <c r="H632" s="193" t="s">
        <v>1</v>
      </c>
      <c r="I632" s="195"/>
      <c r="L632" s="191"/>
      <c r="M632" s="196"/>
      <c r="N632" s="197"/>
      <c r="O632" s="197"/>
      <c r="P632" s="197"/>
      <c r="Q632" s="197"/>
      <c r="R632" s="197"/>
      <c r="S632" s="197"/>
      <c r="T632" s="198"/>
      <c r="AT632" s="193" t="s">
        <v>184</v>
      </c>
      <c r="AU632" s="193" t="s">
        <v>87</v>
      </c>
      <c r="AV632" s="13" t="s">
        <v>81</v>
      </c>
      <c r="AW632" s="13" t="s">
        <v>29</v>
      </c>
      <c r="AX632" s="13" t="s">
        <v>74</v>
      </c>
      <c r="AY632" s="193" t="s">
        <v>176</v>
      </c>
    </row>
    <row r="633" spans="1:65" s="13" customFormat="1" ht="22.5">
      <c r="B633" s="191"/>
      <c r="D633" s="192" t="s">
        <v>184</v>
      </c>
      <c r="E633" s="193" t="s">
        <v>1</v>
      </c>
      <c r="F633" s="194" t="s">
        <v>841</v>
      </c>
      <c r="H633" s="193" t="s">
        <v>1</v>
      </c>
      <c r="I633" s="195"/>
      <c r="L633" s="191"/>
      <c r="M633" s="196"/>
      <c r="N633" s="197"/>
      <c r="O633" s="197"/>
      <c r="P633" s="197"/>
      <c r="Q633" s="197"/>
      <c r="R633" s="197"/>
      <c r="S633" s="197"/>
      <c r="T633" s="198"/>
      <c r="AT633" s="193" t="s">
        <v>184</v>
      </c>
      <c r="AU633" s="193" t="s">
        <v>87</v>
      </c>
      <c r="AV633" s="13" t="s">
        <v>81</v>
      </c>
      <c r="AW633" s="13" t="s">
        <v>29</v>
      </c>
      <c r="AX633" s="13" t="s">
        <v>74</v>
      </c>
      <c r="AY633" s="193" t="s">
        <v>176</v>
      </c>
    </row>
    <row r="634" spans="1:65" s="14" customFormat="1">
      <c r="B634" s="199"/>
      <c r="D634" s="192" t="s">
        <v>184</v>
      </c>
      <c r="E634" s="200" t="s">
        <v>1</v>
      </c>
      <c r="F634" s="201" t="s">
        <v>842</v>
      </c>
      <c r="H634" s="202">
        <v>60.213999999999999</v>
      </c>
      <c r="I634" s="203"/>
      <c r="L634" s="199"/>
      <c r="M634" s="204"/>
      <c r="N634" s="205"/>
      <c r="O634" s="205"/>
      <c r="P634" s="205"/>
      <c r="Q634" s="205"/>
      <c r="R634" s="205"/>
      <c r="S634" s="205"/>
      <c r="T634" s="206"/>
      <c r="AT634" s="200" t="s">
        <v>184</v>
      </c>
      <c r="AU634" s="200" t="s">
        <v>87</v>
      </c>
      <c r="AV634" s="14" t="s">
        <v>87</v>
      </c>
      <c r="AW634" s="14" t="s">
        <v>29</v>
      </c>
      <c r="AX634" s="14" t="s">
        <v>74</v>
      </c>
      <c r="AY634" s="200" t="s">
        <v>176</v>
      </c>
    </row>
    <row r="635" spans="1:65" s="14" customFormat="1">
      <c r="B635" s="199"/>
      <c r="D635" s="192" t="s">
        <v>184</v>
      </c>
      <c r="E635" s="200" t="s">
        <v>1</v>
      </c>
      <c r="F635" s="201" t="s">
        <v>843</v>
      </c>
      <c r="H635" s="202">
        <v>-7.8</v>
      </c>
      <c r="I635" s="203"/>
      <c r="L635" s="199"/>
      <c r="M635" s="204"/>
      <c r="N635" s="205"/>
      <c r="O635" s="205"/>
      <c r="P635" s="205"/>
      <c r="Q635" s="205"/>
      <c r="R635" s="205"/>
      <c r="S635" s="205"/>
      <c r="T635" s="206"/>
      <c r="AT635" s="200" t="s">
        <v>184</v>
      </c>
      <c r="AU635" s="200" t="s">
        <v>87</v>
      </c>
      <c r="AV635" s="14" t="s">
        <v>87</v>
      </c>
      <c r="AW635" s="14" t="s">
        <v>29</v>
      </c>
      <c r="AX635" s="14" t="s">
        <v>74</v>
      </c>
      <c r="AY635" s="200" t="s">
        <v>176</v>
      </c>
    </row>
    <row r="636" spans="1:65" s="15" customFormat="1">
      <c r="B636" s="207"/>
      <c r="D636" s="192" t="s">
        <v>184</v>
      </c>
      <c r="E636" s="208" t="s">
        <v>1</v>
      </c>
      <c r="F636" s="209" t="s">
        <v>207</v>
      </c>
      <c r="H636" s="210">
        <v>52.414000000000001</v>
      </c>
      <c r="I636" s="211"/>
      <c r="L636" s="207"/>
      <c r="M636" s="212"/>
      <c r="N636" s="213"/>
      <c r="O636" s="213"/>
      <c r="P636" s="213"/>
      <c r="Q636" s="213"/>
      <c r="R636" s="213"/>
      <c r="S636" s="213"/>
      <c r="T636" s="214"/>
      <c r="AT636" s="208" t="s">
        <v>184</v>
      </c>
      <c r="AU636" s="208" t="s">
        <v>87</v>
      </c>
      <c r="AV636" s="15" t="s">
        <v>183</v>
      </c>
      <c r="AW636" s="15" t="s">
        <v>29</v>
      </c>
      <c r="AX636" s="15" t="s">
        <v>81</v>
      </c>
      <c r="AY636" s="208" t="s">
        <v>176</v>
      </c>
    </row>
    <row r="637" spans="1:65" s="2" customFormat="1" ht="24.2" customHeight="1">
      <c r="A637" s="35"/>
      <c r="B637" s="146"/>
      <c r="C637" s="178" t="s">
        <v>545</v>
      </c>
      <c r="D637" s="178" t="s">
        <v>179</v>
      </c>
      <c r="E637" s="179" t="s">
        <v>844</v>
      </c>
      <c r="F637" s="180" t="s">
        <v>845</v>
      </c>
      <c r="G637" s="181" t="s">
        <v>182</v>
      </c>
      <c r="H637" s="182">
        <v>27.164999999999999</v>
      </c>
      <c r="I637" s="183"/>
      <c r="J637" s="184">
        <f>ROUND(I637*H637,2)</f>
        <v>0</v>
      </c>
      <c r="K637" s="185"/>
      <c r="L637" s="36"/>
      <c r="M637" s="186" t="s">
        <v>1</v>
      </c>
      <c r="N637" s="187" t="s">
        <v>40</v>
      </c>
      <c r="O637" s="64"/>
      <c r="P637" s="188">
        <f>O637*H637</f>
        <v>0</v>
      </c>
      <c r="Q637" s="188">
        <v>0</v>
      </c>
      <c r="R637" s="188">
        <f>Q637*H637</f>
        <v>0</v>
      </c>
      <c r="S637" s="188">
        <v>0</v>
      </c>
      <c r="T637" s="189">
        <f>S637*H637</f>
        <v>0</v>
      </c>
      <c r="U637" s="35"/>
      <c r="V637" s="35"/>
      <c r="W637" s="35"/>
      <c r="X637" s="35"/>
      <c r="Y637" s="35"/>
      <c r="Z637" s="35"/>
      <c r="AA637" s="35"/>
      <c r="AB637" s="35"/>
      <c r="AC637" s="35"/>
      <c r="AD637" s="35"/>
      <c r="AE637" s="35"/>
      <c r="AR637" s="190" t="s">
        <v>252</v>
      </c>
      <c r="AT637" s="190" t="s">
        <v>179</v>
      </c>
      <c r="AU637" s="190" t="s">
        <v>87</v>
      </c>
      <c r="AY637" s="18" t="s">
        <v>176</v>
      </c>
      <c r="BE637" s="108">
        <f>IF(N637="základná",J637,0)</f>
        <v>0</v>
      </c>
      <c r="BF637" s="108">
        <f>IF(N637="znížená",J637,0)</f>
        <v>0</v>
      </c>
      <c r="BG637" s="108">
        <f>IF(N637="zákl. prenesená",J637,0)</f>
        <v>0</v>
      </c>
      <c r="BH637" s="108">
        <f>IF(N637="zníž. prenesená",J637,0)</f>
        <v>0</v>
      </c>
      <c r="BI637" s="108">
        <f>IF(N637="nulová",J637,0)</f>
        <v>0</v>
      </c>
      <c r="BJ637" s="18" t="s">
        <v>87</v>
      </c>
      <c r="BK637" s="108">
        <f>ROUND(I637*H637,2)</f>
        <v>0</v>
      </c>
      <c r="BL637" s="18" t="s">
        <v>252</v>
      </c>
      <c r="BM637" s="190" t="s">
        <v>540</v>
      </c>
    </row>
    <row r="638" spans="1:65" s="2" customFormat="1" ht="48.75">
      <c r="A638" s="35"/>
      <c r="B638" s="36"/>
      <c r="C638" s="35"/>
      <c r="D638" s="192" t="s">
        <v>585</v>
      </c>
      <c r="E638" s="35"/>
      <c r="F638" s="228" t="s">
        <v>846</v>
      </c>
      <c r="G638" s="35"/>
      <c r="H638" s="35"/>
      <c r="I638" s="147"/>
      <c r="J638" s="35"/>
      <c r="K638" s="35"/>
      <c r="L638" s="36"/>
      <c r="M638" s="229"/>
      <c r="N638" s="230"/>
      <c r="O638" s="64"/>
      <c r="P638" s="64"/>
      <c r="Q638" s="64"/>
      <c r="R638" s="64"/>
      <c r="S638" s="64"/>
      <c r="T638" s="65"/>
      <c r="U638" s="35"/>
      <c r="V638" s="35"/>
      <c r="W638" s="35"/>
      <c r="X638" s="35"/>
      <c r="Y638" s="35"/>
      <c r="Z638" s="35"/>
      <c r="AA638" s="35"/>
      <c r="AB638" s="35"/>
      <c r="AC638" s="35"/>
      <c r="AD638" s="35"/>
      <c r="AE638" s="35"/>
      <c r="AT638" s="18" t="s">
        <v>585</v>
      </c>
      <c r="AU638" s="18" t="s">
        <v>87</v>
      </c>
    </row>
    <row r="639" spans="1:65" s="13" customFormat="1">
      <c r="B639" s="191"/>
      <c r="D639" s="192" t="s">
        <v>184</v>
      </c>
      <c r="E639" s="193" t="s">
        <v>1</v>
      </c>
      <c r="F639" s="194" t="s">
        <v>847</v>
      </c>
      <c r="H639" s="193" t="s">
        <v>1</v>
      </c>
      <c r="I639" s="195"/>
      <c r="L639" s="191"/>
      <c r="M639" s="196"/>
      <c r="N639" s="197"/>
      <c r="O639" s="197"/>
      <c r="P639" s="197"/>
      <c r="Q639" s="197"/>
      <c r="R639" s="197"/>
      <c r="S639" s="197"/>
      <c r="T639" s="198"/>
      <c r="AT639" s="193" t="s">
        <v>184</v>
      </c>
      <c r="AU639" s="193" t="s">
        <v>87</v>
      </c>
      <c r="AV639" s="13" t="s">
        <v>81</v>
      </c>
      <c r="AW639" s="13" t="s">
        <v>29</v>
      </c>
      <c r="AX639" s="13" t="s">
        <v>74</v>
      </c>
      <c r="AY639" s="193" t="s">
        <v>176</v>
      </c>
    </row>
    <row r="640" spans="1:65" s="13" customFormat="1">
      <c r="B640" s="191"/>
      <c r="D640" s="192" t="s">
        <v>184</v>
      </c>
      <c r="E640" s="193" t="s">
        <v>1</v>
      </c>
      <c r="F640" s="194" t="s">
        <v>185</v>
      </c>
      <c r="H640" s="193" t="s">
        <v>1</v>
      </c>
      <c r="I640" s="195"/>
      <c r="L640" s="191"/>
      <c r="M640" s="196"/>
      <c r="N640" s="197"/>
      <c r="O640" s="197"/>
      <c r="P640" s="197"/>
      <c r="Q640" s="197"/>
      <c r="R640" s="197"/>
      <c r="S640" s="197"/>
      <c r="T640" s="198"/>
      <c r="AT640" s="193" t="s">
        <v>184</v>
      </c>
      <c r="AU640" s="193" t="s">
        <v>87</v>
      </c>
      <c r="AV640" s="13" t="s">
        <v>81</v>
      </c>
      <c r="AW640" s="13" t="s">
        <v>29</v>
      </c>
      <c r="AX640" s="13" t="s">
        <v>74</v>
      </c>
      <c r="AY640" s="193" t="s">
        <v>176</v>
      </c>
    </row>
    <row r="641" spans="1:65" s="14" customFormat="1">
      <c r="B641" s="199"/>
      <c r="D641" s="192" t="s">
        <v>184</v>
      </c>
      <c r="E641" s="200" t="s">
        <v>1</v>
      </c>
      <c r="F641" s="201" t="s">
        <v>525</v>
      </c>
      <c r="H641" s="202">
        <v>13.65</v>
      </c>
      <c r="I641" s="203"/>
      <c r="L641" s="199"/>
      <c r="M641" s="204"/>
      <c r="N641" s="205"/>
      <c r="O641" s="205"/>
      <c r="P641" s="205"/>
      <c r="Q641" s="205"/>
      <c r="R641" s="205"/>
      <c r="S641" s="205"/>
      <c r="T641" s="206"/>
      <c r="AT641" s="200" t="s">
        <v>184</v>
      </c>
      <c r="AU641" s="200" t="s">
        <v>87</v>
      </c>
      <c r="AV641" s="14" t="s">
        <v>87</v>
      </c>
      <c r="AW641" s="14" t="s">
        <v>29</v>
      </c>
      <c r="AX641" s="14" t="s">
        <v>74</v>
      </c>
      <c r="AY641" s="200" t="s">
        <v>176</v>
      </c>
    </row>
    <row r="642" spans="1:65" s="14" customFormat="1">
      <c r="B642" s="199"/>
      <c r="D642" s="192" t="s">
        <v>184</v>
      </c>
      <c r="E642" s="200" t="s">
        <v>1</v>
      </c>
      <c r="F642" s="201" t="s">
        <v>848</v>
      </c>
      <c r="H642" s="202">
        <v>1.7549999999999999</v>
      </c>
      <c r="I642" s="203"/>
      <c r="L642" s="199"/>
      <c r="M642" s="204"/>
      <c r="N642" s="205"/>
      <c r="O642" s="205"/>
      <c r="P642" s="205"/>
      <c r="Q642" s="205"/>
      <c r="R642" s="205"/>
      <c r="S642" s="205"/>
      <c r="T642" s="206"/>
      <c r="AT642" s="200" t="s">
        <v>184</v>
      </c>
      <c r="AU642" s="200" t="s">
        <v>87</v>
      </c>
      <c r="AV642" s="14" t="s">
        <v>87</v>
      </c>
      <c r="AW642" s="14" t="s">
        <v>29</v>
      </c>
      <c r="AX642" s="14" t="s">
        <v>74</v>
      </c>
      <c r="AY642" s="200" t="s">
        <v>176</v>
      </c>
    </row>
    <row r="643" spans="1:65" s="13" customFormat="1">
      <c r="B643" s="191"/>
      <c r="D643" s="192" t="s">
        <v>184</v>
      </c>
      <c r="E643" s="193" t="s">
        <v>1</v>
      </c>
      <c r="F643" s="194" t="s">
        <v>203</v>
      </c>
      <c r="H643" s="193" t="s">
        <v>1</v>
      </c>
      <c r="I643" s="195"/>
      <c r="L643" s="191"/>
      <c r="M643" s="196"/>
      <c r="N643" s="197"/>
      <c r="O643" s="197"/>
      <c r="P643" s="197"/>
      <c r="Q643" s="197"/>
      <c r="R643" s="197"/>
      <c r="S643" s="197"/>
      <c r="T643" s="198"/>
      <c r="AT643" s="193" t="s">
        <v>184</v>
      </c>
      <c r="AU643" s="193" t="s">
        <v>87</v>
      </c>
      <c r="AV643" s="13" t="s">
        <v>81</v>
      </c>
      <c r="AW643" s="13" t="s">
        <v>29</v>
      </c>
      <c r="AX643" s="13" t="s">
        <v>74</v>
      </c>
      <c r="AY643" s="193" t="s">
        <v>176</v>
      </c>
    </row>
    <row r="644" spans="1:65" s="14" customFormat="1">
      <c r="B644" s="199"/>
      <c r="D644" s="192" t="s">
        <v>184</v>
      </c>
      <c r="E644" s="200" t="s">
        <v>1</v>
      </c>
      <c r="F644" s="201" t="s">
        <v>849</v>
      </c>
      <c r="H644" s="202">
        <v>11.76</v>
      </c>
      <c r="I644" s="203"/>
      <c r="L644" s="199"/>
      <c r="M644" s="204"/>
      <c r="N644" s="205"/>
      <c r="O644" s="205"/>
      <c r="P644" s="205"/>
      <c r="Q644" s="205"/>
      <c r="R644" s="205"/>
      <c r="S644" s="205"/>
      <c r="T644" s="206"/>
      <c r="AT644" s="200" t="s">
        <v>184</v>
      </c>
      <c r="AU644" s="200" t="s">
        <v>87</v>
      </c>
      <c r="AV644" s="14" t="s">
        <v>87</v>
      </c>
      <c r="AW644" s="14" t="s">
        <v>29</v>
      </c>
      <c r="AX644" s="14" t="s">
        <v>74</v>
      </c>
      <c r="AY644" s="200" t="s">
        <v>176</v>
      </c>
    </row>
    <row r="645" spans="1:65" s="15" customFormat="1">
      <c r="B645" s="207"/>
      <c r="D645" s="192" t="s">
        <v>184</v>
      </c>
      <c r="E645" s="208" t="s">
        <v>1</v>
      </c>
      <c r="F645" s="209" t="s">
        <v>207</v>
      </c>
      <c r="H645" s="210">
        <v>27.164999999999999</v>
      </c>
      <c r="I645" s="211"/>
      <c r="L645" s="207"/>
      <c r="M645" s="212"/>
      <c r="N645" s="213"/>
      <c r="O645" s="213"/>
      <c r="P645" s="213"/>
      <c r="Q645" s="213"/>
      <c r="R645" s="213"/>
      <c r="S645" s="213"/>
      <c r="T645" s="214"/>
      <c r="AT645" s="208" t="s">
        <v>184</v>
      </c>
      <c r="AU645" s="208" t="s">
        <v>87</v>
      </c>
      <c r="AV645" s="15" t="s">
        <v>183</v>
      </c>
      <c r="AW645" s="15" t="s">
        <v>29</v>
      </c>
      <c r="AX645" s="15" t="s">
        <v>81</v>
      </c>
      <c r="AY645" s="208" t="s">
        <v>176</v>
      </c>
    </row>
    <row r="646" spans="1:65" s="2" customFormat="1" ht="24.2" customHeight="1">
      <c r="A646" s="35"/>
      <c r="B646" s="146"/>
      <c r="C646" s="178" t="s">
        <v>360</v>
      </c>
      <c r="D646" s="178" t="s">
        <v>179</v>
      </c>
      <c r="E646" s="179" t="s">
        <v>850</v>
      </c>
      <c r="F646" s="180" t="s">
        <v>851</v>
      </c>
      <c r="G646" s="181" t="s">
        <v>182</v>
      </c>
      <c r="H646" s="182">
        <v>219.47</v>
      </c>
      <c r="I646" s="183"/>
      <c r="J646" s="184">
        <f>ROUND(I646*H646,2)</f>
        <v>0</v>
      </c>
      <c r="K646" s="185"/>
      <c r="L646" s="36"/>
      <c r="M646" s="186" t="s">
        <v>1</v>
      </c>
      <c r="N646" s="187" t="s">
        <v>40</v>
      </c>
      <c r="O646" s="64"/>
      <c r="P646" s="188">
        <f>O646*H646</f>
        <v>0</v>
      </c>
      <c r="Q646" s="188">
        <v>0</v>
      </c>
      <c r="R646" s="188">
        <f>Q646*H646</f>
        <v>0</v>
      </c>
      <c r="S646" s="188">
        <v>0</v>
      </c>
      <c r="T646" s="189">
        <f>S646*H646</f>
        <v>0</v>
      </c>
      <c r="U646" s="35"/>
      <c r="V646" s="35"/>
      <c r="W646" s="35"/>
      <c r="X646" s="35"/>
      <c r="Y646" s="35"/>
      <c r="Z646" s="35"/>
      <c r="AA646" s="35"/>
      <c r="AB646" s="35"/>
      <c r="AC646" s="35"/>
      <c r="AD646" s="35"/>
      <c r="AE646" s="35"/>
      <c r="AR646" s="190" t="s">
        <v>252</v>
      </c>
      <c r="AT646" s="190" t="s">
        <v>179</v>
      </c>
      <c r="AU646" s="190" t="s">
        <v>87</v>
      </c>
      <c r="AY646" s="18" t="s">
        <v>176</v>
      </c>
      <c r="BE646" s="108">
        <f>IF(N646="základná",J646,0)</f>
        <v>0</v>
      </c>
      <c r="BF646" s="108">
        <f>IF(N646="znížená",J646,0)</f>
        <v>0</v>
      </c>
      <c r="BG646" s="108">
        <f>IF(N646="zákl. prenesená",J646,0)</f>
        <v>0</v>
      </c>
      <c r="BH646" s="108">
        <f>IF(N646="zníž. prenesená",J646,0)</f>
        <v>0</v>
      </c>
      <c r="BI646" s="108">
        <f>IF(N646="nulová",J646,0)</f>
        <v>0</v>
      </c>
      <c r="BJ646" s="18" t="s">
        <v>87</v>
      </c>
      <c r="BK646" s="108">
        <f>ROUND(I646*H646,2)</f>
        <v>0</v>
      </c>
      <c r="BL646" s="18" t="s">
        <v>252</v>
      </c>
      <c r="BM646" s="190" t="s">
        <v>548</v>
      </c>
    </row>
    <row r="647" spans="1:65" s="13" customFormat="1">
      <c r="B647" s="191"/>
      <c r="D647" s="192" t="s">
        <v>184</v>
      </c>
      <c r="E647" s="193" t="s">
        <v>1</v>
      </c>
      <c r="F647" s="194" t="s">
        <v>852</v>
      </c>
      <c r="H647" s="193" t="s">
        <v>1</v>
      </c>
      <c r="I647" s="195"/>
      <c r="L647" s="191"/>
      <c r="M647" s="196"/>
      <c r="N647" s="197"/>
      <c r="O647" s="197"/>
      <c r="P647" s="197"/>
      <c r="Q647" s="197"/>
      <c r="R647" s="197"/>
      <c r="S647" s="197"/>
      <c r="T647" s="198"/>
      <c r="AT647" s="193" t="s">
        <v>184</v>
      </c>
      <c r="AU647" s="193" t="s">
        <v>87</v>
      </c>
      <c r="AV647" s="13" t="s">
        <v>81</v>
      </c>
      <c r="AW647" s="13" t="s">
        <v>29</v>
      </c>
      <c r="AX647" s="13" t="s">
        <v>74</v>
      </c>
      <c r="AY647" s="193" t="s">
        <v>176</v>
      </c>
    </row>
    <row r="648" spans="1:65" s="13" customFormat="1">
      <c r="B648" s="191"/>
      <c r="D648" s="192" t="s">
        <v>184</v>
      </c>
      <c r="E648" s="193" t="s">
        <v>1</v>
      </c>
      <c r="F648" s="194" t="s">
        <v>524</v>
      </c>
      <c r="H648" s="193" t="s">
        <v>1</v>
      </c>
      <c r="I648" s="195"/>
      <c r="L648" s="191"/>
      <c r="M648" s="196"/>
      <c r="N648" s="197"/>
      <c r="O648" s="197"/>
      <c r="P648" s="197"/>
      <c r="Q648" s="197"/>
      <c r="R648" s="197"/>
      <c r="S648" s="197"/>
      <c r="T648" s="198"/>
      <c r="AT648" s="193" t="s">
        <v>184</v>
      </c>
      <c r="AU648" s="193" t="s">
        <v>87</v>
      </c>
      <c r="AV648" s="13" t="s">
        <v>81</v>
      </c>
      <c r="AW648" s="13" t="s">
        <v>29</v>
      </c>
      <c r="AX648" s="13" t="s">
        <v>74</v>
      </c>
      <c r="AY648" s="193" t="s">
        <v>176</v>
      </c>
    </row>
    <row r="649" spans="1:65" s="14" customFormat="1">
      <c r="B649" s="199"/>
      <c r="D649" s="192" t="s">
        <v>184</v>
      </c>
      <c r="E649" s="200" t="s">
        <v>1</v>
      </c>
      <c r="F649" s="201" t="s">
        <v>853</v>
      </c>
      <c r="H649" s="202">
        <v>48.59</v>
      </c>
      <c r="I649" s="203"/>
      <c r="L649" s="199"/>
      <c r="M649" s="204"/>
      <c r="N649" s="205"/>
      <c r="O649" s="205"/>
      <c r="P649" s="205"/>
      <c r="Q649" s="205"/>
      <c r="R649" s="205"/>
      <c r="S649" s="205"/>
      <c r="T649" s="206"/>
      <c r="AT649" s="200" t="s">
        <v>184</v>
      </c>
      <c r="AU649" s="200" t="s">
        <v>87</v>
      </c>
      <c r="AV649" s="14" t="s">
        <v>87</v>
      </c>
      <c r="AW649" s="14" t="s">
        <v>29</v>
      </c>
      <c r="AX649" s="14" t="s">
        <v>74</v>
      </c>
      <c r="AY649" s="200" t="s">
        <v>176</v>
      </c>
    </row>
    <row r="650" spans="1:65" s="13" customFormat="1">
      <c r="B650" s="191"/>
      <c r="D650" s="192" t="s">
        <v>184</v>
      </c>
      <c r="E650" s="193" t="s">
        <v>1</v>
      </c>
      <c r="F650" s="194" t="s">
        <v>203</v>
      </c>
      <c r="H650" s="193" t="s">
        <v>1</v>
      </c>
      <c r="I650" s="195"/>
      <c r="L650" s="191"/>
      <c r="M650" s="196"/>
      <c r="N650" s="197"/>
      <c r="O650" s="197"/>
      <c r="P650" s="197"/>
      <c r="Q650" s="197"/>
      <c r="R650" s="197"/>
      <c r="S650" s="197"/>
      <c r="T650" s="198"/>
      <c r="AT650" s="193" t="s">
        <v>184</v>
      </c>
      <c r="AU650" s="193" t="s">
        <v>87</v>
      </c>
      <c r="AV650" s="13" t="s">
        <v>81</v>
      </c>
      <c r="AW650" s="13" t="s">
        <v>29</v>
      </c>
      <c r="AX650" s="13" t="s">
        <v>74</v>
      </c>
      <c r="AY650" s="193" t="s">
        <v>176</v>
      </c>
    </row>
    <row r="651" spans="1:65" s="14" customFormat="1">
      <c r="B651" s="199"/>
      <c r="D651" s="192" t="s">
        <v>184</v>
      </c>
      <c r="E651" s="200" t="s">
        <v>1</v>
      </c>
      <c r="F651" s="201" t="s">
        <v>854</v>
      </c>
      <c r="H651" s="202">
        <v>129.30000000000001</v>
      </c>
      <c r="I651" s="203"/>
      <c r="L651" s="199"/>
      <c r="M651" s="204"/>
      <c r="N651" s="205"/>
      <c r="O651" s="205"/>
      <c r="P651" s="205"/>
      <c r="Q651" s="205"/>
      <c r="R651" s="205"/>
      <c r="S651" s="205"/>
      <c r="T651" s="206"/>
      <c r="AT651" s="200" t="s">
        <v>184</v>
      </c>
      <c r="AU651" s="200" t="s">
        <v>87</v>
      </c>
      <c r="AV651" s="14" t="s">
        <v>87</v>
      </c>
      <c r="AW651" s="14" t="s">
        <v>29</v>
      </c>
      <c r="AX651" s="14" t="s">
        <v>74</v>
      </c>
      <c r="AY651" s="200" t="s">
        <v>176</v>
      </c>
    </row>
    <row r="652" spans="1:65" s="13" customFormat="1">
      <c r="B652" s="191"/>
      <c r="D652" s="192" t="s">
        <v>184</v>
      </c>
      <c r="E652" s="193" t="s">
        <v>1</v>
      </c>
      <c r="F652" s="194" t="s">
        <v>527</v>
      </c>
      <c r="H652" s="193" t="s">
        <v>1</v>
      </c>
      <c r="I652" s="195"/>
      <c r="L652" s="191"/>
      <c r="M652" s="196"/>
      <c r="N652" s="197"/>
      <c r="O652" s="197"/>
      <c r="P652" s="197"/>
      <c r="Q652" s="197"/>
      <c r="R652" s="197"/>
      <c r="S652" s="197"/>
      <c r="T652" s="198"/>
      <c r="AT652" s="193" t="s">
        <v>184</v>
      </c>
      <c r="AU652" s="193" t="s">
        <v>87</v>
      </c>
      <c r="AV652" s="13" t="s">
        <v>81</v>
      </c>
      <c r="AW652" s="13" t="s">
        <v>29</v>
      </c>
      <c r="AX652" s="13" t="s">
        <v>74</v>
      </c>
      <c r="AY652" s="193" t="s">
        <v>176</v>
      </c>
    </row>
    <row r="653" spans="1:65" s="14" customFormat="1">
      <c r="B653" s="199"/>
      <c r="D653" s="192" t="s">
        <v>184</v>
      </c>
      <c r="E653" s="200" t="s">
        <v>1</v>
      </c>
      <c r="F653" s="201" t="s">
        <v>206</v>
      </c>
      <c r="H653" s="202">
        <v>41.2</v>
      </c>
      <c r="I653" s="203"/>
      <c r="L653" s="199"/>
      <c r="M653" s="204"/>
      <c r="N653" s="205"/>
      <c r="O653" s="205"/>
      <c r="P653" s="205"/>
      <c r="Q653" s="205"/>
      <c r="R653" s="205"/>
      <c r="S653" s="205"/>
      <c r="T653" s="206"/>
      <c r="AT653" s="200" t="s">
        <v>184</v>
      </c>
      <c r="AU653" s="200" t="s">
        <v>87</v>
      </c>
      <c r="AV653" s="14" t="s">
        <v>87</v>
      </c>
      <c r="AW653" s="14" t="s">
        <v>29</v>
      </c>
      <c r="AX653" s="14" t="s">
        <v>74</v>
      </c>
      <c r="AY653" s="200" t="s">
        <v>176</v>
      </c>
    </row>
    <row r="654" spans="1:65" s="16" customFormat="1">
      <c r="B654" s="215"/>
      <c r="D654" s="192" t="s">
        <v>184</v>
      </c>
      <c r="E654" s="216" t="s">
        <v>1</v>
      </c>
      <c r="F654" s="217" t="s">
        <v>230</v>
      </c>
      <c r="H654" s="218">
        <v>219.09</v>
      </c>
      <c r="I654" s="219"/>
      <c r="L654" s="215"/>
      <c r="M654" s="220"/>
      <c r="N654" s="221"/>
      <c r="O654" s="221"/>
      <c r="P654" s="221"/>
      <c r="Q654" s="221"/>
      <c r="R654" s="221"/>
      <c r="S654" s="221"/>
      <c r="T654" s="222"/>
      <c r="AT654" s="216" t="s">
        <v>184</v>
      </c>
      <c r="AU654" s="216" t="s">
        <v>87</v>
      </c>
      <c r="AV654" s="16" t="s">
        <v>215</v>
      </c>
      <c r="AW654" s="16" t="s">
        <v>29</v>
      </c>
      <c r="AX654" s="16" t="s">
        <v>74</v>
      </c>
      <c r="AY654" s="216" t="s">
        <v>176</v>
      </c>
    </row>
    <row r="655" spans="1:65" s="13" customFormat="1">
      <c r="B655" s="191"/>
      <c r="D655" s="192" t="s">
        <v>184</v>
      </c>
      <c r="E655" s="193" t="s">
        <v>1</v>
      </c>
      <c r="F655" s="194" t="s">
        <v>855</v>
      </c>
      <c r="H655" s="193" t="s">
        <v>1</v>
      </c>
      <c r="I655" s="195"/>
      <c r="L655" s="191"/>
      <c r="M655" s="196"/>
      <c r="N655" s="197"/>
      <c r="O655" s="197"/>
      <c r="P655" s="197"/>
      <c r="Q655" s="197"/>
      <c r="R655" s="197"/>
      <c r="S655" s="197"/>
      <c r="T655" s="198"/>
      <c r="AT655" s="193" t="s">
        <v>184</v>
      </c>
      <c r="AU655" s="193" t="s">
        <v>87</v>
      </c>
      <c r="AV655" s="13" t="s">
        <v>81</v>
      </c>
      <c r="AW655" s="13" t="s">
        <v>29</v>
      </c>
      <c r="AX655" s="13" t="s">
        <v>74</v>
      </c>
      <c r="AY655" s="193" t="s">
        <v>176</v>
      </c>
    </row>
    <row r="656" spans="1:65" s="14" customFormat="1">
      <c r="B656" s="199"/>
      <c r="D656" s="192" t="s">
        <v>184</v>
      </c>
      <c r="E656" s="200" t="s">
        <v>1</v>
      </c>
      <c r="F656" s="201" t="s">
        <v>856</v>
      </c>
      <c r="H656" s="202">
        <v>0.38</v>
      </c>
      <c r="I656" s="203"/>
      <c r="L656" s="199"/>
      <c r="M656" s="204"/>
      <c r="N656" s="205"/>
      <c r="O656" s="205"/>
      <c r="P656" s="205"/>
      <c r="Q656" s="205"/>
      <c r="R656" s="205"/>
      <c r="S656" s="205"/>
      <c r="T656" s="206"/>
      <c r="AT656" s="200" t="s">
        <v>184</v>
      </c>
      <c r="AU656" s="200" t="s">
        <v>87</v>
      </c>
      <c r="AV656" s="14" t="s">
        <v>87</v>
      </c>
      <c r="AW656" s="14" t="s">
        <v>29</v>
      </c>
      <c r="AX656" s="14" t="s">
        <v>74</v>
      </c>
      <c r="AY656" s="200" t="s">
        <v>176</v>
      </c>
    </row>
    <row r="657" spans="1:65" s="16" customFormat="1">
      <c r="B657" s="215"/>
      <c r="D657" s="192" t="s">
        <v>184</v>
      </c>
      <c r="E657" s="216" t="s">
        <v>1</v>
      </c>
      <c r="F657" s="217" t="s">
        <v>230</v>
      </c>
      <c r="H657" s="218">
        <v>0.38</v>
      </c>
      <c r="I657" s="219"/>
      <c r="L657" s="215"/>
      <c r="M657" s="220"/>
      <c r="N657" s="221"/>
      <c r="O657" s="221"/>
      <c r="P657" s="221"/>
      <c r="Q657" s="221"/>
      <c r="R657" s="221"/>
      <c r="S657" s="221"/>
      <c r="T657" s="222"/>
      <c r="AT657" s="216" t="s">
        <v>184</v>
      </c>
      <c r="AU657" s="216" t="s">
        <v>87</v>
      </c>
      <c r="AV657" s="16" t="s">
        <v>215</v>
      </c>
      <c r="AW657" s="16" t="s">
        <v>29</v>
      </c>
      <c r="AX657" s="16" t="s">
        <v>74</v>
      </c>
      <c r="AY657" s="216" t="s">
        <v>176</v>
      </c>
    </row>
    <row r="658" spans="1:65" s="15" customFormat="1">
      <c r="B658" s="207"/>
      <c r="D658" s="192" t="s">
        <v>184</v>
      </c>
      <c r="E658" s="208" t="s">
        <v>1</v>
      </c>
      <c r="F658" s="209" t="s">
        <v>207</v>
      </c>
      <c r="H658" s="210">
        <v>219.47</v>
      </c>
      <c r="I658" s="211"/>
      <c r="L658" s="207"/>
      <c r="M658" s="212"/>
      <c r="N658" s="213"/>
      <c r="O658" s="213"/>
      <c r="P658" s="213"/>
      <c r="Q658" s="213"/>
      <c r="R658" s="213"/>
      <c r="S658" s="213"/>
      <c r="T658" s="214"/>
      <c r="AT658" s="208" t="s">
        <v>184</v>
      </c>
      <c r="AU658" s="208" t="s">
        <v>87</v>
      </c>
      <c r="AV658" s="15" t="s">
        <v>183</v>
      </c>
      <c r="AW658" s="15" t="s">
        <v>29</v>
      </c>
      <c r="AX658" s="15" t="s">
        <v>81</v>
      </c>
      <c r="AY658" s="208" t="s">
        <v>176</v>
      </c>
    </row>
    <row r="659" spans="1:65" s="2" customFormat="1" ht="24.2" customHeight="1">
      <c r="A659" s="35"/>
      <c r="B659" s="146"/>
      <c r="C659" s="178" t="s">
        <v>562</v>
      </c>
      <c r="D659" s="178" t="s">
        <v>179</v>
      </c>
      <c r="E659" s="179" t="s">
        <v>857</v>
      </c>
      <c r="F659" s="180" t="s">
        <v>858</v>
      </c>
      <c r="G659" s="181" t="s">
        <v>272</v>
      </c>
      <c r="H659" s="182">
        <v>3</v>
      </c>
      <c r="I659" s="183"/>
      <c r="J659" s="184">
        <f>ROUND(I659*H659,2)</f>
        <v>0</v>
      </c>
      <c r="K659" s="185"/>
      <c r="L659" s="36"/>
      <c r="M659" s="186" t="s">
        <v>1</v>
      </c>
      <c r="N659" s="187" t="s">
        <v>40</v>
      </c>
      <c r="O659" s="64"/>
      <c r="P659" s="188">
        <f>O659*H659</f>
        <v>0</v>
      </c>
      <c r="Q659" s="188">
        <v>0</v>
      </c>
      <c r="R659" s="188">
        <f>Q659*H659</f>
        <v>0</v>
      </c>
      <c r="S659" s="188">
        <v>0</v>
      </c>
      <c r="T659" s="189">
        <f>S659*H659</f>
        <v>0</v>
      </c>
      <c r="U659" s="35"/>
      <c r="V659" s="35"/>
      <c r="W659" s="35"/>
      <c r="X659" s="35"/>
      <c r="Y659" s="35"/>
      <c r="Z659" s="35"/>
      <c r="AA659" s="35"/>
      <c r="AB659" s="35"/>
      <c r="AC659" s="35"/>
      <c r="AD659" s="35"/>
      <c r="AE659" s="35"/>
      <c r="AR659" s="190" t="s">
        <v>252</v>
      </c>
      <c r="AT659" s="190" t="s">
        <v>179</v>
      </c>
      <c r="AU659" s="190" t="s">
        <v>87</v>
      </c>
      <c r="AY659" s="18" t="s">
        <v>176</v>
      </c>
      <c r="BE659" s="108">
        <f>IF(N659="základná",J659,0)</f>
        <v>0</v>
      </c>
      <c r="BF659" s="108">
        <f>IF(N659="znížená",J659,0)</f>
        <v>0</v>
      </c>
      <c r="BG659" s="108">
        <f>IF(N659="zákl. prenesená",J659,0)</f>
        <v>0</v>
      </c>
      <c r="BH659" s="108">
        <f>IF(N659="zníž. prenesená",J659,0)</f>
        <v>0</v>
      </c>
      <c r="BI659" s="108">
        <f>IF(N659="nulová",J659,0)</f>
        <v>0</v>
      </c>
      <c r="BJ659" s="18" t="s">
        <v>87</v>
      </c>
      <c r="BK659" s="108">
        <f>ROUND(I659*H659,2)</f>
        <v>0</v>
      </c>
      <c r="BL659" s="18" t="s">
        <v>252</v>
      </c>
      <c r="BM659" s="190" t="s">
        <v>554</v>
      </c>
    </row>
    <row r="660" spans="1:65" s="13" customFormat="1">
      <c r="B660" s="191"/>
      <c r="D660" s="192" t="s">
        <v>184</v>
      </c>
      <c r="E660" s="193" t="s">
        <v>1</v>
      </c>
      <c r="F660" s="194" t="s">
        <v>859</v>
      </c>
      <c r="H660" s="193" t="s">
        <v>1</v>
      </c>
      <c r="I660" s="195"/>
      <c r="L660" s="191"/>
      <c r="M660" s="196"/>
      <c r="N660" s="197"/>
      <c r="O660" s="197"/>
      <c r="P660" s="197"/>
      <c r="Q660" s="197"/>
      <c r="R660" s="197"/>
      <c r="S660" s="197"/>
      <c r="T660" s="198"/>
      <c r="AT660" s="193" t="s">
        <v>184</v>
      </c>
      <c r="AU660" s="193" t="s">
        <v>87</v>
      </c>
      <c r="AV660" s="13" t="s">
        <v>81</v>
      </c>
      <c r="AW660" s="13" t="s">
        <v>29</v>
      </c>
      <c r="AX660" s="13" t="s">
        <v>74</v>
      </c>
      <c r="AY660" s="193" t="s">
        <v>176</v>
      </c>
    </row>
    <row r="661" spans="1:65" s="14" customFormat="1">
      <c r="B661" s="199"/>
      <c r="D661" s="192" t="s">
        <v>184</v>
      </c>
      <c r="E661" s="200" t="s">
        <v>1</v>
      </c>
      <c r="F661" s="201" t="s">
        <v>215</v>
      </c>
      <c r="H661" s="202">
        <v>3</v>
      </c>
      <c r="I661" s="203"/>
      <c r="L661" s="199"/>
      <c r="M661" s="204"/>
      <c r="N661" s="205"/>
      <c r="O661" s="205"/>
      <c r="P661" s="205"/>
      <c r="Q661" s="205"/>
      <c r="R661" s="205"/>
      <c r="S661" s="205"/>
      <c r="T661" s="206"/>
      <c r="AT661" s="200" t="s">
        <v>184</v>
      </c>
      <c r="AU661" s="200" t="s">
        <v>87</v>
      </c>
      <c r="AV661" s="14" t="s">
        <v>87</v>
      </c>
      <c r="AW661" s="14" t="s">
        <v>29</v>
      </c>
      <c r="AX661" s="14" t="s">
        <v>74</v>
      </c>
      <c r="AY661" s="200" t="s">
        <v>176</v>
      </c>
    </row>
    <row r="662" spans="1:65" s="15" customFormat="1">
      <c r="B662" s="207"/>
      <c r="D662" s="192" t="s">
        <v>184</v>
      </c>
      <c r="E662" s="208" t="s">
        <v>1</v>
      </c>
      <c r="F662" s="209" t="s">
        <v>207</v>
      </c>
      <c r="H662" s="210">
        <v>3</v>
      </c>
      <c r="I662" s="211"/>
      <c r="L662" s="207"/>
      <c r="M662" s="212"/>
      <c r="N662" s="213"/>
      <c r="O662" s="213"/>
      <c r="P662" s="213"/>
      <c r="Q662" s="213"/>
      <c r="R662" s="213"/>
      <c r="S662" s="213"/>
      <c r="T662" s="214"/>
      <c r="AT662" s="208" t="s">
        <v>184</v>
      </c>
      <c r="AU662" s="208" t="s">
        <v>87</v>
      </c>
      <c r="AV662" s="15" t="s">
        <v>183</v>
      </c>
      <c r="AW662" s="15" t="s">
        <v>29</v>
      </c>
      <c r="AX662" s="15" t="s">
        <v>81</v>
      </c>
      <c r="AY662" s="208" t="s">
        <v>176</v>
      </c>
    </row>
    <row r="663" spans="1:65" s="2" customFormat="1" ht="16.5" customHeight="1">
      <c r="A663" s="35"/>
      <c r="B663" s="146"/>
      <c r="C663" s="231" t="s">
        <v>365</v>
      </c>
      <c r="D663" s="231" t="s">
        <v>558</v>
      </c>
      <c r="E663" s="232" t="s">
        <v>860</v>
      </c>
      <c r="F663" s="233" t="s">
        <v>861</v>
      </c>
      <c r="G663" s="234" t="s">
        <v>272</v>
      </c>
      <c r="H663" s="235">
        <v>3</v>
      </c>
      <c r="I663" s="236"/>
      <c r="J663" s="237">
        <f>ROUND(I663*H663,2)</f>
        <v>0</v>
      </c>
      <c r="K663" s="238"/>
      <c r="L663" s="239"/>
      <c r="M663" s="240" t="s">
        <v>1</v>
      </c>
      <c r="N663" s="241" t="s">
        <v>40</v>
      </c>
      <c r="O663" s="64"/>
      <c r="P663" s="188">
        <f>O663*H663</f>
        <v>0</v>
      </c>
      <c r="Q663" s="188">
        <v>0</v>
      </c>
      <c r="R663" s="188">
        <f>Q663*H663</f>
        <v>0</v>
      </c>
      <c r="S663" s="188">
        <v>0</v>
      </c>
      <c r="T663" s="189">
        <f>S663*H663</f>
        <v>0</v>
      </c>
      <c r="U663" s="35"/>
      <c r="V663" s="35"/>
      <c r="W663" s="35"/>
      <c r="X663" s="35"/>
      <c r="Y663" s="35"/>
      <c r="Z663" s="35"/>
      <c r="AA663" s="35"/>
      <c r="AB663" s="35"/>
      <c r="AC663" s="35"/>
      <c r="AD663" s="35"/>
      <c r="AE663" s="35"/>
      <c r="AR663" s="190" t="s">
        <v>314</v>
      </c>
      <c r="AT663" s="190" t="s">
        <v>558</v>
      </c>
      <c r="AU663" s="190" t="s">
        <v>87</v>
      </c>
      <c r="AY663" s="18" t="s">
        <v>176</v>
      </c>
      <c r="BE663" s="108">
        <f>IF(N663="základná",J663,0)</f>
        <v>0</v>
      </c>
      <c r="BF663" s="108">
        <f>IF(N663="znížená",J663,0)</f>
        <v>0</v>
      </c>
      <c r="BG663" s="108">
        <f>IF(N663="zákl. prenesená",J663,0)</f>
        <v>0</v>
      </c>
      <c r="BH663" s="108">
        <f>IF(N663="zníž. prenesená",J663,0)</f>
        <v>0</v>
      </c>
      <c r="BI663" s="108">
        <f>IF(N663="nulová",J663,0)</f>
        <v>0</v>
      </c>
      <c r="BJ663" s="18" t="s">
        <v>87</v>
      </c>
      <c r="BK663" s="108">
        <f>ROUND(I663*H663,2)</f>
        <v>0</v>
      </c>
      <c r="BL663" s="18" t="s">
        <v>252</v>
      </c>
      <c r="BM663" s="190" t="s">
        <v>565</v>
      </c>
    </row>
    <row r="664" spans="1:65" s="2" customFormat="1" ht="97.5">
      <c r="A664" s="35"/>
      <c r="B664" s="36"/>
      <c r="C664" s="35"/>
      <c r="D664" s="192" t="s">
        <v>585</v>
      </c>
      <c r="E664" s="35"/>
      <c r="F664" s="228" t="s">
        <v>862</v>
      </c>
      <c r="G664" s="35"/>
      <c r="H664" s="35"/>
      <c r="I664" s="147"/>
      <c r="J664" s="35"/>
      <c r="K664" s="35"/>
      <c r="L664" s="36"/>
      <c r="M664" s="229"/>
      <c r="N664" s="230"/>
      <c r="O664" s="64"/>
      <c r="P664" s="64"/>
      <c r="Q664" s="64"/>
      <c r="R664" s="64"/>
      <c r="S664" s="64"/>
      <c r="T664" s="65"/>
      <c r="U664" s="35"/>
      <c r="V664" s="35"/>
      <c r="W664" s="35"/>
      <c r="X664" s="35"/>
      <c r="Y664" s="35"/>
      <c r="Z664" s="35"/>
      <c r="AA664" s="35"/>
      <c r="AB664" s="35"/>
      <c r="AC664" s="35"/>
      <c r="AD664" s="35"/>
      <c r="AE664" s="35"/>
      <c r="AT664" s="18" t="s">
        <v>585</v>
      </c>
      <c r="AU664" s="18" t="s">
        <v>87</v>
      </c>
    </row>
    <row r="665" spans="1:65" s="2" customFormat="1" ht="24.2" customHeight="1">
      <c r="A665" s="35"/>
      <c r="B665" s="146"/>
      <c r="C665" s="178" t="s">
        <v>863</v>
      </c>
      <c r="D665" s="178" t="s">
        <v>179</v>
      </c>
      <c r="E665" s="179" t="s">
        <v>864</v>
      </c>
      <c r="F665" s="180" t="s">
        <v>865</v>
      </c>
      <c r="G665" s="181" t="s">
        <v>772</v>
      </c>
      <c r="H665" s="242"/>
      <c r="I665" s="183"/>
      <c r="J665" s="184">
        <f>ROUND(I665*H665,2)</f>
        <v>0</v>
      </c>
      <c r="K665" s="185"/>
      <c r="L665" s="36"/>
      <c r="M665" s="186" t="s">
        <v>1</v>
      </c>
      <c r="N665" s="187" t="s">
        <v>40</v>
      </c>
      <c r="O665" s="64"/>
      <c r="P665" s="188">
        <f>O665*H665</f>
        <v>0</v>
      </c>
      <c r="Q665" s="188">
        <v>0</v>
      </c>
      <c r="R665" s="188">
        <f>Q665*H665</f>
        <v>0</v>
      </c>
      <c r="S665" s="188">
        <v>0</v>
      </c>
      <c r="T665" s="189">
        <f>S665*H665</f>
        <v>0</v>
      </c>
      <c r="U665" s="35"/>
      <c r="V665" s="35"/>
      <c r="W665" s="35"/>
      <c r="X665" s="35"/>
      <c r="Y665" s="35"/>
      <c r="Z665" s="35"/>
      <c r="AA665" s="35"/>
      <c r="AB665" s="35"/>
      <c r="AC665" s="35"/>
      <c r="AD665" s="35"/>
      <c r="AE665" s="35"/>
      <c r="AR665" s="190" t="s">
        <v>252</v>
      </c>
      <c r="AT665" s="190" t="s">
        <v>179</v>
      </c>
      <c r="AU665" s="190" t="s">
        <v>87</v>
      </c>
      <c r="AY665" s="18" t="s">
        <v>176</v>
      </c>
      <c r="BE665" s="108">
        <f>IF(N665="základná",J665,0)</f>
        <v>0</v>
      </c>
      <c r="BF665" s="108">
        <f>IF(N665="znížená",J665,0)</f>
        <v>0</v>
      </c>
      <c r="BG665" s="108">
        <f>IF(N665="zákl. prenesená",J665,0)</f>
        <v>0</v>
      </c>
      <c r="BH665" s="108">
        <f>IF(N665="zníž. prenesená",J665,0)</f>
        <v>0</v>
      </c>
      <c r="BI665" s="108">
        <f>IF(N665="nulová",J665,0)</f>
        <v>0</v>
      </c>
      <c r="BJ665" s="18" t="s">
        <v>87</v>
      </c>
      <c r="BK665" s="108">
        <f>ROUND(I665*H665,2)</f>
        <v>0</v>
      </c>
      <c r="BL665" s="18" t="s">
        <v>252</v>
      </c>
      <c r="BM665" s="190" t="s">
        <v>866</v>
      </c>
    </row>
    <row r="666" spans="1:65" s="12" customFormat="1" ht="22.9" customHeight="1">
      <c r="B666" s="165"/>
      <c r="D666" s="166" t="s">
        <v>73</v>
      </c>
      <c r="E666" s="176" t="s">
        <v>528</v>
      </c>
      <c r="F666" s="176" t="s">
        <v>529</v>
      </c>
      <c r="I666" s="168"/>
      <c r="J666" s="177">
        <f>BK666</f>
        <v>0</v>
      </c>
      <c r="L666" s="165"/>
      <c r="M666" s="170"/>
      <c r="N666" s="171"/>
      <c r="O666" s="171"/>
      <c r="P666" s="172">
        <f>SUM(P667:P673)</f>
        <v>0</v>
      </c>
      <c r="Q666" s="171"/>
      <c r="R666" s="172">
        <f>SUM(R667:R673)</f>
        <v>0</v>
      </c>
      <c r="S666" s="171"/>
      <c r="T666" s="173">
        <f>SUM(T667:T673)</f>
        <v>0</v>
      </c>
      <c r="AR666" s="166" t="s">
        <v>87</v>
      </c>
      <c r="AT666" s="174" t="s">
        <v>73</v>
      </c>
      <c r="AU666" s="174" t="s">
        <v>81</v>
      </c>
      <c r="AY666" s="166" t="s">
        <v>176</v>
      </c>
      <c r="BK666" s="175">
        <f>SUM(BK667:BK673)</f>
        <v>0</v>
      </c>
    </row>
    <row r="667" spans="1:65" s="2" customFormat="1" ht="24.2" customHeight="1">
      <c r="A667" s="35"/>
      <c r="B667" s="146"/>
      <c r="C667" s="178" t="s">
        <v>370</v>
      </c>
      <c r="D667" s="178" t="s">
        <v>179</v>
      </c>
      <c r="E667" s="179" t="s">
        <v>867</v>
      </c>
      <c r="F667" s="180" t="s">
        <v>868</v>
      </c>
      <c r="G667" s="181" t="s">
        <v>263</v>
      </c>
      <c r="H667" s="182">
        <v>13.9</v>
      </c>
      <c r="I667" s="183"/>
      <c r="J667" s="184">
        <f>ROUND(I667*H667,2)</f>
        <v>0</v>
      </c>
      <c r="K667" s="185"/>
      <c r="L667" s="36"/>
      <c r="M667" s="186" t="s">
        <v>1</v>
      </c>
      <c r="N667" s="187" t="s">
        <v>40</v>
      </c>
      <c r="O667" s="64"/>
      <c r="P667" s="188">
        <f>O667*H667</f>
        <v>0</v>
      </c>
      <c r="Q667" s="188">
        <v>0</v>
      </c>
      <c r="R667" s="188">
        <f>Q667*H667</f>
        <v>0</v>
      </c>
      <c r="S667" s="188">
        <v>0</v>
      </c>
      <c r="T667" s="189">
        <f>S667*H667</f>
        <v>0</v>
      </c>
      <c r="U667" s="35"/>
      <c r="V667" s="35"/>
      <c r="W667" s="35"/>
      <c r="X667" s="35"/>
      <c r="Y667" s="35"/>
      <c r="Z667" s="35"/>
      <c r="AA667" s="35"/>
      <c r="AB667" s="35"/>
      <c r="AC667" s="35"/>
      <c r="AD667" s="35"/>
      <c r="AE667" s="35"/>
      <c r="AR667" s="190" t="s">
        <v>252</v>
      </c>
      <c r="AT667" s="190" t="s">
        <v>179</v>
      </c>
      <c r="AU667" s="190" t="s">
        <v>87</v>
      </c>
      <c r="AY667" s="18" t="s">
        <v>176</v>
      </c>
      <c r="BE667" s="108">
        <f>IF(N667="základná",J667,0)</f>
        <v>0</v>
      </c>
      <c r="BF667" s="108">
        <f>IF(N667="znížená",J667,0)</f>
        <v>0</v>
      </c>
      <c r="BG667" s="108">
        <f>IF(N667="zákl. prenesená",J667,0)</f>
        <v>0</v>
      </c>
      <c r="BH667" s="108">
        <f>IF(N667="zníž. prenesená",J667,0)</f>
        <v>0</v>
      </c>
      <c r="BI667" s="108">
        <f>IF(N667="nulová",J667,0)</f>
        <v>0</v>
      </c>
      <c r="BJ667" s="18" t="s">
        <v>87</v>
      </c>
      <c r="BK667" s="108">
        <f>ROUND(I667*H667,2)</f>
        <v>0</v>
      </c>
      <c r="BL667" s="18" t="s">
        <v>252</v>
      </c>
      <c r="BM667" s="190" t="s">
        <v>869</v>
      </c>
    </row>
    <row r="668" spans="1:65" s="13" customFormat="1">
      <c r="B668" s="191"/>
      <c r="D668" s="192" t="s">
        <v>184</v>
      </c>
      <c r="E668" s="193" t="s">
        <v>1</v>
      </c>
      <c r="F668" s="194" t="s">
        <v>870</v>
      </c>
      <c r="H668" s="193" t="s">
        <v>1</v>
      </c>
      <c r="I668" s="195"/>
      <c r="L668" s="191"/>
      <c r="M668" s="196"/>
      <c r="N668" s="197"/>
      <c r="O668" s="197"/>
      <c r="P668" s="197"/>
      <c r="Q668" s="197"/>
      <c r="R668" s="197"/>
      <c r="S668" s="197"/>
      <c r="T668" s="198"/>
      <c r="AT668" s="193" t="s">
        <v>184</v>
      </c>
      <c r="AU668" s="193" t="s">
        <v>87</v>
      </c>
      <c r="AV668" s="13" t="s">
        <v>81</v>
      </c>
      <c r="AW668" s="13" t="s">
        <v>29</v>
      </c>
      <c r="AX668" s="13" t="s">
        <v>74</v>
      </c>
      <c r="AY668" s="193" t="s">
        <v>176</v>
      </c>
    </row>
    <row r="669" spans="1:65" s="14" customFormat="1">
      <c r="B669" s="199"/>
      <c r="D669" s="192" t="s">
        <v>184</v>
      </c>
      <c r="E669" s="200" t="s">
        <v>1</v>
      </c>
      <c r="F669" s="201" t="s">
        <v>871</v>
      </c>
      <c r="H669" s="202">
        <v>6.95</v>
      </c>
      <c r="I669" s="203"/>
      <c r="L669" s="199"/>
      <c r="M669" s="204"/>
      <c r="N669" s="205"/>
      <c r="O669" s="205"/>
      <c r="P669" s="205"/>
      <c r="Q669" s="205"/>
      <c r="R669" s="205"/>
      <c r="S669" s="205"/>
      <c r="T669" s="206"/>
      <c r="AT669" s="200" t="s">
        <v>184</v>
      </c>
      <c r="AU669" s="200" t="s">
        <v>87</v>
      </c>
      <c r="AV669" s="14" t="s">
        <v>87</v>
      </c>
      <c r="AW669" s="14" t="s">
        <v>29</v>
      </c>
      <c r="AX669" s="14" t="s">
        <v>74</v>
      </c>
      <c r="AY669" s="200" t="s">
        <v>176</v>
      </c>
    </row>
    <row r="670" spans="1:65" s="13" customFormat="1">
      <c r="B670" s="191"/>
      <c r="D670" s="192" t="s">
        <v>184</v>
      </c>
      <c r="E670" s="193" t="s">
        <v>1</v>
      </c>
      <c r="F670" s="194" t="s">
        <v>872</v>
      </c>
      <c r="H670" s="193" t="s">
        <v>1</v>
      </c>
      <c r="I670" s="195"/>
      <c r="L670" s="191"/>
      <c r="M670" s="196"/>
      <c r="N670" s="197"/>
      <c r="O670" s="197"/>
      <c r="P670" s="197"/>
      <c r="Q670" s="197"/>
      <c r="R670" s="197"/>
      <c r="S670" s="197"/>
      <c r="T670" s="198"/>
      <c r="AT670" s="193" t="s">
        <v>184</v>
      </c>
      <c r="AU670" s="193" t="s">
        <v>87</v>
      </c>
      <c r="AV670" s="13" t="s">
        <v>81</v>
      </c>
      <c r="AW670" s="13" t="s">
        <v>29</v>
      </c>
      <c r="AX670" s="13" t="s">
        <v>74</v>
      </c>
      <c r="AY670" s="193" t="s">
        <v>176</v>
      </c>
    </row>
    <row r="671" spans="1:65" s="14" customFormat="1">
      <c r="B671" s="199"/>
      <c r="D671" s="192" t="s">
        <v>184</v>
      </c>
      <c r="E671" s="200" t="s">
        <v>1</v>
      </c>
      <c r="F671" s="201" t="s">
        <v>871</v>
      </c>
      <c r="H671" s="202">
        <v>6.95</v>
      </c>
      <c r="I671" s="203"/>
      <c r="L671" s="199"/>
      <c r="M671" s="204"/>
      <c r="N671" s="205"/>
      <c r="O671" s="205"/>
      <c r="P671" s="205"/>
      <c r="Q671" s="205"/>
      <c r="R671" s="205"/>
      <c r="S671" s="205"/>
      <c r="T671" s="206"/>
      <c r="AT671" s="200" t="s">
        <v>184</v>
      </c>
      <c r="AU671" s="200" t="s">
        <v>87</v>
      </c>
      <c r="AV671" s="14" t="s">
        <v>87</v>
      </c>
      <c r="AW671" s="14" t="s">
        <v>29</v>
      </c>
      <c r="AX671" s="14" t="s">
        <v>74</v>
      </c>
      <c r="AY671" s="200" t="s">
        <v>176</v>
      </c>
    </row>
    <row r="672" spans="1:65" s="15" customFormat="1">
      <c r="B672" s="207"/>
      <c r="D672" s="192" t="s">
        <v>184</v>
      </c>
      <c r="E672" s="208" t="s">
        <v>1</v>
      </c>
      <c r="F672" s="209" t="s">
        <v>207</v>
      </c>
      <c r="H672" s="210">
        <v>13.9</v>
      </c>
      <c r="I672" s="211"/>
      <c r="L672" s="207"/>
      <c r="M672" s="212"/>
      <c r="N672" s="213"/>
      <c r="O672" s="213"/>
      <c r="P672" s="213"/>
      <c r="Q672" s="213"/>
      <c r="R672" s="213"/>
      <c r="S672" s="213"/>
      <c r="T672" s="214"/>
      <c r="AT672" s="208" t="s">
        <v>184</v>
      </c>
      <c r="AU672" s="208" t="s">
        <v>87</v>
      </c>
      <c r="AV672" s="15" t="s">
        <v>183</v>
      </c>
      <c r="AW672" s="15" t="s">
        <v>29</v>
      </c>
      <c r="AX672" s="15" t="s">
        <v>81</v>
      </c>
      <c r="AY672" s="208" t="s">
        <v>176</v>
      </c>
    </row>
    <row r="673" spans="1:65" s="2" customFormat="1" ht="24.2" customHeight="1">
      <c r="A673" s="35"/>
      <c r="B673" s="146"/>
      <c r="C673" s="178" t="s">
        <v>873</v>
      </c>
      <c r="D673" s="178" t="s">
        <v>179</v>
      </c>
      <c r="E673" s="179" t="s">
        <v>874</v>
      </c>
      <c r="F673" s="180" t="s">
        <v>875</v>
      </c>
      <c r="G673" s="181" t="s">
        <v>772</v>
      </c>
      <c r="H673" s="242"/>
      <c r="I673" s="183"/>
      <c r="J673" s="184">
        <f>ROUND(I673*H673,2)</f>
        <v>0</v>
      </c>
      <c r="K673" s="185"/>
      <c r="L673" s="36"/>
      <c r="M673" s="186" t="s">
        <v>1</v>
      </c>
      <c r="N673" s="187" t="s">
        <v>40</v>
      </c>
      <c r="O673" s="64"/>
      <c r="P673" s="188">
        <f>O673*H673</f>
        <v>0</v>
      </c>
      <c r="Q673" s="188">
        <v>0</v>
      </c>
      <c r="R673" s="188">
        <f>Q673*H673</f>
        <v>0</v>
      </c>
      <c r="S673" s="188">
        <v>0</v>
      </c>
      <c r="T673" s="189">
        <f>S673*H673</f>
        <v>0</v>
      </c>
      <c r="U673" s="35"/>
      <c r="V673" s="35"/>
      <c r="W673" s="35"/>
      <c r="X673" s="35"/>
      <c r="Y673" s="35"/>
      <c r="Z673" s="35"/>
      <c r="AA673" s="35"/>
      <c r="AB673" s="35"/>
      <c r="AC673" s="35"/>
      <c r="AD673" s="35"/>
      <c r="AE673" s="35"/>
      <c r="AR673" s="190" t="s">
        <v>252</v>
      </c>
      <c r="AT673" s="190" t="s">
        <v>179</v>
      </c>
      <c r="AU673" s="190" t="s">
        <v>87</v>
      </c>
      <c r="AY673" s="18" t="s">
        <v>176</v>
      </c>
      <c r="BE673" s="108">
        <f>IF(N673="základná",J673,0)</f>
        <v>0</v>
      </c>
      <c r="BF673" s="108">
        <f>IF(N673="znížená",J673,0)</f>
        <v>0</v>
      </c>
      <c r="BG673" s="108">
        <f>IF(N673="zákl. prenesená",J673,0)</f>
        <v>0</v>
      </c>
      <c r="BH673" s="108">
        <f>IF(N673="zníž. prenesená",J673,0)</f>
        <v>0</v>
      </c>
      <c r="BI673" s="108">
        <f>IF(N673="nulová",J673,0)</f>
        <v>0</v>
      </c>
      <c r="BJ673" s="18" t="s">
        <v>87</v>
      </c>
      <c r="BK673" s="108">
        <f>ROUND(I673*H673,2)</f>
        <v>0</v>
      </c>
      <c r="BL673" s="18" t="s">
        <v>252</v>
      </c>
      <c r="BM673" s="190" t="s">
        <v>876</v>
      </c>
    </row>
    <row r="674" spans="1:65" s="12" customFormat="1" ht="22.9" customHeight="1">
      <c r="B674" s="165"/>
      <c r="D674" s="166" t="s">
        <v>73</v>
      </c>
      <c r="E674" s="176" t="s">
        <v>536</v>
      </c>
      <c r="F674" s="176" t="s">
        <v>537</v>
      </c>
      <c r="I674" s="168"/>
      <c r="J674" s="177">
        <f>BK674</f>
        <v>0</v>
      </c>
      <c r="L674" s="165"/>
      <c r="M674" s="170"/>
      <c r="N674" s="171"/>
      <c r="O674" s="171"/>
      <c r="P674" s="172">
        <f>SUM(P675:P738)</f>
        <v>0</v>
      </c>
      <c r="Q674" s="171"/>
      <c r="R674" s="172">
        <f>SUM(R675:R738)</f>
        <v>0</v>
      </c>
      <c r="S674" s="171"/>
      <c r="T674" s="173">
        <f>SUM(T675:T738)</f>
        <v>0</v>
      </c>
      <c r="AR674" s="166" t="s">
        <v>87</v>
      </c>
      <c r="AT674" s="174" t="s">
        <v>73</v>
      </c>
      <c r="AU674" s="174" t="s">
        <v>81</v>
      </c>
      <c r="AY674" s="166" t="s">
        <v>176</v>
      </c>
      <c r="BK674" s="175">
        <f>SUM(BK675:BK738)</f>
        <v>0</v>
      </c>
    </row>
    <row r="675" spans="1:65" s="2" customFormat="1" ht="33" customHeight="1">
      <c r="A675" s="35"/>
      <c r="B675" s="146"/>
      <c r="C675" s="178" t="s">
        <v>376</v>
      </c>
      <c r="D675" s="178" t="s">
        <v>179</v>
      </c>
      <c r="E675" s="179" t="s">
        <v>877</v>
      </c>
      <c r="F675" s="180" t="s">
        <v>878</v>
      </c>
      <c r="G675" s="181" t="s">
        <v>272</v>
      </c>
      <c r="H675" s="182">
        <v>2</v>
      </c>
      <c r="I675" s="183"/>
      <c r="J675" s="184">
        <f>ROUND(I675*H675,2)</f>
        <v>0</v>
      </c>
      <c r="K675" s="185"/>
      <c r="L675" s="36"/>
      <c r="M675" s="186" t="s">
        <v>1</v>
      </c>
      <c r="N675" s="187" t="s">
        <v>40</v>
      </c>
      <c r="O675" s="64"/>
      <c r="P675" s="188">
        <f>O675*H675</f>
        <v>0</v>
      </c>
      <c r="Q675" s="188">
        <v>0</v>
      </c>
      <c r="R675" s="188">
        <f>Q675*H675</f>
        <v>0</v>
      </c>
      <c r="S675" s="188">
        <v>0</v>
      </c>
      <c r="T675" s="189">
        <f>S675*H675</f>
        <v>0</v>
      </c>
      <c r="U675" s="35"/>
      <c r="V675" s="35"/>
      <c r="W675" s="35"/>
      <c r="X675" s="35"/>
      <c r="Y675" s="35"/>
      <c r="Z675" s="35"/>
      <c r="AA675" s="35"/>
      <c r="AB675" s="35"/>
      <c r="AC675" s="35"/>
      <c r="AD675" s="35"/>
      <c r="AE675" s="35"/>
      <c r="AR675" s="190" t="s">
        <v>252</v>
      </c>
      <c r="AT675" s="190" t="s">
        <v>179</v>
      </c>
      <c r="AU675" s="190" t="s">
        <v>87</v>
      </c>
      <c r="AY675" s="18" t="s">
        <v>176</v>
      </c>
      <c r="BE675" s="108">
        <f>IF(N675="základná",J675,0)</f>
        <v>0</v>
      </c>
      <c r="BF675" s="108">
        <f>IF(N675="znížená",J675,0)</f>
        <v>0</v>
      </c>
      <c r="BG675" s="108">
        <f>IF(N675="zákl. prenesená",J675,0)</f>
        <v>0</v>
      </c>
      <c r="BH675" s="108">
        <f>IF(N675="zníž. prenesená",J675,0)</f>
        <v>0</v>
      </c>
      <c r="BI675" s="108">
        <f>IF(N675="nulová",J675,0)</f>
        <v>0</v>
      </c>
      <c r="BJ675" s="18" t="s">
        <v>87</v>
      </c>
      <c r="BK675" s="108">
        <f>ROUND(I675*H675,2)</f>
        <v>0</v>
      </c>
      <c r="BL675" s="18" t="s">
        <v>252</v>
      </c>
      <c r="BM675" s="190" t="s">
        <v>879</v>
      </c>
    </row>
    <row r="676" spans="1:65" s="13" customFormat="1">
      <c r="B676" s="191"/>
      <c r="D676" s="192" t="s">
        <v>184</v>
      </c>
      <c r="E676" s="193" t="s">
        <v>1</v>
      </c>
      <c r="F676" s="194" t="s">
        <v>725</v>
      </c>
      <c r="H676" s="193" t="s">
        <v>1</v>
      </c>
      <c r="I676" s="195"/>
      <c r="L676" s="191"/>
      <c r="M676" s="196"/>
      <c r="N676" s="197"/>
      <c r="O676" s="197"/>
      <c r="P676" s="197"/>
      <c r="Q676" s="197"/>
      <c r="R676" s="197"/>
      <c r="S676" s="197"/>
      <c r="T676" s="198"/>
      <c r="AT676" s="193" t="s">
        <v>184</v>
      </c>
      <c r="AU676" s="193" t="s">
        <v>87</v>
      </c>
      <c r="AV676" s="13" t="s">
        <v>81</v>
      </c>
      <c r="AW676" s="13" t="s">
        <v>29</v>
      </c>
      <c r="AX676" s="13" t="s">
        <v>74</v>
      </c>
      <c r="AY676" s="193" t="s">
        <v>176</v>
      </c>
    </row>
    <row r="677" spans="1:65" s="14" customFormat="1">
      <c r="B677" s="199"/>
      <c r="D677" s="192" t="s">
        <v>184</v>
      </c>
      <c r="E677" s="200" t="s">
        <v>1</v>
      </c>
      <c r="F677" s="201" t="s">
        <v>81</v>
      </c>
      <c r="H677" s="202">
        <v>1</v>
      </c>
      <c r="I677" s="203"/>
      <c r="L677" s="199"/>
      <c r="M677" s="204"/>
      <c r="N677" s="205"/>
      <c r="O677" s="205"/>
      <c r="P677" s="205"/>
      <c r="Q677" s="205"/>
      <c r="R677" s="205"/>
      <c r="S677" s="205"/>
      <c r="T677" s="206"/>
      <c r="AT677" s="200" t="s">
        <v>184</v>
      </c>
      <c r="AU677" s="200" t="s">
        <v>87</v>
      </c>
      <c r="AV677" s="14" t="s">
        <v>87</v>
      </c>
      <c r="AW677" s="14" t="s">
        <v>29</v>
      </c>
      <c r="AX677" s="14" t="s">
        <v>74</v>
      </c>
      <c r="AY677" s="200" t="s">
        <v>176</v>
      </c>
    </row>
    <row r="678" spans="1:65" s="13" customFormat="1">
      <c r="B678" s="191"/>
      <c r="D678" s="192" t="s">
        <v>184</v>
      </c>
      <c r="E678" s="193" t="s">
        <v>1</v>
      </c>
      <c r="F678" s="194" t="s">
        <v>726</v>
      </c>
      <c r="H678" s="193" t="s">
        <v>1</v>
      </c>
      <c r="I678" s="195"/>
      <c r="L678" s="191"/>
      <c r="M678" s="196"/>
      <c r="N678" s="197"/>
      <c r="O678" s="197"/>
      <c r="P678" s="197"/>
      <c r="Q678" s="197"/>
      <c r="R678" s="197"/>
      <c r="S678" s="197"/>
      <c r="T678" s="198"/>
      <c r="AT678" s="193" t="s">
        <v>184</v>
      </c>
      <c r="AU678" s="193" t="s">
        <v>87</v>
      </c>
      <c r="AV678" s="13" t="s">
        <v>81</v>
      </c>
      <c r="AW678" s="13" t="s">
        <v>29</v>
      </c>
      <c r="AX678" s="13" t="s">
        <v>74</v>
      </c>
      <c r="AY678" s="193" t="s">
        <v>176</v>
      </c>
    </row>
    <row r="679" spans="1:65" s="14" customFormat="1">
      <c r="B679" s="199"/>
      <c r="D679" s="192" t="s">
        <v>184</v>
      </c>
      <c r="E679" s="200" t="s">
        <v>1</v>
      </c>
      <c r="F679" s="201" t="s">
        <v>81</v>
      </c>
      <c r="H679" s="202">
        <v>1</v>
      </c>
      <c r="I679" s="203"/>
      <c r="L679" s="199"/>
      <c r="M679" s="204"/>
      <c r="N679" s="205"/>
      <c r="O679" s="205"/>
      <c r="P679" s="205"/>
      <c r="Q679" s="205"/>
      <c r="R679" s="205"/>
      <c r="S679" s="205"/>
      <c r="T679" s="206"/>
      <c r="AT679" s="200" t="s">
        <v>184</v>
      </c>
      <c r="AU679" s="200" t="s">
        <v>87</v>
      </c>
      <c r="AV679" s="14" t="s">
        <v>87</v>
      </c>
      <c r="AW679" s="14" t="s">
        <v>29</v>
      </c>
      <c r="AX679" s="14" t="s">
        <v>74</v>
      </c>
      <c r="AY679" s="200" t="s">
        <v>176</v>
      </c>
    </row>
    <row r="680" spans="1:65" s="15" customFormat="1">
      <c r="B680" s="207"/>
      <c r="D680" s="192" t="s">
        <v>184</v>
      </c>
      <c r="E680" s="208" t="s">
        <v>1</v>
      </c>
      <c r="F680" s="209" t="s">
        <v>207</v>
      </c>
      <c r="H680" s="210">
        <v>2</v>
      </c>
      <c r="I680" s="211"/>
      <c r="L680" s="207"/>
      <c r="M680" s="212"/>
      <c r="N680" s="213"/>
      <c r="O680" s="213"/>
      <c r="P680" s="213"/>
      <c r="Q680" s="213"/>
      <c r="R680" s="213"/>
      <c r="S680" s="213"/>
      <c r="T680" s="214"/>
      <c r="AT680" s="208" t="s">
        <v>184</v>
      </c>
      <c r="AU680" s="208" t="s">
        <v>87</v>
      </c>
      <c r="AV680" s="15" t="s">
        <v>183</v>
      </c>
      <c r="AW680" s="15" t="s">
        <v>29</v>
      </c>
      <c r="AX680" s="15" t="s">
        <v>81</v>
      </c>
      <c r="AY680" s="208" t="s">
        <v>176</v>
      </c>
    </row>
    <row r="681" spans="1:65" s="2" customFormat="1" ht="24.2" customHeight="1">
      <c r="A681" s="35"/>
      <c r="B681" s="146"/>
      <c r="C681" s="231" t="s">
        <v>880</v>
      </c>
      <c r="D681" s="231" t="s">
        <v>558</v>
      </c>
      <c r="E681" s="232" t="s">
        <v>881</v>
      </c>
      <c r="F681" s="233" t="s">
        <v>882</v>
      </c>
      <c r="G681" s="234" t="s">
        <v>272</v>
      </c>
      <c r="H681" s="235">
        <v>1</v>
      </c>
      <c r="I681" s="236"/>
      <c r="J681" s="237">
        <f>ROUND(I681*H681,2)</f>
        <v>0</v>
      </c>
      <c r="K681" s="238"/>
      <c r="L681" s="239"/>
      <c r="M681" s="240" t="s">
        <v>1</v>
      </c>
      <c r="N681" s="241" t="s">
        <v>40</v>
      </c>
      <c r="O681" s="64"/>
      <c r="P681" s="188">
        <f>O681*H681</f>
        <v>0</v>
      </c>
      <c r="Q681" s="188">
        <v>0</v>
      </c>
      <c r="R681" s="188">
        <f>Q681*H681</f>
        <v>0</v>
      </c>
      <c r="S681" s="188">
        <v>0</v>
      </c>
      <c r="T681" s="189">
        <f>S681*H681</f>
        <v>0</v>
      </c>
      <c r="U681" s="35"/>
      <c r="V681" s="35"/>
      <c r="W681" s="35"/>
      <c r="X681" s="35"/>
      <c r="Y681" s="35"/>
      <c r="Z681" s="35"/>
      <c r="AA681" s="35"/>
      <c r="AB681" s="35"/>
      <c r="AC681" s="35"/>
      <c r="AD681" s="35"/>
      <c r="AE681" s="35"/>
      <c r="AR681" s="190" t="s">
        <v>314</v>
      </c>
      <c r="AT681" s="190" t="s">
        <v>558</v>
      </c>
      <c r="AU681" s="190" t="s">
        <v>87</v>
      </c>
      <c r="AY681" s="18" t="s">
        <v>176</v>
      </c>
      <c r="BE681" s="108">
        <f>IF(N681="základná",J681,0)</f>
        <v>0</v>
      </c>
      <c r="BF681" s="108">
        <f>IF(N681="znížená",J681,0)</f>
        <v>0</v>
      </c>
      <c r="BG681" s="108">
        <f>IF(N681="zákl. prenesená",J681,0)</f>
        <v>0</v>
      </c>
      <c r="BH681" s="108">
        <f>IF(N681="zníž. prenesená",J681,0)</f>
        <v>0</v>
      </c>
      <c r="BI681" s="108">
        <f>IF(N681="nulová",J681,0)</f>
        <v>0</v>
      </c>
      <c r="BJ681" s="18" t="s">
        <v>87</v>
      </c>
      <c r="BK681" s="108">
        <f>ROUND(I681*H681,2)</f>
        <v>0</v>
      </c>
      <c r="BL681" s="18" t="s">
        <v>252</v>
      </c>
      <c r="BM681" s="190" t="s">
        <v>883</v>
      </c>
    </row>
    <row r="682" spans="1:65" s="2" customFormat="1" ht="19.5">
      <c r="A682" s="35"/>
      <c r="B682" s="36"/>
      <c r="C682" s="35"/>
      <c r="D682" s="192" t="s">
        <v>585</v>
      </c>
      <c r="E682" s="35"/>
      <c r="F682" s="228" t="s">
        <v>884</v>
      </c>
      <c r="G682" s="35"/>
      <c r="H682" s="35"/>
      <c r="I682" s="147"/>
      <c r="J682" s="35"/>
      <c r="K682" s="35"/>
      <c r="L682" s="36"/>
      <c r="M682" s="229"/>
      <c r="N682" s="230"/>
      <c r="O682" s="64"/>
      <c r="P682" s="64"/>
      <c r="Q682" s="64"/>
      <c r="R682" s="64"/>
      <c r="S682" s="64"/>
      <c r="T682" s="65"/>
      <c r="U682" s="35"/>
      <c r="V682" s="35"/>
      <c r="W682" s="35"/>
      <c r="X682" s="35"/>
      <c r="Y682" s="35"/>
      <c r="Z682" s="35"/>
      <c r="AA682" s="35"/>
      <c r="AB682" s="35"/>
      <c r="AC682" s="35"/>
      <c r="AD682" s="35"/>
      <c r="AE682" s="35"/>
      <c r="AT682" s="18" t="s">
        <v>585</v>
      </c>
      <c r="AU682" s="18" t="s">
        <v>87</v>
      </c>
    </row>
    <row r="683" spans="1:65" s="2" customFormat="1" ht="24.2" customHeight="1">
      <c r="A683" s="35"/>
      <c r="B683" s="146"/>
      <c r="C683" s="231" t="s">
        <v>382</v>
      </c>
      <c r="D683" s="231" t="s">
        <v>558</v>
      </c>
      <c r="E683" s="232" t="s">
        <v>885</v>
      </c>
      <c r="F683" s="233" t="s">
        <v>886</v>
      </c>
      <c r="G683" s="234" t="s">
        <v>272</v>
      </c>
      <c r="H683" s="235">
        <v>1</v>
      </c>
      <c r="I683" s="236"/>
      <c r="J683" s="237">
        <f>ROUND(I683*H683,2)</f>
        <v>0</v>
      </c>
      <c r="K683" s="238"/>
      <c r="L683" s="239"/>
      <c r="M683" s="240" t="s">
        <v>1</v>
      </c>
      <c r="N683" s="241" t="s">
        <v>40</v>
      </c>
      <c r="O683" s="64"/>
      <c r="P683" s="188">
        <f>O683*H683</f>
        <v>0</v>
      </c>
      <c r="Q683" s="188">
        <v>0</v>
      </c>
      <c r="R683" s="188">
        <f>Q683*H683</f>
        <v>0</v>
      </c>
      <c r="S683" s="188">
        <v>0</v>
      </c>
      <c r="T683" s="189">
        <f>S683*H683</f>
        <v>0</v>
      </c>
      <c r="U683" s="35"/>
      <c r="V683" s="35"/>
      <c r="W683" s="35"/>
      <c r="X683" s="35"/>
      <c r="Y683" s="35"/>
      <c r="Z683" s="35"/>
      <c r="AA683" s="35"/>
      <c r="AB683" s="35"/>
      <c r="AC683" s="35"/>
      <c r="AD683" s="35"/>
      <c r="AE683" s="35"/>
      <c r="AR683" s="190" t="s">
        <v>314</v>
      </c>
      <c r="AT683" s="190" t="s">
        <v>558</v>
      </c>
      <c r="AU683" s="190" t="s">
        <v>87</v>
      </c>
      <c r="AY683" s="18" t="s">
        <v>176</v>
      </c>
      <c r="BE683" s="108">
        <f>IF(N683="základná",J683,0)</f>
        <v>0</v>
      </c>
      <c r="BF683" s="108">
        <f>IF(N683="znížená",J683,0)</f>
        <v>0</v>
      </c>
      <c r="BG683" s="108">
        <f>IF(N683="zákl. prenesená",J683,0)</f>
        <v>0</v>
      </c>
      <c r="BH683" s="108">
        <f>IF(N683="zníž. prenesená",J683,0)</f>
        <v>0</v>
      </c>
      <c r="BI683" s="108">
        <f>IF(N683="nulová",J683,0)</f>
        <v>0</v>
      </c>
      <c r="BJ683" s="18" t="s">
        <v>87</v>
      </c>
      <c r="BK683" s="108">
        <f>ROUND(I683*H683,2)</f>
        <v>0</v>
      </c>
      <c r="BL683" s="18" t="s">
        <v>252</v>
      </c>
      <c r="BM683" s="190" t="s">
        <v>887</v>
      </c>
    </row>
    <row r="684" spans="1:65" s="2" customFormat="1" ht="19.5">
      <c r="A684" s="35"/>
      <c r="B684" s="36"/>
      <c r="C684" s="35"/>
      <c r="D684" s="192" t="s">
        <v>585</v>
      </c>
      <c r="E684" s="35"/>
      <c r="F684" s="228" t="s">
        <v>884</v>
      </c>
      <c r="G684" s="35"/>
      <c r="H684" s="35"/>
      <c r="I684" s="147"/>
      <c r="J684" s="35"/>
      <c r="K684" s="35"/>
      <c r="L684" s="36"/>
      <c r="M684" s="229"/>
      <c r="N684" s="230"/>
      <c r="O684" s="64"/>
      <c r="P684" s="64"/>
      <c r="Q684" s="64"/>
      <c r="R684" s="64"/>
      <c r="S684" s="64"/>
      <c r="T684" s="65"/>
      <c r="U684" s="35"/>
      <c r="V684" s="35"/>
      <c r="W684" s="35"/>
      <c r="X684" s="35"/>
      <c r="Y684" s="35"/>
      <c r="Z684" s="35"/>
      <c r="AA684" s="35"/>
      <c r="AB684" s="35"/>
      <c r="AC684" s="35"/>
      <c r="AD684" s="35"/>
      <c r="AE684" s="35"/>
      <c r="AT684" s="18" t="s">
        <v>585</v>
      </c>
      <c r="AU684" s="18" t="s">
        <v>87</v>
      </c>
    </row>
    <row r="685" spans="1:65" s="2" customFormat="1" ht="24.2" customHeight="1">
      <c r="A685" s="35"/>
      <c r="B685" s="146"/>
      <c r="C685" s="178" t="s">
        <v>888</v>
      </c>
      <c r="D685" s="178" t="s">
        <v>179</v>
      </c>
      <c r="E685" s="179" t="s">
        <v>889</v>
      </c>
      <c r="F685" s="180" t="s">
        <v>890</v>
      </c>
      <c r="G685" s="181" t="s">
        <v>772</v>
      </c>
      <c r="H685" s="242"/>
      <c r="I685" s="183"/>
      <c r="J685" s="184">
        <f>ROUND(I685*H685,2)</f>
        <v>0</v>
      </c>
      <c r="K685" s="185"/>
      <c r="L685" s="36"/>
      <c r="M685" s="186" t="s">
        <v>1</v>
      </c>
      <c r="N685" s="187" t="s">
        <v>40</v>
      </c>
      <c r="O685" s="64"/>
      <c r="P685" s="188">
        <f>O685*H685</f>
        <v>0</v>
      </c>
      <c r="Q685" s="188">
        <v>0</v>
      </c>
      <c r="R685" s="188">
        <f>Q685*H685</f>
        <v>0</v>
      </c>
      <c r="S685" s="188">
        <v>0</v>
      </c>
      <c r="T685" s="189">
        <f>S685*H685</f>
        <v>0</v>
      </c>
      <c r="U685" s="35"/>
      <c r="V685" s="35"/>
      <c r="W685" s="35"/>
      <c r="X685" s="35"/>
      <c r="Y685" s="35"/>
      <c r="Z685" s="35"/>
      <c r="AA685" s="35"/>
      <c r="AB685" s="35"/>
      <c r="AC685" s="35"/>
      <c r="AD685" s="35"/>
      <c r="AE685" s="35"/>
      <c r="AR685" s="190" t="s">
        <v>252</v>
      </c>
      <c r="AT685" s="190" t="s">
        <v>179</v>
      </c>
      <c r="AU685" s="190" t="s">
        <v>87</v>
      </c>
      <c r="AY685" s="18" t="s">
        <v>176</v>
      </c>
      <c r="BE685" s="108">
        <f>IF(N685="základná",J685,0)</f>
        <v>0</v>
      </c>
      <c r="BF685" s="108">
        <f>IF(N685="znížená",J685,0)</f>
        <v>0</v>
      </c>
      <c r="BG685" s="108">
        <f>IF(N685="zákl. prenesená",J685,0)</f>
        <v>0</v>
      </c>
      <c r="BH685" s="108">
        <f>IF(N685="zníž. prenesená",J685,0)</f>
        <v>0</v>
      </c>
      <c r="BI685" s="108">
        <f>IF(N685="nulová",J685,0)</f>
        <v>0</v>
      </c>
      <c r="BJ685" s="18" t="s">
        <v>87</v>
      </c>
      <c r="BK685" s="108">
        <f>ROUND(I685*H685,2)</f>
        <v>0</v>
      </c>
      <c r="BL685" s="18" t="s">
        <v>252</v>
      </c>
      <c r="BM685" s="190" t="s">
        <v>891</v>
      </c>
    </row>
    <row r="686" spans="1:65" s="2" customFormat="1" ht="37.9" customHeight="1">
      <c r="A686" s="35"/>
      <c r="B686" s="146"/>
      <c r="C686" s="178" t="s">
        <v>387</v>
      </c>
      <c r="D686" s="178" t="s">
        <v>179</v>
      </c>
      <c r="E686" s="179" t="s">
        <v>892</v>
      </c>
      <c r="F686" s="180" t="s">
        <v>893</v>
      </c>
      <c r="G686" s="181" t="s">
        <v>272</v>
      </c>
      <c r="H686" s="182">
        <v>2</v>
      </c>
      <c r="I686" s="183"/>
      <c r="J686" s="184">
        <f>ROUND(I686*H686,2)</f>
        <v>0</v>
      </c>
      <c r="K686" s="185"/>
      <c r="L686" s="36"/>
      <c r="M686" s="186" t="s">
        <v>1</v>
      </c>
      <c r="N686" s="187" t="s">
        <v>40</v>
      </c>
      <c r="O686" s="64"/>
      <c r="P686" s="188">
        <f>O686*H686</f>
        <v>0</v>
      </c>
      <c r="Q686" s="188">
        <v>0</v>
      </c>
      <c r="R686" s="188">
        <f>Q686*H686</f>
        <v>0</v>
      </c>
      <c r="S686" s="188">
        <v>0</v>
      </c>
      <c r="T686" s="189">
        <f>S686*H686</f>
        <v>0</v>
      </c>
      <c r="U686" s="35"/>
      <c r="V686" s="35"/>
      <c r="W686" s="35"/>
      <c r="X686" s="35"/>
      <c r="Y686" s="35"/>
      <c r="Z686" s="35"/>
      <c r="AA686" s="35"/>
      <c r="AB686" s="35"/>
      <c r="AC686" s="35"/>
      <c r="AD686" s="35"/>
      <c r="AE686" s="35"/>
      <c r="AR686" s="190" t="s">
        <v>252</v>
      </c>
      <c r="AT686" s="190" t="s">
        <v>179</v>
      </c>
      <c r="AU686" s="190" t="s">
        <v>87</v>
      </c>
      <c r="AY686" s="18" t="s">
        <v>176</v>
      </c>
      <c r="BE686" s="108">
        <f>IF(N686="základná",J686,0)</f>
        <v>0</v>
      </c>
      <c r="BF686" s="108">
        <f>IF(N686="znížená",J686,0)</f>
        <v>0</v>
      </c>
      <c r="BG686" s="108">
        <f>IF(N686="zákl. prenesená",J686,0)</f>
        <v>0</v>
      </c>
      <c r="BH686" s="108">
        <f>IF(N686="zníž. prenesená",J686,0)</f>
        <v>0</v>
      </c>
      <c r="BI686" s="108">
        <f>IF(N686="nulová",J686,0)</f>
        <v>0</v>
      </c>
      <c r="BJ686" s="18" t="s">
        <v>87</v>
      </c>
      <c r="BK686" s="108">
        <f>ROUND(I686*H686,2)</f>
        <v>0</v>
      </c>
      <c r="BL686" s="18" t="s">
        <v>252</v>
      </c>
      <c r="BM686" s="190" t="s">
        <v>894</v>
      </c>
    </row>
    <row r="687" spans="1:65" s="2" customFormat="1" ht="19.5">
      <c r="A687" s="35"/>
      <c r="B687" s="36"/>
      <c r="C687" s="35"/>
      <c r="D687" s="192" t="s">
        <v>585</v>
      </c>
      <c r="E687" s="35"/>
      <c r="F687" s="228" t="s">
        <v>884</v>
      </c>
      <c r="G687" s="35"/>
      <c r="H687" s="35"/>
      <c r="I687" s="147"/>
      <c r="J687" s="35"/>
      <c r="K687" s="35"/>
      <c r="L687" s="36"/>
      <c r="M687" s="229"/>
      <c r="N687" s="230"/>
      <c r="O687" s="64"/>
      <c r="P687" s="64"/>
      <c r="Q687" s="64"/>
      <c r="R687" s="64"/>
      <c r="S687" s="64"/>
      <c r="T687" s="65"/>
      <c r="U687" s="35"/>
      <c r="V687" s="35"/>
      <c r="W687" s="35"/>
      <c r="X687" s="35"/>
      <c r="Y687" s="35"/>
      <c r="Z687" s="35"/>
      <c r="AA687" s="35"/>
      <c r="AB687" s="35"/>
      <c r="AC687" s="35"/>
      <c r="AD687" s="35"/>
      <c r="AE687" s="35"/>
      <c r="AT687" s="18" t="s">
        <v>585</v>
      </c>
      <c r="AU687" s="18" t="s">
        <v>87</v>
      </c>
    </row>
    <row r="688" spans="1:65" s="2" customFormat="1" ht="37.9" customHeight="1">
      <c r="A688" s="35"/>
      <c r="B688" s="146"/>
      <c r="C688" s="178" t="s">
        <v>895</v>
      </c>
      <c r="D688" s="178" t="s">
        <v>179</v>
      </c>
      <c r="E688" s="179" t="s">
        <v>896</v>
      </c>
      <c r="F688" s="180" t="s">
        <v>897</v>
      </c>
      <c r="G688" s="181" t="s">
        <v>272</v>
      </c>
      <c r="H688" s="182">
        <v>1</v>
      </c>
      <c r="I688" s="183"/>
      <c r="J688" s="184">
        <f>ROUND(I688*H688,2)</f>
        <v>0</v>
      </c>
      <c r="K688" s="185"/>
      <c r="L688" s="36"/>
      <c r="M688" s="186" t="s">
        <v>1</v>
      </c>
      <c r="N688" s="187" t="s">
        <v>40</v>
      </c>
      <c r="O688" s="64"/>
      <c r="P688" s="188">
        <f>O688*H688</f>
        <v>0</v>
      </c>
      <c r="Q688" s="188">
        <v>0</v>
      </c>
      <c r="R688" s="188">
        <f>Q688*H688</f>
        <v>0</v>
      </c>
      <c r="S688" s="188">
        <v>0</v>
      </c>
      <c r="T688" s="189">
        <f>S688*H688</f>
        <v>0</v>
      </c>
      <c r="U688" s="35"/>
      <c r="V688" s="35"/>
      <c r="W688" s="35"/>
      <c r="X688" s="35"/>
      <c r="Y688" s="35"/>
      <c r="Z688" s="35"/>
      <c r="AA688" s="35"/>
      <c r="AB688" s="35"/>
      <c r="AC688" s="35"/>
      <c r="AD688" s="35"/>
      <c r="AE688" s="35"/>
      <c r="AR688" s="190" t="s">
        <v>252</v>
      </c>
      <c r="AT688" s="190" t="s">
        <v>179</v>
      </c>
      <c r="AU688" s="190" t="s">
        <v>87</v>
      </c>
      <c r="AY688" s="18" t="s">
        <v>176</v>
      </c>
      <c r="BE688" s="108">
        <f>IF(N688="základná",J688,0)</f>
        <v>0</v>
      </c>
      <c r="BF688" s="108">
        <f>IF(N688="znížená",J688,0)</f>
        <v>0</v>
      </c>
      <c r="BG688" s="108">
        <f>IF(N688="zákl. prenesená",J688,0)</f>
        <v>0</v>
      </c>
      <c r="BH688" s="108">
        <f>IF(N688="zníž. prenesená",J688,0)</f>
        <v>0</v>
      </c>
      <c r="BI688" s="108">
        <f>IF(N688="nulová",J688,0)</f>
        <v>0</v>
      </c>
      <c r="BJ688" s="18" t="s">
        <v>87</v>
      </c>
      <c r="BK688" s="108">
        <f>ROUND(I688*H688,2)</f>
        <v>0</v>
      </c>
      <c r="BL688" s="18" t="s">
        <v>252</v>
      </c>
      <c r="BM688" s="190" t="s">
        <v>898</v>
      </c>
    </row>
    <row r="689" spans="1:65" s="2" customFormat="1" ht="19.5">
      <c r="A689" s="35"/>
      <c r="B689" s="36"/>
      <c r="C689" s="35"/>
      <c r="D689" s="192" t="s">
        <v>585</v>
      </c>
      <c r="E689" s="35"/>
      <c r="F689" s="228" t="s">
        <v>884</v>
      </c>
      <c r="G689" s="35"/>
      <c r="H689" s="35"/>
      <c r="I689" s="147"/>
      <c r="J689" s="35"/>
      <c r="K689" s="35"/>
      <c r="L689" s="36"/>
      <c r="M689" s="229"/>
      <c r="N689" s="230"/>
      <c r="O689" s="64"/>
      <c r="P689" s="64"/>
      <c r="Q689" s="64"/>
      <c r="R689" s="64"/>
      <c r="S689" s="64"/>
      <c r="T689" s="65"/>
      <c r="U689" s="35"/>
      <c r="V689" s="35"/>
      <c r="W689" s="35"/>
      <c r="X689" s="35"/>
      <c r="Y689" s="35"/>
      <c r="Z689" s="35"/>
      <c r="AA689" s="35"/>
      <c r="AB689" s="35"/>
      <c r="AC689" s="35"/>
      <c r="AD689" s="35"/>
      <c r="AE689" s="35"/>
      <c r="AT689" s="18" t="s">
        <v>585</v>
      </c>
      <c r="AU689" s="18" t="s">
        <v>87</v>
      </c>
    </row>
    <row r="690" spans="1:65" s="2" customFormat="1" ht="37.9" customHeight="1">
      <c r="A690" s="35"/>
      <c r="B690" s="146"/>
      <c r="C690" s="178" t="s">
        <v>393</v>
      </c>
      <c r="D690" s="178" t="s">
        <v>179</v>
      </c>
      <c r="E690" s="179" t="s">
        <v>899</v>
      </c>
      <c r="F690" s="180" t="s">
        <v>900</v>
      </c>
      <c r="G690" s="181" t="s">
        <v>272</v>
      </c>
      <c r="H690" s="182">
        <v>2</v>
      </c>
      <c r="I690" s="183"/>
      <c r="J690" s="184">
        <f>ROUND(I690*H690,2)</f>
        <v>0</v>
      </c>
      <c r="K690" s="185"/>
      <c r="L690" s="36"/>
      <c r="M690" s="186" t="s">
        <v>1</v>
      </c>
      <c r="N690" s="187" t="s">
        <v>40</v>
      </c>
      <c r="O690" s="64"/>
      <c r="P690" s="188">
        <f>O690*H690</f>
        <v>0</v>
      </c>
      <c r="Q690" s="188">
        <v>0</v>
      </c>
      <c r="R690" s="188">
        <f>Q690*H690</f>
        <v>0</v>
      </c>
      <c r="S690" s="188">
        <v>0</v>
      </c>
      <c r="T690" s="189">
        <f>S690*H690</f>
        <v>0</v>
      </c>
      <c r="U690" s="35"/>
      <c r="V690" s="35"/>
      <c r="W690" s="35"/>
      <c r="X690" s="35"/>
      <c r="Y690" s="35"/>
      <c r="Z690" s="35"/>
      <c r="AA690" s="35"/>
      <c r="AB690" s="35"/>
      <c r="AC690" s="35"/>
      <c r="AD690" s="35"/>
      <c r="AE690" s="35"/>
      <c r="AR690" s="190" t="s">
        <v>252</v>
      </c>
      <c r="AT690" s="190" t="s">
        <v>179</v>
      </c>
      <c r="AU690" s="190" t="s">
        <v>87</v>
      </c>
      <c r="AY690" s="18" t="s">
        <v>176</v>
      </c>
      <c r="BE690" s="108">
        <f>IF(N690="základná",J690,0)</f>
        <v>0</v>
      </c>
      <c r="BF690" s="108">
        <f>IF(N690="znížená",J690,0)</f>
        <v>0</v>
      </c>
      <c r="BG690" s="108">
        <f>IF(N690="zákl. prenesená",J690,0)</f>
        <v>0</v>
      </c>
      <c r="BH690" s="108">
        <f>IF(N690="zníž. prenesená",J690,0)</f>
        <v>0</v>
      </c>
      <c r="BI690" s="108">
        <f>IF(N690="nulová",J690,0)</f>
        <v>0</v>
      </c>
      <c r="BJ690" s="18" t="s">
        <v>87</v>
      </c>
      <c r="BK690" s="108">
        <f>ROUND(I690*H690,2)</f>
        <v>0</v>
      </c>
      <c r="BL690" s="18" t="s">
        <v>252</v>
      </c>
      <c r="BM690" s="190" t="s">
        <v>901</v>
      </c>
    </row>
    <row r="691" spans="1:65" s="2" customFormat="1" ht="19.5">
      <c r="A691" s="35"/>
      <c r="B691" s="36"/>
      <c r="C691" s="35"/>
      <c r="D691" s="192" t="s">
        <v>585</v>
      </c>
      <c r="E691" s="35"/>
      <c r="F691" s="228" t="s">
        <v>884</v>
      </c>
      <c r="G691" s="35"/>
      <c r="H691" s="35"/>
      <c r="I691" s="147"/>
      <c r="J691" s="35"/>
      <c r="K691" s="35"/>
      <c r="L691" s="36"/>
      <c r="M691" s="229"/>
      <c r="N691" s="230"/>
      <c r="O691" s="64"/>
      <c r="P691" s="64"/>
      <c r="Q691" s="64"/>
      <c r="R691" s="64"/>
      <c r="S691" s="64"/>
      <c r="T691" s="65"/>
      <c r="U691" s="35"/>
      <c r="V691" s="35"/>
      <c r="W691" s="35"/>
      <c r="X691" s="35"/>
      <c r="Y691" s="35"/>
      <c r="Z691" s="35"/>
      <c r="AA691" s="35"/>
      <c r="AB691" s="35"/>
      <c r="AC691" s="35"/>
      <c r="AD691" s="35"/>
      <c r="AE691" s="35"/>
      <c r="AT691" s="18" t="s">
        <v>585</v>
      </c>
      <c r="AU691" s="18" t="s">
        <v>87</v>
      </c>
    </row>
    <row r="692" spans="1:65" s="14" customFormat="1">
      <c r="B692" s="199"/>
      <c r="D692" s="192" t="s">
        <v>184</v>
      </c>
      <c r="E692" s="200" t="s">
        <v>1</v>
      </c>
      <c r="F692" s="201" t="s">
        <v>902</v>
      </c>
      <c r="H692" s="202">
        <v>2</v>
      </c>
      <c r="I692" s="203"/>
      <c r="L692" s="199"/>
      <c r="M692" s="204"/>
      <c r="N692" s="205"/>
      <c r="O692" s="205"/>
      <c r="P692" s="205"/>
      <c r="Q692" s="205"/>
      <c r="R692" s="205"/>
      <c r="S692" s="205"/>
      <c r="T692" s="206"/>
      <c r="AT692" s="200" t="s">
        <v>184</v>
      </c>
      <c r="AU692" s="200" t="s">
        <v>87</v>
      </c>
      <c r="AV692" s="14" t="s">
        <v>87</v>
      </c>
      <c r="AW692" s="14" t="s">
        <v>29</v>
      </c>
      <c r="AX692" s="14" t="s">
        <v>74</v>
      </c>
      <c r="AY692" s="200" t="s">
        <v>176</v>
      </c>
    </row>
    <row r="693" spans="1:65" s="15" customFormat="1">
      <c r="B693" s="207"/>
      <c r="D693" s="192" t="s">
        <v>184</v>
      </c>
      <c r="E693" s="208" t="s">
        <v>1</v>
      </c>
      <c r="F693" s="209" t="s">
        <v>207</v>
      </c>
      <c r="H693" s="210">
        <v>2</v>
      </c>
      <c r="I693" s="211"/>
      <c r="L693" s="207"/>
      <c r="M693" s="212"/>
      <c r="N693" s="213"/>
      <c r="O693" s="213"/>
      <c r="P693" s="213"/>
      <c r="Q693" s="213"/>
      <c r="R693" s="213"/>
      <c r="S693" s="213"/>
      <c r="T693" s="214"/>
      <c r="AT693" s="208" t="s">
        <v>184</v>
      </c>
      <c r="AU693" s="208" t="s">
        <v>87</v>
      </c>
      <c r="AV693" s="15" t="s">
        <v>183</v>
      </c>
      <c r="AW693" s="15" t="s">
        <v>29</v>
      </c>
      <c r="AX693" s="15" t="s">
        <v>81</v>
      </c>
      <c r="AY693" s="208" t="s">
        <v>176</v>
      </c>
    </row>
    <row r="694" spans="1:65" s="2" customFormat="1" ht="33" customHeight="1">
      <c r="A694" s="35"/>
      <c r="B694" s="146"/>
      <c r="C694" s="178" t="s">
        <v>903</v>
      </c>
      <c r="D694" s="178" t="s">
        <v>179</v>
      </c>
      <c r="E694" s="179" t="s">
        <v>904</v>
      </c>
      <c r="F694" s="180" t="s">
        <v>905</v>
      </c>
      <c r="G694" s="181" t="s">
        <v>272</v>
      </c>
      <c r="H694" s="182">
        <v>1</v>
      </c>
      <c r="I694" s="183"/>
      <c r="J694" s="184">
        <f>ROUND(I694*H694,2)</f>
        <v>0</v>
      </c>
      <c r="K694" s="185"/>
      <c r="L694" s="36"/>
      <c r="M694" s="186" t="s">
        <v>1</v>
      </c>
      <c r="N694" s="187" t="s">
        <v>40</v>
      </c>
      <c r="O694" s="64"/>
      <c r="P694" s="188">
        <f>O694*H694</f>
        <v>0</v>
      </c>
      <c r="Q694" s="188">
        <v>0</v>
      </c>
      <c r="R694" s="188">
        <f>Q694*H694</f>
        <v>0</v>
      </c>
      <c r="S694" s="188">
        <v>0</v>
      </c>
      <c r="T694" s="189">
        <f>S694*H694</f>
        <v>0</v>
      </c>
      <c r="U694" s="35"/>
      <c r="V694" s="35"/>
      <c r="W694" s="35"/>
      <c r="X694" s="35"/>
      <c r="Y694" s="35"/>
      <c r="Z694" s="35"/>
      <c r="AA694" s="35"/>
      <c r="AB694" s="35"/>
      <c r="AC694" s="35"/>
      <c r="AD694" s="35"/>
      <c r="AE694" s="35"/>
      <c r="AR694" s="190" t="s">
        <v>252</v>
      </c>
      <c r="AT694" s="190" t="s">
        <v>179</v>
      </c>
      <c r="AU694" s="190" t="s">
        <v>87</v>
      </c>
      <c r="AY694" s="18" t="s">
        <v>176</v>
      </c>
      <c r="BE694" s="108">
        <f>IF(N694="základná",J694,0)</f>
        <v>0</v>
      </c>
      <c r="BF694" s="108">
        <f>IF(N694="znížená",J694,0)</f>
        <v>0</v>
      </c>
      <c r="BG694" s="108">
        <f>IF(N694="zákl. prenesená",J694,0)</f>
        <v>0</v>
      </c>
      <c r="BH694" s="108">
        <f>IF(N694="zníž. prenesená",J694,0)</f>
        <v>0</v>
      </c>
      <c r="BI694" s="108">
        <f>IF(N694="nulová",J694,0)</f>
        <v>0</v>
      </c>
      <c r="BJ694" s="18" t="s">
        <v>87</v>
      </c>
      <c r="BK694" s="108">
        <f>ROUND(I694*H694,2)</f>
        <v>0</v>
      </c>
      <c r="BL694" s="18" t="s">
        <v>252</v>
      </c>
      <c r="BM694" s="190" t="s">
        <v>906</v>
      </c>
    </row>
    <row r="695" spans="1:65" s="2" customFormat="1" ht="19.5">
      <c r="A695" s="35"/>
      <c r="B695" s="36"/>
      <c r="C695" s="35"/>
      <c r="D695" s="192" t="s">
        <v>585</v>
      </c>
      <c r="E695" s="35"/>
      <c r="F695" s="228" t="s">
        <v>884</v>
      </c>
      <c r="G695" s="35"/>
      <c r="H695" s="35"/>
      <c r="I695" s="147"/>
      <c r="J695" s="35"/>
      <c r="K695" s="35"/>
      <c r="L695" s="36"/>
      <c r="M695" s="229"/>
      <c r="N695" s="230"/>
      <c r="O695" s="64"/>
      <c r="P695" s="64"/>
      <c r="Q695" s="64"/>
      <c r="R695" s="64"/>
      <c r="S695" s="64"/>
      <c r="T695" s="65"/>
      <c r="U695" s="35"/>
      <c r="V695" s="35"/>
      <c r="W695" s="35"/>
      <c r="X695" s="35"/>
      <c r="Y695" s="35"/>
      <c r="Z695" s="35"/>
      <c r="AA695" s="35"/>
      <c r="AB695" s="35"/>
      <c r="AC695" s="35"/>
      <c r="AD695" s="35"/>
      <c r="AE695" s="35"/>
      <c r="AT695" s="18" t="s">
        <v>585</v>
      </c>
      <c r="AU695" s="18" t="s">
        <v>87</v>
      </c>
    </row>
    <row r="696" spans="1:65" s="2" customFormat="1" ht="33" customHeight="1">
      <c r="A696" s="35"/>
      <c r="B696" s="146"/>
      <c r="C696" s="178" t="s">
        <v>398</v>
      </c>
      <c r="D696" s="178" t="s">
        <v>179</v>
      </c>
      <c r="E696" s="179" t="s">
        <v>907</v>
      </c>
      <c r="F696" s="180" t="s">
        <v>908</v>
      </c>
      <c r="G696" s="181" t="s">
        <v>272</v>
      </c>
      <c r="H696" s="182">
        <v>1</v>
      </c>
      <c r="I696" s="183"/>
      <c r="J696" s="184">
        <f>ROUND(I696*H696,2)</f>
        <v>0</v>
      </c>
      <c r="K696" s="185"/>
      <c r="L696" s="36"/>
      <c r="M696" s="186" t="s">
        <v>1</v>
      </c>
      <c r="N696" s="187" t="s">
        <v>40</v>
      </c>
      <c r="O696" s="64"/>
      <c r="P696" s="188">
        <f>O696*H696</f>
        <v>0</v>
      </c>
      <c r="Q696" s="188">
        <v>0</v>
      </c>
      <c r="R696" s="188">
        <f>Q696*H696</f>
        <v>0</v>
      </c>
      <c r="S696" s="188">
        <v>0</v>
      </c>
      <c r="T696" s="189">
        <f>S696*H696</f>
        <v>0</v>
      </c>
      <c r="U696" s="35"/>
      <c r="V696" s="35"/>
      <c r="W696" s="35"/>
      <c r="X696" s="35"/>
      <c r="Y696" s="35"/>
      <c r="Z696" s="35"/>
      <c r="AA696" s="35"/>
      <c r="AB696" s="35"/>
      <c r="AC696" s="35"/>
      <c r="AD696" s="35"/>
      <c r="AE696" s="35"/>
      <c r="AR696" s="190" t="s">
        <v>252</v>
      </c>
      <c r="AT696" s="190" t="s">
        <v>179</v>
      </c>
      <c r="AU696" s="190" t="s">
        <v>87</v>
      </c>
      <c r="AY696" s="18" t="s">
        <v>176</v>
      </c>
      <c r="BE696" s="108">
        <f>IF(N696="základná",J696,0)</f>
        <v>0</v>
      </c>
      <c r="BF696" s="108">
        <f>IF(N696="znížená",J696,0)</f>
        <v>0</v>
      </c>
      <c r="BG696" s="108">
        <f>IF(N696="zákl. prenesená",J696,0)</f>
        <v>0</v>
      </c>
      <c r="BH696" s="108">
        <f>IF(N696="zníž. prenesená",J696,0)</f>
        <v>0</v>
      </c>
      <c r="BI696" s="108">
        <f>IF(N696="nulová",J696,0)</f>
        <v>0</v>
      </c>
      <c r="BJ696" s="18" t="s">
        <v>87</v>
      </c>
      <c r="BK696" s="108">
        <f>ROUND(I696*H696,2)</f>
        <v>0</v>
      </c>
      <c r="BL696" s="18" t="s">
        <v>252</v>
      </c>
      <c r="BM696" s="190" t="s">
        <v>909</v>
      </c>
    </row>
    <row r="697" spans="1:65" s="2" customFormat="1" ht="19.5">
      <c r="A697" s="35"/>
      <c r="B697" s="36"/>
      <c r="C697" s="35"/>
      <c r="D697" s="192" t="s">
        <v>585</v>
      </c>
      <c r="E697" s="35"/>
      <c r="F697" s="228" t="s">
        <v>884</v>
      </c>
      <c r="G697" s="35"/>
      <c r="H697" s="35"/>
      <c r="I697" s="147"/>
      <c r="J697" s="35"/>
      <c r="K697" s="35"/>
      <c r="L697" s="36"/>
      <c r="M697" s="229"/>
      <c r="N697" s="230"/>
      <c r="O697" s="64"/>
      <c r="P697" s="64"/>
      <c r="Q697" s="64"/>
      <c r="R697" s="64"/>
      <c r="S697" s="64"/>
      <c r="T697" s="65"/>
      <c r="U697" s="35"/>
      <c r="V697" s="35"/>
      <c r="W697" s="35"/>
      <c r="X697" s="35"/>
      <c r="Y697" s="35"/>
      <c r="Z697" s="35"/>
      <c r="AA697" s="35"/>
      <c r="AB697" s="35"/>
      <c r="AC697" s="35"/>
      <c r="AD697" s="35"/>
      <c r="AE697" s="35"/>
      <c r="AT697" s="18" t="s">
        <v>585</v>
      </c>
      <c r="AU697" s="18" t="s">
        <v>87</v>
      </c>
    </row>
    <row r="698" spans="1:65" s="2" customFormat="1" ht="33" customHeight="1">
      <c r="A698" s="35"/>
      <c r="B698" s="146"/>
      <c r="C698" s="178" t="s">
        <v>910</v>
      </c>
      <c r="D698" s="178" t="s">
        <v>179</v>
      </c>
      <c r="E698" s="179" t="s">
        <v>911</v>
      </c>
      <c r="F698" s="180" t="s">
        <v>912</v>
      </c>
      <c r="G698" s="181" t="s">
        <v>272</v>
      </c>
      <c r="H698" s="182">
        <v>1</v>
      </c>
      <c r="I698" s="183"/>
      <c r="J698" s="184">
        <f>ROUND(I698*H698,2)</f>
        <v>0</v>
      </c>
      <c r="K698" s="185"/>
      <c r="L698" s="36"/>
      <c r="M698" s="186" t="s">
        <v>1</v>
      </c>
      <c r="N698" s="187" t="s">
        <v>40</v>
      </c>
      <c r="O698" s="64"/>
      <c r="P698" s="188">
        <f>O698*H698</f>
        <v>0</v>
      </c>
      <c r="Q698" s="188">
        <v>0</v>
      </c>
      <c r="R698" s="188">
        <f>Q698*H698</f>
        <v>0</v>
      </c>
      <c r="S698" s="188">
        <v>0</v>
      </c>
      <c r="T698" s="189">
        <f>S698*H698</f>
        <v>0</v>
      </c>
      <c r="U698" s="35"/>
      <c r="V698" s="35"/>
      <c r="W698" s="35"/>
      <c r="X698" s="35"/>
      <c r="Y698" s="35"/>
      <c r="Z698" s="35"/>
      <c r="AA698" s="35"/>
      <c r="AB698" s="35"/>
      <c r="AC698" s="35"/>
      <c r="AD698" s="35"/>
      <c r="AE698" s="35"/>
      <c r="AR698" s="190" t="s">
        <v>252</v>
      </c>
      <c r="AT698" s="190" t="s">
        <v>179</v>
      </c>
      <c r="AU698" s="190" t="s">
        <v>87</v>
      </c>
      <c r="AY698" s="18" t="s">
        <v>176</v>
      </c>
      <c r="BE698" s="108">
        <f>IF(N698="základná",J698,0)</f>
        <v>0</v>
      </c>
      <c r="BF698" s="108">
        <f>IF(N698="znížená",J698,0)</f>
        <v>0</v>
      </c>
      <c r="BG698" s="108">
        <f>IF(N698="zákl. prenesená",J698,0)</f>
        <v>0</v>
      </c>
      <c r="BH698" s="108">
        <f>IF(N698="zníž. prenesená",J698,0)</f>
        <v>0</v>
      </c>
      <c r="BI698" s="108">
        <f>IF(N698="nulová",J698,0)</f>
        <v>0</v>
      </c>
      <c r="BJ698" s="18" t="s">
        <v>87</v>
      </c>
      <c r="BK698" s="108">
        <f>ROUND(I698*H698,2)</f>
        <v>0</v>
      </c>
      <c r="BL698" s="18" t="s">
        <v>252</v>
      </c>
      <c r="BM698" s="190" t="s">
        <v>913</v>
      </c>
    </row>
    <row r="699" spans="1:65" s="2" customFormat="1" ht="19.5">
      <c r="A699" s="35"/>
      <c r="B699" s="36"/>
      <c r="C699" s="35"/>
      <c r="D699" s="192" t="s">
        <v>585</v>
      </c>
      <c r="E699" s="35"/>
      <c r="F699" s="228" t="s">
        <v>884</v>
      </c>
      <c r="G699" s="35"/>
      <c r="H699" s="35"/>
      <c r="I699" s="147"/>
      <c r="J699" s="35"/>
      <c r="K699" s="35"/>
      <c r="L699" s="36"/>
      <c r="M699" s="229"/>
      <c r="N699" s="230"/>
      <c r="O699" s="64"/>
      <c r="P699" s="64"/>
      <c r="Q699" s="64"/>
      <c r="R699" s="64"/>
      <c r="S699" s="64"/>
      <c r="T699" s="65"/>
      <c r="U699" s="35"/>
      <c r="V699" s="35"/>
      <c r="W699" s="35"/>
      <c r="X699" s="35"/>
      <c r="Y699" s="35"/>
      <c r="Z699" s="35"/>
      <c r="AA699" s="35"/>
      <c r="AB699" s="35"/>
      <c r="AC699" s="35"/>
      <c r="AD699" s="35"/>
      <c r="AE699" s="35"/>
      <c r="AT699" s="18" t="s">
        <v>585</v>
      </c>
      <c r="AU699" s="18" t="s">
        <v>87</v>
      </c>
    </row>
    <row r="700" spans="1:65" s="2" customFormat="1" ht="16.5" customHeight="1">
      <c r="A700" s="35"/>
      <c r="B700" s="146"/>
      <c r="C700" s="178" t="s">
        <v>404</v>
      </c>
      <c r="D700" s="178" t="s">
        <v>179</v>
      </c>
      <c r="E700" s="179" t="s">
        <v>914</v>
      </c>
      <c r="F700" s="180" t="s">
        <v>915</v>
      </c>
      <c r="G700" s="181" t="s">
        <v>272</v>
      </c>
      <c r="H700" s="182">
        <v>10</v>
      </c>
      <c r="I700" s="183"/>
      <c r="J700" s="184">
        <f>ROUND(I700*H700,2)</f>
        <v>0</v>
      </c>
      <c r="K700" s="185"/>
      <c r="L700" s="36"/>
      <c r="M700" s="186" t="s">
        <v>1</v>
      </c>
      <c r="N700" s="187" t="s">
        <v>40</v>
      </c>
      <c r="O700" s="64"/>
      <c r="P700" s="188">
        <f>O700*H700</f>
        <v>0</v>
      </c>
      <c r="Q700" s="188">
        <v>0</v>
      </c>
      <c r="R700" s="188">
        <f>Q700*H700</f>
        <v>0</v>
      </c>
      <c r="S700" s="188">
        <v>0</v>
      </c>
      <c r="T700" s="189">
        <f>S700*H700</f>
        <v>0</v>
      </c>
      <c r="U700" s="35"/>
      <c r="V700" s="35"/>
      <c r="W700" s="35"/>
      <c r="X700" s="35"/>
      <c r="Y700" s="35"/>
      <c r="Z700" s="35"/>
      <c r="AA700" s="35"/>
      <c r="AB700" s="35"/>
      <c r="AC700" s="35"/>
      <c r="AD700" s="35"/>
      <c r="AE700" s="35"/>
      <c r="AR700" s="190" t="s">
        <v>252</v>
      </c>
      <c r="AT700" s="190" t="s">
        <v>179</v>
      </c>
      <c r="AU700" s="190" t="s">
        <v>87</v>
      </c>
      <c r="AY700" s="18" t="s">
        <v>176</v>
      </c>
      <c r="BE700" s="108">
        <f>IF(N700="základná",J700,0)</f>
        <v>0</v>
      </c>
      <c r="BF700" s="108">
        <f>IF(N700="znížená",J700,0)</f>
        <v>0</v>
      </c>
      <c r="BG700" s="108">
        <f>IF(N700="zákl. prenesená",J700,0)</f>
        <v>0</v>
      </c>
      <c r="BH700" s="108">
        <f>IF(N700="zníž. prenesená",J700,0)</f>
        <v>0</v>
      </c>
      <c r="BI700" s="108">
        <f>IF(N700="nulová",J700,0)</f>
        <v>0</v>
      </c>
      <c r="BJ700" s="18" t="s">
        <v>87</v>
      </c>
      <c r="BK700" s="108">
        <f>ROUND(I700*H700,2)</f>
        <v>0</v>
      </c>
      <c r="BL700" s="18" t="s">
        <v>252</v>
      </c>
      <c r="BM700" s="190" t="s">
        <v>916</v>
      </c>
    </row>
    <row r="701" spans="1:65" s="13" customFormat="1">
      <c r="B701" s="191"/>
      <c r="D701" s="192" t="s">
        <v>184</v>
      </c>
      <c r="E701" s="193" t="s">
        <v>1</v>
      </c>
      <c r="F701" s="194" t="s">
        <v>725</v>
      </c>
      <c r="H701" s="193" t="s">
        <v>1</v>
      </c>
      <c r="I701" s="195"/>
      <c r="L701" s="191"/>
      <c r="M701" s="196"/>
      <c r="N701" s="197"/>
      <c r="O701" s="197"/>
      <c r="P701" s="197"/>
      <c r="Q701" s="197"/>
      <c r="R701" s="197"/>
      <c r="S701" s="197"/>
      <c r="T701" s="198"/>
      <c r="AT701" s="193" t="s">
        <v>184</v>
      </c>
      <c r="AU701" s="193" t="s">
        <v>87</v>
      </c>
      <c r="AV701" s="13" t="s">
        <v>81</v>
      </c>
      <c r="AW701" s="13" t="s">
        <v>29</v>
      </c>
      <c r="AX701" s="13" t="s">
        <v>74</v>
      </c>
      <c r="AY701" s="193" t="s">
        <v>176</v>
      </c>
    </row>
    <row r="702" spans="1:65" s="14" customFormat="1">
      <c r="B702" s="199"/>
      <c r="D702" s="192" t="s">
        <v>184</v>
      </c>
      <c r="E702" s="200" t="s">
        <v>1</v>
      </c>
      <c r="F702" s="201" t="s">
        <v>917</v>
      </c>
      <c r="H702" s="202">
        <v>2</v>
      </c>
      <c r="I702" s="203"/>
      <c r="L702" s="199"/>
      <c r="M702" s="204"/>
      <c r="N702" s="205"/>
      <c r="O702" s="205"/>
      <c r="P702" s="205"/>
      <c r="Q702" s="205"/>
      <c r="R702" s="205"/>
      <c r="S702" s="205"/>
      <c r="T702" s="206"/>
      <c r="AT702" s="200" t="s">
        <v>184</v>
      </c>
      <c r="AU702" s="200" t="s">
        <v>87</v>
      </c>
      <c r="AV702" s="14" t="s">
        <v>87</v>
      </c>
      <c r="AW702" s="14" t="s">
        <v>29</v>
      </c>
      <c r="AX702" s="14" t="s">
        <v>74</v>
      </c>
      <c r="AY702" s="200" t="s">
        <v>176</v>
      </c>
    </row>
    <row r="703" spans="1:65" s="13" customFormat="1">
      <c r="B703" s="191"/>
      <c r="D703" s="192" t="s">
        <v>184</v>
      </c>
      <c r="E703" s="193" t="s">
        <v>1</v>
      </c>
      <c r="F703" s="194" t="s">
        <v>918</v>
      </c>
      <c r="H703" s="193" t="s">
        <v>1</v>
      </c>
      <c r="I703" s="195"/>
      <c r="L703" s="191"/>
      <c r="M703" s="196"/>
      <c r="N703" s="197"/>
      <c r="O703" s="197"/>
      <c r="P703" s="197"/>
      <c r="Q703" s="197"/>
      <c r="R703" s="197"/>
      <c r="S703" s="197"/>
      <c r="T703" s="198"/>
      <c r="AT703" s="193" t="s">
        <v>184</v>
      </c>
      <c r="AU703" s="193" t="s">
        <v>87</v>
      </c>
      <c r="AV703" s="13" t="s">
        <v>81</v>
      </c>
      <c r="AW703" s="13" t="s">
        <v>29</v>
      </c>
      <c r="AX703" s="13" t="s">
        <v>74</v>
      </c>
      <c r="AY703" s="193" t="s">
        <v>176</v>
      </c>
    </row>
    <row r="704" spans="1:65" s="14" customFormat="1">
      <c r="B704" s="199"/>
      <c r="D704" s="192" t="s">
        <v>184</v>
      </c>
      <c r="E704" s="200" t="s">
        <v>1</v>
      </c>
      <c r="F704" s="201" t="s">
        <v>919</v>
      </c>
      <c r="H704" s="202">
        <v>4</v>
      </c>
      <c r="I704" s="203"/>
      <c r="L704" s="199"/>
      <c r="M704" s="204"/>
      <c r="N704" s="205"/>
      <c r="O704" s="205"/>
      <c r="P704" s="205"/>
      <c r="Q704" s="205"/>
      <c r="R704" s="205"/>
      <c r="S704" s="205"/>
      <c r="T704" s="206"/>
      <c r="AT704" s="200" t="s">
        <v>184</v>
      </c>
      <c r="AU704" s="200" t="s">
        <v>87</v>
      </c>
      <c r="AV704" s="14" t="s">
        <v>87</v>
      </c>
      <c r="AW704" s="14" t="s">
        <v>29</v>
      </c>
      <c r="AX704" s="14" t="s">
        <v>74</v>
      </c>
      <c r="AY704" s="200" t="s">
        <v>176</v>
      </c>
    </row>
    <row r="705" spans="1:65" s="13" customFormat="1">
      <c r="B705" s="191"/>
      <c r="D705" s="192" t="s">
        <v>184</v>
      </c>
      <c r="E705" s="193" t="s">
        <v>1</v>
      </c>
      <c r="F705" s="194" t="s">
        <v>920</v>
      </c>
      <c r="H705" s="193" t="s">
        <v>1</v>
      </c>
      <c r="I705" s="195"/>
      <c r="L705" s="191"/>
      <c r="M705" s="196"/>
      <c r="N705" s="197"/>
      <c r="O705" s="197"/>
      <c r="P705" s="197"/>
      <c r="Q705" s="197"/>
      <c r="R705" s="197"/>
      <c r="S705" s="197"/>
      <c r="T705" s="198"/>
      <c r="AT705" s="193" t="s">
        <v>184</v>
      </c>
      <c r="AU705" s="193" t="s">
        <v>87</v>
      </c>
      <c r="AV705" s="13" t="s">
        <v>81</v>
      </c>
      <c r="AW705" s="13" t="s">
        <v>29</v>
      </c>
      <c r="AX705" s="13" t="s">
        <v>74</v>
      </c>
      <c r="AY705" s="193" t="s">
        <v>176</v>
      </c>
    </row>
    <row r="706" spans="1:65" s="14" customFormat="1">
      <c r="B706" s="199"/>
      <c r="D706" s="192" t="s">
        <v>184</v>
      </c>
      <c r="E706" s="200" t="s">
        <v>1</v>
      </c>
      <c r="F706" s="201" t="s">
        <v>917</v>
      </c>
      <c r="H706" s="202">
        <v>2</v>
      </c>
      <c r="I706" s="203"/>
      <c r="L706" s="199"/>
      <c r="M706" s="204"/>
      <c r="N706" s="205"/>
      <c r="O706" s="205"/>
      <c r="P706" s="205"/>
      <c r="Q706" s="205"/>
      <c r="R706" s="205"/>
      <c r="S706" s="205"/>
      <c r="T706" s="206"/>
      <c r="AT706" s="200" t="s">
        <v>184</v>
      </c>
      <c r="AU706" s="200" t="s">
        <v>87</v>
      </c>
      <c r="AV706" s="14" t="s">
        <v>87</v>
      </c>
      <c r="AW706" s="14" t="s">
        <v>29</v>
      </c>
      <c r="AX706" s="14" t="s">
        <v>74</v>
      </c>
      <c r="AY706" s="200" t="s">
        <v>176</v>
      </c>
    </row>
    <row r="707" spans="1:65" s="13" customFormat="1">
      <c r="B707" s="191"/>
      <c r="D707" s="192" t="s">
        <v>184</v>
      </c>
      <c r="E707" s="193" t="s">
        <v>1</v>
      </c>
      <c r="F707" s="194" t="s">
        <v>726</v>
      </c>
      <c r="H707" s="193" t="s">
        <v>1</v>
      </c>
      <c r="I707" s="195"/>
      <c r="L707" s="191"/>
      <c r="M707" s="196"/>
      <c r="N707" s="197"/>
      <c r="O707" s="197"/>
      <c r="P707" s="197"/>
      <c r="Q707" s="197"/>
      <c r="R707" s="197"/>
      <c r="S707" s="197"/>
      <c r="T707" s="198"/>
      <c r="AT707" s="193" t="s">
        <v>184</v>
      </c>
      <c r="AU707" s="193" t="s">
        <v>87</v>
      </c>
      <c r="AV707" s="13" t="s">
        <v>81</v>
      </c>
      <c r="AW707" s="13" t="s">
        <v>29</v>
      </c>
      <c r="AX707" s="13" t="s">
        <v>74</v>
      </c>
      <c r="AY707" s="193" t="s">
        <v>176</v>
      </c>
    </row>
    <row r="708" spans="1:65" s="14" customFormat="1">
      <c r="B708" s="199"/>
      <c r="D708" s="192" t="s">
        <v>184</v>
      </c>
      <c r="E708" s="200" t="s">
        <v>1</v>
      </c>
      <c r="F708" s="201" t="s">
        <v>917</v>
      </c>
      <c r="H708" s="202">
        <v>2</v>
      </c>
      <c r="I708" s="203"/>
      <c r="L708" s="199"/>
      <c r="M708" s="204"/>
      <c r="N708" s="205"/>
      <c r="O708" s="205"/>
      <c r="P708" s="205"/>
      <c r="Q708" s="205"/>
      <c r="R708" s="205"/>
      <c r="S708" s="205"/>
      <c r="T708" s="206"/>
      <c r="AT708" s="200" t="s">
        <v>184</v>
      </c>
      <c r="AU708" s="200" t="s">
        <v>87</v>
      </c>
      <c r="AV708" s="14" t="s">
        <v>87</v>
      </c>
      <c r="AW708" s="14" t="s">
        <v>29</v>
      </c>
      <c r="AX708" s="14" t="s">
        <v>74</v>
      </c>
      <c r="AY708" s="200" t="s">
        <v>176</v>
      </c>
    </row>
    <row r="709" spans="1:65" s="15" customFormat="1">
      <c r="B709" s="207"/>
      <c r="D709" s="192" t="s">
        <v>184</v>
      </c>
      <c r="E709" s="208" t="s">
        <v>1</v>
      </c>
      <c r="F709" s="209" t="s">
        <v>207</v>
      </c>
      <c r="H709" s="210">
        <v>10</v>
      </c>
      <c r="I709" s="211"/>
      <c r="L709" s="207"/>
      <c r="M709" s="212"/>
      <c r="N709" s="213"/>
      <c r="O709" s="213"/>
      <c r="P709" s="213"/>
      <c r="Q709" s="213"/>
      <c r="R709" s="213"/>
      <c r="S709" s="213"/>
      <c r="T709" s="214"/>
      <c r="AT709" s="208" t="s">
        <v>184</v>
      </c>
      <c r="AU709" s="208" t="s">
        <v>87</v>
      </c>
      <c r="AV709" s="15" t="s">
        <v>183</v>
      </c>
      <c r="AW709" s="15" t="s">
        <v>29</v>
      </c>
      <c r="AX709" s="15" t="s">
        <v>81</v>
      </c>
      <c r="AY709" s="208" t="s">
        <v>176</v>
      </c>
    </row>
    <row r="710" spans="1:65" s="2" customFormat="1" ht="16.5" customHeight="1">
      <c r="A710" s="35"/>
      <c r="B710" s="146"/>
      <c r="C710" s="231" t="s">
        <v>921</v>
      </c>
      <c r="D710" s="231" t="s">
        <v>558</v>
      </c>
      <c r="E710" s="232" t="s">
        <v>922</v>
      </c>
      <c r="F710" s="233" t="s">
        <v>923</v>
      </c>
      <c r="G710" s="234" t="s">
        <v>272</v>
      </c>
      <c r="H710" s="235">
        <v>10</v>
      </c>
      <c r="I710" s="236"/>
      <c r="J710" s="237">
        <f>ROUND(I710*H710,2)</f>
        <v>0</v>
      </c>
      <c r="K710" s="238"/>
      <c r="L710" s="239"/>
      <c r="M710" s="240" t="s">
        <v>1</v>
      </c>
      <c r="N710" s="241" t="s">
        <v>40</v>
      </c>
      <c r="O710" s="64"/>
      <c r="P710" s="188">
        <f>O710*H710</f>
        <v>0</v>
      </c>
      <c r="Q710" s="188">
        <v>0</v>
      </c>
      <c r="R710" s="188">
        <f>Q710*H710</f>
        <v>0</v>
      </c>
      <c r="S710" s="188">
        <v>0</v>
      </c>
      <c r="T710" s="189">
        <f>S710*H710</f>
        <v>0</v>
      </c>
      <c r="U710" s="35"/>
      <c r="V710" s="35"/>
      <c r="W710" s="35"/>
      <c r="X710" s="35"/>
      <c r="Y710" s="35"/>
      <c r="Z710" s="35"/>
      <c r="AA710" s="35"/>
      <c r="AB710" s="35"/>
      <c r="AC710" s="35"/>
      <c r="AD710" s="35"/>
      <c r="AE710" s="35"/>
      <c r="AR710" s="190" t="s">
        <v>314</v>
      </c>
      <c r="AT710" s="190" t="s">
        <v>558</v>
      </c>
      <c r="AU710" s="190" t="s">
        <v>87</v>
      </c>
      <c r="AY710" s="18" t="s">
        <v>176</v>
      </c>
      <c r="BE710" s="108">
        <f>IF(N710="základná",J710,0)</f>
        <v>0</v>
      </c>
      <c r="BF710" s="108">
        <f>IF(N710="znížená",J710,0)</f>
        <v>0</v>
      </c>
      <c r="BG710" s="108">
        <f>IF(N710="zákl. prenesená",J710,0)</f>
        <v>0</v>
      </c>
      <c r="BH710" s="108">
        <f>IF(N710="zníž. prenesená",J710,0)</f>
        <v>0</v>
      </c>
      <c r="BI710" s="108">
        <f>IF(N710="nulová",J710,0)</f>
        <v>0</v>
      </c>
      <c r="BJ710" s="18" t="s">
        <v>87</v>
      </c>
      <c r="BK710" s="108">
        <f>ROUND(I710*H710,2)</f>
        <v>0</v>
      </c>
      <c r="BL710" s="18" t="s">
        <v>252</v>
      </c>
      <c r="BM710" s="190" t="s">
        <v>924</v>
      </c>
    </row>
    <row r="711" spans="1:65" s="2" customFormat="1" ht="24.2" customHeight="1">
      <c r="A711" s="35"/>
      <c r="B711" s="146"/>
      <c r="C711" s="178" t="s">
        <v>407</v>
      </c>
      <c r="D711" s="178" t="s">
        <v>179</v>
      </c>
      <c r="E711" s="179" t="s">
        <v>925</v>
      </c>
      <c r="F711" s="180" t="s">
        <v>926</v>
      </c>
      <c r="G711" s="181" t="s">
        <v>272</v>
      </c>
      <c r="H711" s="182">
        <v>1</v>
      </c>
      <c r="I711" s="183"/>
      <c r="J711" s="184">
        <f>ROUND(I711*H711,2)</f>
        <v>0</v>
      </c>
      <c r="K711" s="185"/>
      <c r="L711" s="36"/>
      <c r="M711" s="186" t="s">
        <v>1</v>
      </c>
      <c r="N711" s="187" t="s">
        <v>40</v>
      </c>
      <c r="O711" s="64"/>
      <c r="P711" s="188">
        <f>O711*H711</f>
        <v>0</v>
      </c>
      <c r="Q711" s="188">
        <v>0</v>
      </c>
      <c r="R711" s="188">
        <f>Q711*H711</f>
        <v>0</v>
      </c>
      <c r="S711" s="188">
        <v>0</v>
      </c>
      <c r="T711" s="189">
        <f>S711*H711</f>
        <v>0</v>
      </c>
      <c r="U711" s="35"/>
      <c r="V711" s="35"/>
      <c r="W711" s="35"/>
      <c r="X711" s="35"/>
      <c r="Y711" s="35"/>
      <c r="Z711" s="35"/>
      <c r="AA711" s="35"/>
      <c r="AB711" s="35"/>
      <c r="AC711" s="35"/>
      <c r="AD711" s="35"/>
      <c r="AE711" s="35"/>
      <c r="AR711" s="190" t="s">
        <v>252</v>
      </c>
      <c r="AT711" s="190" t="s">
        <v>179</v>
      </c>
      <c r="AU711" s="190" t="s">
        <v>87</v>
      </c>
      <c r="AY711" s="18" t="s">
        <v>176</v>
      </c>
      <c r="BE711" s="108">
        <f>IF(N711="základná",J711,0)</f>
        <v>0</v>
      </c>
      <c r="BF711" s="108">
        <f>IF(N711="znížená",J711,0)</f>
        <v>0</v>
      </c>
      <c r="BG711" s="108">
        <f>IF(N711="zákl. prenesená",J711,0)</f>
        <v>0</v>
      </c>
      <c r="BH711" s="108">
        <f>IF(N711="zníž. prenesená",J711,0)</f>
        <v>0</v>
      </c>
      <c r="BI711" s="108">
        <f>IF(N711="nulová",J711,0)</f>
        <v>0</v>
      </c>
      <c r="BJ711" s="18" t="s">
        <v>87</v>
      </c>
      <c r="BK711" s="108">
        <f>ROUND(I711*H711,2)</f>
        <v>0</v>
      </c>
      <c r="BL711" s="18" t="s">
        <v>252</v>
      </c>
      <c r="BM711" s="190" t="s">
        <v>927</v>
      </c>
    </row>
    <row r="712" spans="1:65" s="13" customFormat="1">
      <c r="B712" s="191"/>
      <c r="D712" s="192" t="s">
        <v>184</v>
      </c>
      <c r="E712" s="193" t="s">
        <v>1</v>
      </c>
      <c r="F712" s="194" t="s">
        <v>928</v>
      </c>
      <c r="H712" s="193" t="s">
        <v>1</v>
      </c>
      <c r="I712" s="195"/>
      <c r="L712" s="191"/>
      <c r="M712" s="196"/>
      <c r="N712" s="197"/>
      <c r="O712" s="197"/>
      <c r="P712" s="197"/>
      <c r="Q712" s="197"/>
      <c r="R712" s="197"/>
      <c r="S712" s="197"/>
      <c r="T712" s="198"/>
      <c r="AT712" s="193" t="s">
        <v>184</v>
      </c>
      <c r="AU712" s="193" t="s">
        <v>87</v>
      </c>
      <c r="AV712" s="13" t="s">
        <v>81</v>
      </c>
      <c r="AW712" s="13" t="s">
        <v>29</v>
      </c>
      <c r="AX712" s="13" t="s">
        <v>74</v>
      </c>
      <c r="AY712" s="193" t="s">
        <v>176</v>
      </c>
    </row>
    <row r="713" spans="1:65" s="14" customFormat="1">
      <c r="B713" s="199"/>
      <c r="D713" s="192" t="s">
        <v>184</v>
      </c>
      <c r="E713" s="200" t="s">
        <v>1</v>
      </c>
      <c r="F713" s="201" t="s">
        <v>81</v>
      </c>
      <c r="H713" s="202">
        <v>1</v>
      </c>
      <c r="I713" s="203"/>
      <c r="L713" s="199"/>
      <c r="M713" s="204"/>
      <c r="N713" s="205"/>
      <c r="O713" s="205"/>
      <c r="P713" s="205"/>
      <c r="Q713" s="205"/>
      <c r="R713" s="205"/>
      <c r="S713" s="205"/>
      <c r="T713" s="206"/>
      <c r="AT713" s="200" t="s">
        <v>184</v>
      </c>
      <c r="AU713" s="200" t="s">
        <v>87</v>
      </c>
      <c r="AV713" s="14" t="s">
        <v>87</v>
      </c>
      <c r="AW713" s="14" t="s">
        <v>29</v>
      </c>
      <c r="AX713" s="14" t="s">
        <v>74</v>
      </c>
      <c r="AY713" s="200" t="s">
        <v>176</v>
      </c>
    </row>
    <row r="714" spans="1:65" s="15" customFormat="1">
      <c r="B714" s="207"/>
      <c r="D714" s="192" t="s">
        <v>184</v>
      </c>
      <c r="E714" s="208" t="s">
        <v>1</v>
      </c>
      <c r="F714" s="209" t="s">
        <v>207</v>
      </c>
      <c r="H714" s="210">
        <v>1</v>
      </c>
      <c r="I714" s="211"/>
      <c r="L714" s="207"/>
      <c r="M714" s="212"/>
      <c r="N714" s="213"/>
      <c r="O714" s="213"/>
      <c r="P714" s="213"/>
      <c r="Q714" s="213"/>
      <c r="R714" s="213"/>
      <c r="S714" s="213"/>
      <c r="T714" s="214"/>
      <c r="AT714" s="208" t="s">
        <v>184</v>
      </c>
      <c r="AU714" s="208" t="s">
        <v>87</v>
      </c>
      <c r="AV714" s="15" t="s">
        <v>183</v>
      </c>
      <c r="AW714" s="15" t="s">
        <v>29</v>
      </c>
      <c r="AX714" s="15" t="s">
        <v>81</v>
      </c>
      <c r="AY714" s="208" t="s">
        <v>176</v>
      </c>
    </row>
    <row r="715" spans="1:65" s="2" customFormat="1" ht="24.2" customHeight="1">
      <c r="A715" s="35"/>
      <c r="B715" s="146"/>
      <c r="C715" s="178" t="s">
        <v>929</v>
      </c>
      <c r="D715" s="178" t="s">
        <v>179</v>
      </c>
      <c r="E715" s="179" t="s">
        <v>930</v>
      </c>
      <c r="F715" s="180" t="s">
        <v>931</v>
      </c>
      <c r="G715" s="181" t="s">
        <v>272</v>
      </c>
      <c r="H715" s="182">
        <v>3</v>
      </c>
      <c r="I715" s="183"/>
      <c r="J715" s="184">
        <f>ROUND(I715*H715,2)</f>
        <v>0</v>
      </c>
      <c r="K715" s="185"/>
      <c r="L715" s="36"/>
      <c r="M715" s="186" t="s">
        <v>1</v>
      </c>
      <c r="N715" s="187" t="s">
        <v>40</v>
      </c>
      <c r="O715" s="64"/>
      <c r="P715" s="188">
        <f>O715*H715</f>
        <v>0</v>
      </c>
      <c r="Q715" s="188">
        <v>0</v>
      </c>
      <c r="R715" s="188">
        <f>Q715*H715</f>
        <v>0</v>
      </c>
      <c r="S715" s="188">
        <v>0</v>
      </c>
      <c r="T715" s="189">
        <f>S715*H715</f>
        <v>0</v>
      </c>
      <c r="U715" s="35"/>
      <c r="V715" s="35"/>
      <c r="W715" s="35"/>
      <c r="X715" s="35"/>
      <c r="Y715" s="35"/>
      <c r="Z715" s="35"/>
      <c r="AA715" s="35"/>
      <c r="AB715" s="35"/>
      <c r="AC715" s="35"/>
      <c r="AD715" s="35"/>
      <c r="AE715" s="35"/>
      <c r="AR715" s="190" t="s">
        <v>252</v>
      </c>
      <c r="AT715" s="190" t="s">
        <v>179</v>
      </c>
      <c r="AU715" s="190" t="s">
        <v>87</v>
      </c>
      <c r="AY715" s="18" t="s">
        <v>176</v>
      </c>
      <c r="BE715" s="108">
        <f>IF(N715="základná",J715,0)</f>
        <v>0</v>
      </c>
      <c r="BF715" s="108">
        <f>IF(N715="znížená",J715,0)</f>
        <v>0</v>
      </c>
      <c r="BG715" s="108">
        <f>IF(N715="zákl. prenesená",J715,0)</f>
        <v>0</v>
      </c>
      <c r="BH715" s="108">
        <f>IF(N715="zníž. prenesená",J715,0)</f>
        <v>0</v>
      </c>
      <c r="BI715" s="108">
        <f>IF(N715="nulová",J715,0)</f>
        <v>0</v>
      </c>
      <c r="BJ715" s="18" t="s">
        <v>87</v>
      </c>
      <c r="BK715" s="108">
        <f>ROUND(I715*H715,2)</f>
        <v>0</v>
      </c>
      <c r="BL715" s="18" t="s">
        <v>252</v>
      </c>
      <c r="BM715" s="190" t="s">
        <v>932</v>
      </c>
    </row>
    <row r="716" spans="1:65" s="13" customFormat="1">
      <c r="B716" s="191"/>
      <c r="D716" s="192" t="s">
        <v>184</v>
      </c>
      <c r="E716" s="193" t="s">
        <v>1</v>
      </c>
      <c r="F716" s="194" t="s">
        <v>933</v>
      </c>
      <c r="H716" s="193" t="s">
        <v>1</v>
      </c>
      <c r="I716" s="195"/>
      <c r="L716" s="191"/>
      <c r="M716" s="196"/>
      <c r="N716" s="197"/>
      <c r="O716" s="197"/>
      <c r="P716" s="197"/>
      <c r="Q716" s="197"/>
      <c r="R716" s="197"/>
      <c r="S716" s="197"/>
      <c r="T716" s="198"/>
      <c r="AT716" s="193" t="s">
        <v>184</v>
      </c>
      <c r="AU716" s="193" t="s">
        <v>87</v>
      </c>
      <c r="AV716" s="13" t="s">
        <v>81</v>
      </c>
      <c r="AW716" s="13" t="s">
        <v>29</v>
      </c>
      <c r="AX716" s="13" t="s">
        <v>74</v>
      </c>
      <c r="AY716" s="193" t="s">
        <v>176</v>
      </c>
    </row>
    <row r="717" spans="1:65" s="14" customFormat="1">
      <c r="B717" s="199"/>
      <c r="D717" s="192" t="s">
        <v>184</v>
      </c>
      <c r="E717" s="200" t="s">
        <v>1</v>
      </c>
      <c r="F717" s="201" t="s">
        <v>81</v>
      </c>
      <c r="H717" s="202">
        <v>1</v>
      </c>
      <c r="I717" s="203"/>
      <c r="L717" s="199"/>
      <c r="M717" s="204"/>
      <c r="N717" s="205"/>
      <c r="O717" s="205"/>
      <c r="P717" s="205"/>
      <c r="Q717" s="205"/>
      <c r="R717" s="205"/>
      <c r="S717" s="205"/>
      <c r="T717" s="206"/>
      <c r="AT717" s="200" t="s">
        <v>184</v>
      </c>
      <c r="AU717" s="200" t="s">
        <v>87</v>
      </c>
      <c r="AV717" s="14" t="s">
        <v>87</v>
      </c>
      <c r="AW717" s="14" t="s">
        <v>29</v>
      </c>
      <c r="AX717" s="14" t="s">
        <v>74</v>
      </c>
      <c r="AY717" s="200" t="s">
        <v>176</v>
      </c>
    </row>
    <row r="718" spans="1:65" s="13" customFormat="1">
      <c r="B718" s="191"/>
      <c r="D718" s="192" t="s">
        <v>184</v>
      </c>
      <c r="E718" s="193" t="s">
        <v>1</v>
      </c>
      <c r="F718" s="194" t="s">
        <v>934</v>
      </c>
      <c r="H718" s="193" t="s">
        <v>1</v>
      </c>
      <c r="I718" s="195"/>
      <c r="L718" s="191"/>
      <c r="M718" s="196"/>
      <c r="N718" s="197"/>
      <c r="O718" s="197"/>
      <c r="P718" s="197"/>
      <c r="Q718" s="197"/>
      <c r="R718" s="197"/>
      <c r="S718" s="197"/>
      <c r="T718" s="198"/>
      <c r="AT718" s="193" t="s">
        <v>184</v>
      </c>
      <c r="AU718" s="193" t="s">
        <v>87</v>
      </c>
      <c r="AV718" s="13" t="s">
        <v>81</v>
      </c>
      <c r="AW718" s="13" t="s">
        <v>29</v>
      </c>
      <c r="AX718" s="13" t="s">
        <v>74</v>
      </c>
      <c r="AY718" s="193" t="s">
        <v>176</v>
      </c>
    </row>
    <row r="719" spans="1:65" s="14" customFormat="1">
      <c r="B719" s="199"/>
      <c r="D719" s="192" t="s">
        <v>184</v>
      </c>
      <c r="E719" s="200" t="s">
        <v>1</v>
      </c>
      <c r="F719" s="201" t="s">
        <v>81</v>
      </c>
      <c r="H719" s="202">
        <v>1</v>
      </c>
      <c r="I719" s="203"/>
      <c r="L719" s="199"/>
      <c r="M719" s="204"/>
      <c r="N719" s="205"/>
      <c r="O719" s="205"/>
      <c r="P719" s="205"/>
      <c r="Q719" s="205"/>
      <c r="R719" s="205"/>
      <c r="S719" s="205"/>
      <c r="T719" s="206"/>
      <c r="AT719" s="200" t="s">
        <v>184</v>
      </c>
      <c r="AU719" s="200" t="s">
        <v>87</v>
      </c>
      <c r="AV719" s="14" t="s">
        <v>87</v>
      </c>
      <c r="AW719" s="14" t="s">
        <v>29</v>
      </c>
      <c r="AX719" s="14" t="s">
        <v>74</v>
      </c>
      <c r="AY719" s="200" t="s">
        <v>176</v>
      </c>
    </row>
    <row r="720" spans="1:65" s="13" customFormat="1">
      <c r="B720" s="191"/>
      <c r="D720" s="192" t="s">
        <v>184</v>
      </c>
      <c r="E720" s="193" t="s">
        <v>1</v>
      </c>
      <c r="F720" s="194" t="s">
        <v>935</v>
      </c>
      <c r="H720" s="193" t="s">
        <v>1</v>
      </c>
      <c r="I720" s="195"/>
      <c r="L720" s="191"/>
      <c r="M720" s="196"/>
      <c r="N720" s="197"/>
      <c r="O720" s="197"/>
      <c r="P720" s="197"/>
      <c r="Q720" s="197"/>
      <c r="R720" s="197"/>
      <c r="S720" s="197"/>
      <c r="T720" s="198"/>
      <c r="AT720" s="193" t="s">
        <v>184</v>
      </c>
      <c r="AU720" s="193" t="s">
        <v>87</v>
      </c>
      <c r="AV720" s="13" t="s">
        <v>81</v>
      </c>
      <c r="AW720" s="13" t="s">
        <v>29</v>
      </c>
      <c r="AX720" s="13" t="s">
        <v>74</v>
      </c>
      <c r="AY720" s="193" t="s">
        <v>176</v>
      </c>
    </row>
    <row r="721" spans="1:65" s="14" customFormat="1">
      <c r="B721" s="199"/>
      <c r="D721" s="192" t="s">
        <v>184</v>
      </c>
      <c r="E721" s="200" t="s">
        <v>1</v>
      </c>
      <c r="F721" s="201" t="s">
        <v>81</v>
      </c>
      <c r="H721" s="202">
        <v>1</v>
      </c>
      <c r="I721" s="203"/>
      <c r="L721" s="199"/>
      <c r="M721" s="204"/>
      <c r="N721" s="205"/>
      <c r="O721" s="205"/>
      <c r="P721" s="205"/>
      <c r="Q721" s="205"/>
      <c r="R721" s="205"/>
      <c r="S721" s="205"/>
      <c r="T721" s="206"/>
      <c r="AT721" s="200" t="s">
        <v>184</v>
      </c>
      <c r="AU721" s="200" t="s">
        <v>87</v>
      </c>
      <c r="AV721" s="14" t="s">
        <v>87</v>
      </c>
      <c r="AW721" s="14" t="s">
        <v>29</v>
      </c>
      <c r="AX721" s="14" t="s">
        <v>74</v>
      </c>
      <c r="AY721" s="200" t="s">
        <v>176</v>
      </c>
    </row>
    <row r="722" spans="1:65" s="15" customFormat="1">
      <c r="B722" s="207"/>
      <c r="D722" s="192" t="s">
        <v>184</v>
      </c>
      <c r="E722" s="208" t="s">
        <v>1</v>
      </c>
      <c r="F722" s="209" t="s">
        <v>207</v>
      </c>
      <c r="H722" s="210">
        <v>3</v>
      </c>
      <c r="I722" s="211"/>
      <c r="L722" s="207"/>
      <c r="M722" s="212"/>
      <c r="N722" s="213"/>
      <c r="O722" s="213"/>
      <c r="P722" s="213"/>
      <c r="Q722" s="213"/>
      <c r="R722" s="213"/>
      <c r="S722" s="213"/>
      <c r="T722" s="214"/>
      <c r="AT722" s="208" t="s">
        <v>184</v>
      </c>
      <c r="AU722" s="208" t="s">
        <v>87</v>
      </c>
      <c r="AV722" s="15" t="s">
        <v>183</v>
      </c>
      <c r="AW722" s="15" t="s">
        <v>29</v>
      </c>
      <c r="AX722" s="15" t="s">
        <v>81</v>
      </c>
      <c r="AY722" s="208" t="s">
        <v>176</v>
      </c>
    </row>
    <row r="723" spans="1:65" s="2" customFormat="1" ht="24.2" customHeight="1">
      <c r="A723" s="35"/>
      <c r="B723" s="146"/>
      <c r="C723" s="178" t="s">
        <v>414</v>
      </c>
      <c r="D723" s="178" t="s">
        <v>179</v>
      </c>
      <c r="E723" s="179" t="s">
        <v>936</v>
      </c>
      <c r="F723" s="180" t="s">
        <v>937</v>
      </c>
      <c r="G723" s="181" t="s">
        <v>272</v>
      </c>
      <c r="H723" s="182">
        <v>1</v>
      </c>
      <c r="I723" s="183"/>
      <c r="J723" s="184">
        <f>ROUND(I723*H723,2)</f>
        <v>0</v>
      </c>
      <c r="K723" s="185"/>
      <c r="L723" s="36"/>
      <c r="M723" s="186" t="s">
        <v>1</v>
      </c>
      <c r="N723" s="187" t="s">
        <v>40</v>
      </c>
      <c r="O723" s="64"/>
      <c r="P723" s="188">
        <f>O723*H723</f>
        <v>0</v>
      </c>
      <c r="Q723" s="188">
        <v>0</v>
      </c>
      <c r="R723" s="188">
        <f>Q723*H723</f>
        <v>0</v>
      </c>
      <c r="S723" s="188">
        <v>0</v>
      </c>
      <c r="T723" s="189">
        <f>S723*H723</f>
        <v>0</v>
      </c>
      <c r="U723" s="35"/>
      <c r="V723" s="35"/>
      <c r="W723" s="35"/>
      <c r="X723" s="35"/>
      <c r="Y723" s="35"/>
      <c r="Z723" s="35"/>
      <c r="AA723" s="35"/>
      <c r="AB723" s="35"/>
      <c r="AC723" s="35"/>
      <c r="AD723" s="35"/>
      <c r="AE723" s="35"/>
      <c r="AR723" s="190" t="s">
        <v>252</v>
      </c>
      <c r="AT723" s="190" t="s">
        <v>179</v>
      </c>
      <c r="AU723" s="190" t="s">
        <v>87</v>
      </c>
      <c r="AY723" s="18" t="s">
        <v>176</v>
      </c>
      <c r="BE723" s="108">
        <f>IF(N723="základná",J723,0)</f>
        <v>0</v>
      </c>
      <c r="BF723" s="108">
        <f>IF(N723="znížená",J723,0)</f>
        <v>0</v>
      </c>
      <c r="BG723" s="108">
        <f>IF(N723="zákl. prenesená",J723,0)</f>
        <v>0</v>
      </c>
      <c r="BH723" s="108">
        <f>IF(N723="zníž. prenesená",J723,0)</f>
        <v>0</v>
      </c>
      <c r="BI723" s="108">
        <f>IF(N723="nulová",J723,0)</f>
        <v>0</v>
      </c>
      <c r="BJ723" s="18" t="s">
        <v>87</v>
      </c>
      <c r="BK723" s="108">
        <f>ROUND(I723*H723,2)</f>
        <v>0</v>
      </c>
      <c r="BL723" s="18" t="s">
        <v>252</v>
      </c>
      <c r="BM723" s="190" t="s">
        <v>938</v>
      </c>
    </row>
    <row r="724" spans="1:65" s="13" customFormat="1">
      <c r="B724" s="191"/>
      <c r="D724" s="192" t="s">
        <v>184</v>
      </c>
      <c r="E724" s="193" t="s">
        <v>1</v>
      </c>
      <c r="F724" s="194" t="s">
        <v>939</v>
      </c>
      <c r="H724" s="193" t="s">
        <v>1</v>
      </c>
      <c r="I724" s="195"/>
      <c r="L724" s="191"/>
      <c r="M724" s="196"/>
      <c r="N724" s="197"/>
      <c r="O724" s="197"/>
      <c r="P724" s="197"/>
      <c r="Q724" s="197"/>
      <c r="R724" s="197"/>
      <c r="S724" s="197"/>
      <c r="T724" s="198"/>
      <c r="AT724" s="193" t="s">
        <v>184</v>
      </c>
      <c r="AU724" s="193" t="s">
        <v>87</v>
      </c>
      <c r="AV724" s="13" t="s">
        <v>81</v>
      </c>
      <c r="AW724" s="13" t="s">
        <v>29</v>
      </c>
      <c r="AX724" s="13" t="s">
        <v>74</v>
      </c>
      <c r="AY724" s="193" t="s">
        <v>176</v>
      </c>
    </row>
    <row r="725" spans="1:65" s="14" customFormat="1">
      <c r="B725" s="199"/>
      <c r="D725" s="192" t="s">
        <v>184</v>
      </c>
      <c r="E725" s="200" t="s">
        <v>1</v>
      </c>
      <c r="F725" s="201" t="s">
        <v>81</v>
      </c>
      <c r="H725" s="202">
        <v>1</v>
      </c>
      <c r="I725" s="203"/>
      <c r="L725" s="199"/>
      <c r="M725" s="204"/>
      <c r="N725" s="205"/>
      <c r="O725" s="205"/>
      <c r="P725" s="205"/>
      <c r="Q725" s="205"/>
      <c r="R725" s="205"/>
      <c r="S725" s="205"/>
      <c r="T725" s="206"/>
      <c r="AT725" s="200" t="s">
        <v>184</v>
      </c>
      <c r="AU725" s="200" t="s">
        <v>87</v>
      </c>
      <c r="AV725" s="14" t="s">
        <v>87</v>
      </c>
      <c r="AW725" s="14" t="s">
        <v>29</v>
      </c>
      <c r="AX725" s="14" t="s">
        <v>74</v>
      </c>
      <c r="AY725" s="200" t="s">
        <v>176</v>
      </c>
    </row>
    <row r="726" spans="1:65" s="15" customFormat="1">
      <c r="B726" s="207"/>
      <c r="D726" s="192" t="s">
        <v>184</v>
      </c>
      <c r="E726" s="208" t="s">
        <v>1</v>
      </c>
      <c r="F726" s="209" t="s">
        <v>207</v>
      </c>
      <c r="H726" s="210">
        <v>1</v>
      </c>
      <c r="I726" s="211"/>
      <c r="L726" s="207"/>
      <c r="M726" s="212"/>
      <c r="N726" s="213"/>
      <c r="O726" s="213"/>
      <c r="P726" s="213"/>
      <c r="Q726" s="213"/>
      <c r="R726" s="213"/>
      <c r="S726" s="213"/>
      <c r="T726" s="214"/>
      <c r="AT726" s="208" t="s">
        <v>184</v>
      </c>
      <c r="AU726" s="208" t="s">
        <v>87</v>
      </c>
      <c r="AV726" s="15" t="s">
        <v>183</v>
      </c>
      <c r="AW726" s="15" t="s">
        <v>29</v>
      </c>
      <c r="AX726" s="15" t="s">
        <v>81</v>
      </c>
      <c r="AY726" s="208" t="s">
        <v>176</v>
      </c>
    </row>
    <row r="727" spans="1:65" s="2" customFormat="1" ht="16.5" customHeight="1">
      <c r="A727" s="35"/>
      <c r="B727" s="146"/>
      <c r="C727" s="231" t="s">
        <v>940</v>
      </c>
      <c r="D727" s="231" t="s">
        <v>558</v>
      </c>
      <c r="E727" s="232" t="s">
        <v>941</v>
      </c>
      <c r="F727" s="233" t="s">
        <v>942</v>
      </c>
      <c r="G727" s="234" t="s">
        <v>263</v>
      </c>
      <c r="H727" s="235">
        <v>10.994999999999999</v>
      </c>
      <c r="I727" s="236"/>
      <c r="J727" s="237">
        <f>ROUND(I727*H727,2)</f>
        <v>0</v>
      </c>
      <c r="K727" s="238"/>
      <c r="L727" s="239"/>
      <c r="M727" s="240" t="s">
        <v>1</v>
      </c>
      <c r="N727" s="241" t="s">
        <v>40</v>
      </c>
      <c r="O727" s="64"/>
      <c r="P727" s="188">
        <f>O727*H727</f>
        <v>0</v>
      </c>
      <c r="Q727" s="188">
        <v>0</v>
      </c>
      <c r="R727" s="188">
        <f>Q727*H727</f>
        <v>0</v>
      </c>
      <c r="S727" s="188">
        <v>0</v>
      </c>
      <c r="T727" s="189">
        <f>S727*H727</f>
        <v>0</v>
      </c>
      <c r="U727" s="35"/>
      <c r="V727" s="35"/>
      <c r="W727" s="35"/>
      <c r="X727" s="35"/>
      <c r="Y727" s="35"/>
      <c r="Z727" s="35"/>
      <c r="AA727" s="35"/>
      <c r="AB727" s="35"/>
      <c r="AC727" s="35"/>
      <c r="AD727" s="35"/>
      <c r="AE727" s="35"/>
      <c r="AR727" s="190" t="s">
        <v>314</v>
      </c>
      <c r="AT727" s="190" t="s">
        <v>558</v>
      </c>
      <c r="AU727" s="190" t="s">
        <v>87</v>
      </c>
      <c r="AY727" s="18" t="s">
        <v>176</v>
      </c>
      <c r="BE727" s="108">
        <f>IF(N727="základná",J727,0)</f>
        <v>0</v>
      </c>
      <c r="BF727" s="108">
        <f>IF(N727="znížená",J727,0)</f>
        <v>0</v>
      </c>
      <c r="BG727" s="108">
        <f>IF(N727="zákl. prenesená",J727,0)</f>
        <v>0</v>
      </c>
      <c r="BH727" s="108">
        <f>IF(N727="zníž. prenesená",J727,0)</f>
        <v>0</v>
      </c>
      <c r="BI727" s="108">
        <f>IF(N727="nulová",J727,0)</f>
        <v>0</v>
      </c>
      <c r="BJ727" s="18" t="s">
        <v>87</v>
      </c>
      <c r="BK727" s="108">
        <f>ROUND(I727*H727,2)</f>
        <v>0</v>
      </c>
      <c r="BL727" s="18" t="s">
        <v>252</v>
      </c>
      <c r="BM727" s="190" t="s">
        <v>943</v>
      </c>
    </row>
    <row r="728" spans="1:65" s="13" customFormat="1">
      <c r="B728" s="191"/>
      <c r="D728" s="192" t="s">
        <v>184</v>
      </c>
      <c r="E728" s="193" t="s">
        <v>1</v>
      </c>
      <c r="F728" s="194" t="s">
        <v>933</v>
      </c>
      <c r="H728" s="193" t="s">
        <v>1</v>
      </c>
      <c r="I728" s="195"/>
      <c r="L728" s="191"/>
      <c r="M728" s="196"/>
      <c r="N728" s="197"/>
      <c r="O728" s="197"/>
      <c r="P728" s="197"/>
      <c r="Q728" s="197"/>
      <c r="R728" s="197"/>
      <c r="S728" s="197"/>
      <c r="T728" s="198"/>
      <c r="AT728" s="193" t="s">
        <v>184</v>
      </c>
      <c r="AU728" s="193" t="s">
        <v>87</v>
      </c>
      <c r="AV728" s="13" t="s">
        <v>81</v>
      </c>
      <c r="AW728" s="13" t="s">
        <v>29</v>
      </c>
      <c r="AX728" s="13" t="s">
        <v>74</v>
      </c>
      <c r="AY728" s="193" t="s">
        <v>176</v>
      </c>
    </row>
    <row r="729" spans="1:65" s="14" customFormat="1">
      <c r="B729" s="199"/>
      <c r="D729" s="192" t="s">
        <v>184</v>
      </c>
      <c r="E729" s="200" t="s">
        <v>1</v>
      </c>
      <c r="F729" s="201" t="s">
        <v>944</v>
      </c>
      <c r="H729" s="202">
        <v>2.145</v>
      </c>
      <c r="I729" s="203"/>
      <c r="L729" s="199"/>
      <c r="M729" s="204"/>
      <c r="N729" s="205"/>
      <c r="O729" s="205"/>
      <c r="P729" s="205"/>
      <c r="Q729" s="205"/>
      <c r="R729" s="205"/>
      <c r="S729" s="205"/>
      <c r="T729" s="206"/>
      <c r="AT729" s="200" t="s">
        <v>184</v>
      </c>
      <c r="AU729" s="200" t="s">
        <v>87</v>
      </c>
      <c r="AV729" s="14" t="s">
        <v>87</v>
      </c>
      <c r="AW729" s="14" t="s">
        <v>29</v>
      </c>
      <c r="AX729" s="14" t="s">
        <v>74</v>
      </c>
      <c r="AY729" s="200" t="s">
        <v>176</v>
      </c>
    </row>
    <row r="730" spans="1:65" s="13" customFormat="1">
      <c r="B730" s="191"/>
      <c r="D730" s="192" t="s">
        <v>184</v>
      </c>
      <c r="E730" s="193" t="s">
        <v>1</v>
      </c>
      <c r="F730" s="194" t="s">
        <v>934</v>
      </c>
      <c r="H730" s="193" t="s">
        <v>1</v>
      </c>
      <c r="I730" s="195"/>
      <c r="L730" s="191"/>
      <c r="M730" s="196"/>
      <c r="N730" s="197"/>
      <c r="O730" s="197"/>
      <c r="P730" s="197"/>
      <c r="Q730" s="197"/>
      <c r="R730" s="197"/>
      <c r="S730" s="197"/>
      <c r="T730" s="198"/>
      <c r="AT730" s="193" t="s">
        <v>184</v>
      </c>
      <c r="AU730" s="193" t="s">
        <v>87</v>
      </c>
      <c r="AV730" s="13" t="s">
        <v>81</v>
      </c>
      <c r="AW730" s="13" t="s">
        <v>29</v>
      </c>
      <c r="AX730" s="13" t="s">
        <v>74</v>
      </c>
      <c r="AY730" s="193" t="s">
        <v>176</v>
      </c>
    </row>
    <row r="731" spans="1:65" s="14" customFormat="1">
      <c r="B731" s="199"/>
      <c r="D731" s="192" t="s">
        <v>184</v>
      </c>
      <c r="E731" s="200" t="s">
        <v>1</v>
      </c>
      <c r="F731" s="201" t="s">
        <v>267</v>
      </c>
      <c r="H731" s="202">
        <v>2.125</v>
      </c>
      <c r="I731" s="203"/>
      <c r="L731" s="199"/>
      <c r="M731" s="204"/>
      <c r="N731" s="205"/>
      <c r="O731" s="205"/>
      <c r="P731" s="205"/>
      <c r="Q731" s="205"/>
      <c r="R731" s="205"/>
      <c r="S731" s="205"/>
      <c r="T731" s="206"/>
      <c r="AT731" s="200" t="s">
        <v>184</v>
      </c>
      <c r="AU731" s="200" t="s">
        <v>87</v>
      </c>
      <c r="AV731" s="14" t="s">
        <v>87</v>
      </c>
      <c r="AW731" s="14" t="s">
        <v>29</v>
      </c>
      <c r="AX731" s="14" t="s">
        <v>74</v>
      </c>
      <c r="AY731" s="200" t="s">
        <v>176</v>
      </c>
    </row>
    <row r="732" spans="1:65" s="13" customFormat="1">
      <c r="B732" s="191"/>
      <c r="D732" s="192" t="s">
        <v>184</v>
      </c>
      <c r="E732" s="193" t="s">
        <v>1</v>
      </c>
      <c r="F732" s="194" t="s">
        <v>939</v>
      </c>
      <c r="H732" s="193" t="s">
        <v>1</v>
      </c>
      <c r="I732" s="195"/>
      <c r="L732" s="191"/>
      <c r="M732" s="196"/>
      <c r="N732" s="197"/>
      <c r="O732" s="197"/>
      <c r="P732" s="197"/>
      <c r="Q732" s="197"/>
      <c r="R732" s="197"/>
      <c r="S732" s="197"/>
      <c r="T732" s="198"/>
      <c r="AT732" s="193" t="s">
        <v>184</v>
      </c>
      <c r="AU732" s="193" t="s">
        <v>87</v>
      </c>
      <c r="AV732" s="13" t="s">
        <v>81</v>
      </c>
      <c r="AW732" s="13" t="s">
        <v>29</v>
      </c>
      <c r="AX732" s="13" t="s">
        <v>74</v>
      </c>
      <c r="AY732" s="193" t="s">
        <v>176</v>
      </c>
    </row>
    <row r="733" spans="1:65" s="14" customFormat="1">
      <c r="B733" s="199"/>
      <c r="D733" s="192" t="s">
        <v>184</v>
      </c>
      <c r="E733" s="200" t="s">
        <v>1</v>
      </c>
      <c r="F733" s="201" t="s">
        <v>215</v>
      </c>
      <c r="H733" s="202">
        <v>3</v>
      </c>
      <c r="I733" s="203"/>
      <c r="L733" s="199"/>
      <c r="M733" s="204"/>
      <c r="N733" s="205"/>
      <c r="O733" s="205"/>
      <c r="P733" s="205"/>
      <c r="Q733" s="205"/>
      <c r="R733" s="205"/>
      <c r="S733" s="205"/>
      <c r="T733" s="206"/>
      <c r="AT733" s="200" t="s">
        <v>184</v>
      </c>
      <c r="AU733" s="200" t="s">
        <v>87</v>
      </c>
      <c r="AV733" s="14" t="s">
        <v>87</v>
      </c>
      <c r="AW733" s="14" t="s">
        <v>29</v>
      </c>
      <c r="AX733" s="14" t="s">
        <v>74</v>
      </c>
      <c r="AY733" s="200" t="s">
        <v>176</v>
      </c>
    </row>
    <row r="734" spans="1:65" s="13" customFormat="1">
      <c r="B734" s="191"/>
      <c r="D734" s="192" t="s">
        <v>184</v>
      </c>
      <c r="E734" s="193" t="s">
        <v>1</v>
      </c>
      <c r="F734" s="194" t="s">
        <v>935</v>
      </c>
      <c r="H734" s="193" t="s">
        <v>1</v>
      </c>
      <c r="I734" s="195"/>
      <c r="L734" s="191"/>
      <c r="M734" s="196"/>
      <c r="N734" s="197"/>
      <c r="O734" s="197"/>
      <c r="P734" s="197"/>
      <c r="Q734" s="197"/>
      <c r="R734" s="197"/>
      <c r="S734" s="197"/>
      <c r="T734" s="198"/>
      <c r="AT734" s="193" t="s">
        <v>184</v>
      </c>
      <c r="AU734" s="193" t="s">
        <v>87</v>
      </c>
      <c r="AV734" s="13" t="s">
        <v>81</v>
      </c>
      <c r="AW734" s="13" t="s">
        <v>29</v>
      </c>
      <c r="AX734" s="13" t="s">
        <v>74</v>
      </c>
      <c r="AY734" s="193" t="s">
        <v>176</v>
      </c>
    </row>
    <row r="735" spans="1:65" s="14" customFormat="1">
      <c r="B735" s="199"/>
      <c r="D735" s="192" t="s">
        <v>184</v>
      </c>
      <c r="E735" s="200" t="s">
        <v>1</v>
      </c>
      <c r="F735" s="201" t="s">
        <v>945</v>
      </c>
      <c r="H735" s="202">
        <v>2.5249999999999999</v>
      </c>
      <c r="I735" s="203"/>
      <c r="L735" s="199"/>
      <c r="M735" s="204"/>
      <c r="N735" s="205"/>
      <c r="O735" s="205"/>
      <c r="P735" s="205"/>
      <c r="Q735" s="205"/>
      <c r="R735" s="205"/>
      <c r="S735" s="205"/>
      <c r="T735" s="206"/>
      <c r="AT735" s="200" t="s">
        <v>184</v>
      </c>
      <c r="AU735" s="200" t="s">
        <v>87</v>
      </c>
      <c r="AV735" s="14" t="s">
        <v>87</v>
      </c>
      <c r="AW735" s="14" t="s">
        <v>29</v>
      </c>
      <c r="AX735" s="14" t="s">
        <v>74</v>
      </c>
      <c r="AY735" s="200" t="s">
        <v>176</v>
      </c>
    </row>
    <row r="736" spans="1:65" s="13" customFormat="1">
      <c r="B736" s="191"/>
      <c r="D736" s="192" t="s">
        <v>184</v>
      </c>
      <c r="E736" s="193" t="s">
        <v>1</v>
      </c>
      <c r="F736" s="194" t="s">
        <v>928</v>
      </c>
      <c r="H736" s="193" t="s">
        <v>1</v>
      </c>
      <c r="I736" s="195"/>
      <c r="L736" s="191"/>
      <c r="M736" s="196"/>
      <c r="N736" s="197"/>
      <c r="O736" s="197"/>
      <c r="P736" s="197"/>
      <c r="Q736" s="197"/>
      <c r="R736" s="197"/>
      <c r="S736" s="197"/>
      <c r="T736" s="198"/>
      <c r="AT736" s="193" t="s">
        <v>184</v>
      </c>
      <c r="AU736" s="193" t="s">
        <v>87</v>
      </c>
      <c r="AV736" s="13" t="s">
        <v>81</v>
      </c>
      <c r="AW736" s="13" t="s">
        <v>29</v>
      </c>
      <c r="AX736" s="13" t="s">
        <v>74</v>
      </c>
      <c r="AY736" s="193" t="s">
        <v>176</v>
      </c>
    </row>
    <row r="737" spans="1:65" s="14" customFormat="1">
      <c r="B737" s="199"/>
      <c r="D737" s="192" t="s">
        <v>184</v>
      </c>
      <c r="E737" s="200" t="s">
        <v>1</v>
      </c>
      <c r="F737" s="201" t="s">
        <v>946</v>
      </c>
      <c r="H737" s="202">
        <v>1.2</v>
      </c>
      <c r="I737" s="203"/>
      <c r="L737" s="199"/>
      <c r="M737" s="204"/>
      <c r="N737" s="205"/>
      <c r="O737" s="205"/>
      <c r="P737" s="205"/>
      <c r="Q737" s="205"/>
      <c r="R737" s="205"/>
      <c r="S737" s="205"/>
      <c r="T737" s="206"/>
      <c r="AT737" s="200" t="s">
        <v>184</v>
      </c>
      <c r="AU737" s="200" t="s">
        <v>87</v>
      </c>
      <c r="AV737" s="14" t="s">
        <v>87</v>
      </c>
      <c r="AW737" s="14" t="s">
        <v>29</v>
      </c>
      <c r="AX737" s="14" t="s">
        <v>74</v>
      </c>
      <c r="AY737" s="200" t="s">
        <v>176</v>
      </c>
    </row>
    <row r="738" spans="1:65" s="15" customFormat="1">
      <c r="B738" s="207"/>
      <c r="D738" s="192" t="s">
        <v>184</v>
      </c>
      <c r="E738" s="208" t="s">
        <v>1</v>
      </c>
      <c r="F738" s="209" t="s">
        <v>207</v>
      </c>
      <c r="H738" s="210">
        <v>10.994999999999999</v>
      </c>
      <c r="I738" s="211"/>
      <c r="L738" s="207"/>
      <c r="M738" s="212"/>
      <c r="N738" s="213"/>
      <c r="O738" s="213"/>
      <c r="P738" s="213"/>
      <c r="Q738" s="213"/>
      <c r="R738" s="213"/>
      <c r="S738" s="213"/>
      <c r="T738" s="214"/>
      <c r="AT738" s="208" t="s">
        <v>184</v>
      </c>
      <c r="AU738" s="208" t="s">
        <v>87</v>
      </c>
      <c r="AV738" s="15" t="s">
        <v>183</v>
      </c>
      <c r="AW738" s="15" t="s">
        <v>29</v>
      </c>
      <c r="AX738" s="15" t="s">
        <v>81</v>
      </c>
      <c r="AY738" s="208" t="s">
        <v>176</v>
      </c>
    </row>
    <row r="739" spans="1:65" s="12" customFormat="1" ht="22.9" customHeight="1">
      <c r="B739" s="165"/>
      <c r="D739" s="166" t="s">
        <v>73</v>
      </c>
      <c r="E739" s="176" t="s">
        <v>543</v>
      </c>
      <c r="F739" s="176" t="s">
        <v>544</v>
      </c>
      <c r="I739" s="168"/>
      <c r="J739" s="177">
        <f>BK739</f>
        <v>0</v>
      </c>
      <c r="L739" s="165"/>
      <c r="M739" s="170"/>
      <c r="N739" s="171"/>
      <c r="O739" s="171"/>
      <c r="P739" s="172">
        <f>SUM(P740:P825)</f>
        <v>0</v>
      </c>
      <c r="Q739" s="171"/>
      <c r="R739" s="172">
        <f>SUM(R740:R825)</f>
        <v>0</v>
      </c>
      <c r="S739" s="171"/>
      <c r="T739" s="173">
        <f>SUM(T740:T825)</f>
        <v>0</v>
      </c>
      <c r="AR739" s="166" t="s">
        <v>87</v>
      </c>
      <c r="AT739" s="174" t="s">
        <v>73</v>
      </c>
      <c r="AU739" s="174" t="s">
        <v>81</v>
      </c>
      <c r="AY739" s="166" t="s">
        <v>176</v>
      </c>
      <c r="BK739" s="175">
        <f>SUM(BK740:BK825)</f>
        <v>0</v>
      </c>
    </row>
    <row r="740" spans="1:65" s="2" customFormat="1" ht="16.5" customHeight="1">
      <c r="A740" s="35"/>
      <c r="B740" s="146"/>
      <c r="C740" s="178" t="s">
        <v>446</v>
      </c>
      <c r="D740" s="178" t="s">
        <v>179</v>
      </c>
      <c r="E740" s="179" t="s">
        <v>947</v>
      </c>
      <c r="F740" s="180" t="s">
        <v>948</v>
      </c>
      <c r="G740" s="181" t="s">
        <v>263</v>
      </c>
      <c r="H740" s="182">
        <v>5.4</v>
      </c>
      <c r="I740" s="183"/>
      <c r="J740" s="184">
        <f>ROUND(I740*H740,2)</f>
        <v>0</v>
      </c>
      <c r="K740" s="185"/>
      <c r="L740" s="36"/>
      <c r="M740" s="186" t="s">
        <v>1</v>
      </c>
      <c r="N740" s="187" t="s">
        <v>40</v>
      </c>
      <c r="O740" s="64"/>
      <c r="P740" s="188">
        <f>O740*H740</f>
        <v>0</v>
      </c>
      <c r="Q740" s="188">
        <v>0</v>
      </c>
      <c r="R740" s="188">
        <f>Q740*H740</f>
        <v>0</v>
      </c>
      <c r="S740" s="188">
        <v>0</v>
      </c>
      <c r="T740" s="189">
        <f>S740*H740</f>
        <v>0</v>
      </c>
      <c r="U740" s="35"/>
      <c r="V740" s="35"/>
      <c r="W740" s="35"/>
      <c r="X740" s="35"/>
      <c r="Y740" s="35"/>
      <c r="Z740" s="35"/>
      <c r="AA740" s="35"/>
      <c r="AB740" s="35"/>
      <c r="AC740" s="35"/>
      <c r="AD740" s="35"/>
      <c r="AE740" s="35"/>
      <c r="AR740" s="190" t="s">
        <v>252</v>
      </c>
      <c r="AT740" s="190" t="s">
        <v>179</v>
      </c>
      <c r="AU740" s="190" t="s">
        <v>87</v>
      </c>
      <c r="AY740" s="18" t="s">
        <v>176</v>
      </c>
      <c r="BE740" s="108">
        <f>IF(N740="základná",J740,0)</f>
        <v>0</v>
      </c>
      <c r="BF740" s="108">
        <f>IF(N740="znížená",J740,0)</f>
        <v>0</v>
      </c>
      <c r="BG740" s="108">
        <f>IF(N740="zákl. prenesená",J740,0)</f>
        <v>0</v>
      </c>
      <c r="BH740" s="108">
        <f>IF(N740="zníž. prenesená",J740,0)</f>
        <v>0</v>
      </c>
      <c r="BI740" s="108">
        <f>IF(N740="nulová",J740,0)</f>
        <v>0</v>
      </c>
      <c r="BJ740" s="18" t="s">
        <v>87</v>
      </c>
      <c r="BK740" s="108">
        <f>ROUND(I740*H740,2)</f>
        <v>0</v>
      </c>
      <c r="BL740" s="18" t="s">
        <v>252</v>
      </c>
      <c r="BM740" s="190" t="s">
        <v>949</v>
      </c>
    </row>
    <row r="741" spans="1:65" s="2" customFormat="1" ht="48.75">
      <c r="A741" s="35"/>
      <c r="B741" s="36"/>
      <c r="C741" s="35"/>
      <c r="D741" s="192" t="s">
        <v>585</v>
      </c>
      <c r="E741" s="35"/>
      <c r="F741" s="228" t="s">
        <v>950</v>
      </c>
      <c r="G741" s="35"/>
      <c r="H741" s="35"/>
      <c r="I741" s="147"/>
      <c r="J741" s="35"/>
      <c r="K741" s="35"/>
      <c r="L741" s="36"/>
      <c r="M741" s="229"/>
      <c r="N741" s="230"/>
      <c r="O741" s="64"/>
      <c r="P741" s="64"/>
      <c r="Q741" s="64"/>
      <c r="R741" s="64"/>
      <c r="S741" s="64"/>
      <c r="T741" s="65"/>
      <c r="U741" s="35"/>
      <c r="V741" s="35"/>
      <c r="W741" s="35"/>
      <c r="X741" s="35"/>
      <c r="Y741" s="35"/>
      <c r="Z741" s="35"/>
      <c r="AA741" s="35"/>
      <c r="AB741" s="35"/>
      <c r="AC741" s="35"/>
      <c r="AD741" s="35"/>
      <c r="AE741" s="35"/>
      <c r="AT741" s="18" t="s">
        <v>585</v>
      </c>
      <c r="AU741" s="18" t="s">
        <v>87</v>
      </c>
    </row>
    <row r="742" spans="1:65" s="13" customFormat="1">
      <c r="B742" s="191"/>
      <c r="D742" s="192" t="s">
        <v>184</v>
      </c>
      <c r="E742" s="193" t="s">
        <v>1</v>
      </c>
      <c r="F742" s="194" t="s">
        <v>951</v>
      </c>
      <c r="H742" s="193" t="s">
        <v>1</v>
      </c>
      <c r="I742" s="195"/>
      <c r="L742" s="191"/>
      <c r="M742" s="196"/>
      <c r="N742" s="197"/>
      <c r="O742" s="197"/>
      <c r="P742" s="197"/>
      <c r="Q742" s="197"/>
      <c r="R742" s="197"/>
      <c r="S742" s="197"/>
      <c r="T742" s="198"/>
      <c r="AT742" s="193" t="s">
        <v>184</v>
      </c>
      <c r="AU742" s="193" t="s">
        <v>87</v>
      </c>
      <c r="AV742" s="13" t="s">
        <v>81</v>
      </c>
      <c r="AW742" s="13" t="s">
        <v>29</v>
      </c>
      <c r="AX742" s="13" t="s">
        <v>74</v>
      </c>
      <c r="AY742" s="193" t="s">
        <v>176</v>
      </c>
    </row>
    <row r="743" spans="1:65" s="14" customFormat="1">
      <c r="B743" s="199"/>
      <c r="D743" s="192" t="s">
        <v>184</v>
      </c>
      <c r="E743" s="200" t="s">
        <v>1</v>
      </c>
      <c r="F743" s="201" t="s">
        <v>952</v>
      </c>
      <c r="H743" s="202">
        <v>5.4</v>
      </c>
      <c r="I743" s="203"/>
      <c r="L743" s="199"/>
      <c r="M743" s="204"/>
      <c r="N743" s="205"/>
      <c r="O743" s="205"/>
      <c r="P743" s="205"/>
      <c r="Q743" s="205"/>
      <c r="R743" s="205"/>
      <c r="S743" s="205"/>
      <c r="T743" s="206"/>
      <c r="AT743" s="200" t="s">
        <v>184</v>
      </c>
      <c r="AU743" s="200" t="s">
        <v>87</v>
      </c>
      <c r="AV743" s="14" t="s">
        <v>87</v>
      </c>
      <c r="AW743" s="14" t="s">
        <v>29</v>
      </c>
      <c r="AX743" s="14" t="s">
        <v>74</v>
      </c>
      <c r="AY743" s="200" t="s">
        <v>176</v>
      </c>
    </row>
    <row r="744" spans="1:65" s="15" customFormat="1">
      <c r="B744" s="207"/>
      <c r="D744" s="192" t="s">
        <v>184</v>
      </c>
      <c r="E744" s="208" t="s">
        <v>1</v>
      </c>
      <c r="F744" s="209" t="s">
        <v>207</v>
      </c>
      <c r="H744" s="210">
        <v>5.4</v>
      </c>
      <c r="I744" s="211"/>
      <c r="L744" s="207"/>
      <c r="M744" s="212"/>
      <c r="N744" s="213"/>
      <c r="O744" s="213"/>
      <c r="P744" s="213"/>
      <c r="Q744" s="213"/>
      <c r="R744" s="213"/>
      <c r="S744" s="213"/>
      <c r="T744" s="214"/>
      <c r="AT744" s="208" t="s">
        <v>184</v>
      </c>
      <c r="AU744" s="208" t="s">
        <v>87</v>
      </c>
      <c r="AV744" s="15" t="s">
        <v>183</v>
      </c>
      <c r="AW744" s="15" t="s">
        <v>29</v>
      </c>
      <c r="AX744" s="15" t="s">
        <v>81</v>
      </c>
      <c r="AY744" s="208" t="s">
        <v>176</v>
      </c>
    </row>
    <row r="745" spans="1:65" s="2" customFormat="1" ht="24.2" customHeight="1">
      <c r="A745" s="35"/>
      <c r="B745" s="146"/>
      <c r="C745" s="178" t="s">
        <v>953</v>
      </c>
      <c r="D745" s="178" t="s">
        <v>179</v>
      </c>
      <c r="E745" s="179" t="s">
        <v>954</v>
      </c>
      <c r="F745" s="180" t="s">
        <v>955</v>
      </c>
      <c r="G745" s="181" t="s">
        <v>182</v>
      </c>
      <c r="H745" s="182">
        <v>34.33</v>
      </c>
      <c r="I745" s="183"/>
      <c r="J745" s="184">
        <f>ROUND(I745*H745,2)</f>
        <v>0</v>
      </c>
      <c r="K745" s="185"/>
      <c r="L745" s="36"/>
      <c r="M745" s="186" t="s">
        <v>1</v>
      </c>
      <c r="N745" s="187" t="s">
        <v>40</v>
      </c>
      <c r="O745" s="64"/>
      <c r="P745" s="188">
        <f>O745*H745</f>
        <v>0</v>
      </c>
      <c r="Q745" s="188">
        <v>0</v>
      </c>
      <c r="R745" s="188">
        <f>Q745*H745</f>
        <v>0</v>
      </c>
      <c r="S745" s="188">
        <v>0</v>
      </c>
      <c r="T745" s="189">
        <f>S745*H745</f>
        <v>0</v>
      </c>
      <c r="U745" s="35"/>
      <c r="V745" s="35"/>
      <c r="W745" s="35"/>
      <c r="X745" s="35"/>
      <c r="Y745" s="35"/>
      <c r="Z745" s="35"/>
      <c r="AA745" s="35"/>
      <c r="AB745" s="35"/>
      <c r="AC745" s="35"/>
      <c r="AD745" s="35"/>
      <c r="AE745" s="35"/>
      <c r="AR745" s="190" t="s">
        <v>252</v>
      </c>
      <c r="AT745" s="190" t="s">
        <v>179</v>
      </c>
      <c r="AU745" s="190" t="s">
        <v>87</v>
      </c>
      <c r="AY745" s="18" t="s">
        <v>176</v>
      </c>
      <c r="BE745" s="108">
        <f>IF(N745="základná",J745,0)</f>
        <v>0</v>
      </c>
      <c r="BF745" s="108">
        <f>IF(N745="znížená",J745,0)</f>
        <v>0</v>
      </c>
      <c r="BG745" s="108">
        <f>IF(N745="zákl. prenesená",J745,0)</f>
        <v>0</v>
      </c>
      <c r="BH745" s="108">
        <f>IF(N745="zníž. prenesená",J745,0)</f>
        <v>0</v>
      </c>
      <c r="BI745" s="108">
        <f>IF(N745="nulová",J745,0)</f>
        <v>0</v>
      </c>
      <c r="BJ745" s="18" t="s">
        <v>87</v>
      </c>
      <c r="BK745" s="108">
        <f>ROUND(I745*H745,2)</f>
        <v>0</v>
      </c>
      <c r="BL745" s="18" t="s">
        <v>252</v>
      </c>
      <c r="BM745" s="190" t="s">
        <v>956</v>
      </c>
    </row>
    <row r="746" spans="1:65" s="13" customFormat="1">
      <c r="B746" s="191"/>
      <c r="D746" s="192" t="s">
        <v>184</v>
      </c>
      <c r="E746" s="193" t="s">
        <v>1</v>
      </c>
      <c r="F746" s="194" t="s">
        <v>408</v>
      </c>
      <c r="H746" s="193" t="s">
        <v>1</v>
      </c>
      <c r="I746" s="195"/>
      <c r="L746" s="191"/>
      <c r="M746" s="196"/>
      <c r="N746" s="197"/>
      <c r="O746" s="197"/>
      <c r="P746" s="197"/>
      <c r="Q746" s="197"/>
      <c r="R746" s="197"/>
      <c r="S746" s="197"/>
      <c r="T746" s="198"/>
      <c r="AT746" s="193" t="s">
        <v>184</v>
      </c>
      <c r="AU746" s="193" t="s">
        <v>87</v>
      </c>
      <c r="AV746" s="13" t="s">
        <v>81</v>
      </c>
      <c r="AW746" s="13" t="s">
        <v>29</v>
      </c>
      <c r="AX746" s="13" t="s">
        <v>74</v>
      </c>
      <c r="AY746" s="193" t="s">
        <v>176</v>
      </c>
    </row>
    <row r="747" spans="1:65" s="13" customFormat="1">
      <c r="B747" s="191"/>
      <c r="D747" s="192" t="s">
        <v>184</v>
      </c>
      <c r="E747" s="193" t="s">
        <v>1</v>
      </c>
      <c r="F747" s="194" t="s">
        <v>609</v>
      </c>
      <c r="H747" s="193" t="s">
        <v>1</v>
      </c>
      <c r="I747" s="195"/>
      <c r="L747" s="191"/>
      <c r="M747" s="196"/>
      <c r="N747" s="197"/>
      <c r="O747" s="197"/>
      <c r="P747" s="197"/>
      <c r="Q747" s="197"/>
      <c r="R747" s="197"/>
      <c r="S747" s="197"/>
      <c r="T747" s="198"/>
      <c r="AT747" s="193" t="s">
        <v>184</v>
      </c>
      <c r="AU747" s="193" t="s">
        <v>87</v>
      </c>
      <c r="AV747" s="13" t="s">
        <v>81</v>
      </c>
      <c r="AW747" s="13" t="s">
        <v>29</v>
      </c>
      <c r="AX747" s="13" t="s">
        <v>74</v>
      </c>
      <c r="AY747" s="193" t="s">
        <v>176</v>
      </c>
    </row>
    <row r="748" spans="1:65" s="14" customFormat="1">
      <c r="B748" s="199"/>
      <c r="D748" s="192" t="s">
        <v>184</v>
      </c>
      <c r="E748" s="200" t="s">
        <v>1</v>
      </c>
      <c r="F748" s="201" t="s">
        <v>610</v>
      </c>
      <c r="H748" s="202">
        <v>12.15</v>
      </c>
      <c r="I748" s="203"/>
      <c r="L748" s="199"/>
      <c r="M748" s="204"/>
      <c r="N748" s="205"/>
      <c r="O748" s="205"/>
      <c r="P748" s="205"/>
      <c r="Q748" s="205"/>
      <c r="R748" s="205"/>
      <c r="S748" s="205"/>
      <c r="T748" s="206"/>
      <c r="AT748" s="200" t="s">
        <v>184</v>
      </c>
      <c r="AU748" s="200" t="s">
        <v>87</v>
      </c>
      <c r="AV748" s="14" t="s">
        <v>87</v>
      </c>
      <c r="AW748" s="14" t="s">
        <v>29</v>
      </c>
      <c r="AX748" s="14" t="s">
        <v>74</v>
      </c>
      <c r="AY748" s="200" t="s">
        <v>176</v>
      </c>
    </row>
    <row r="749" spans="1:65" s="13" customFormat="1">
      <c r="B749" s="191"/>
      <c r="D749" s="192" t="s">
        <v>184</v>
      </c>
      <c r="E749" s="193" t="s">
        <v>1</v>
      </c>
      <c r="F749" s="194" t="s">
        <v>611</v>
      </c>
      <c r="H749" s="193" t="s">
        <v>1</v>
      </c>
      <c r="I749" s="195"/>
      <c r="L749" s="191"/>
      <c r="M749" s="196"/>
      <c r="N749" s="197"/>
      <c r="O749" s="197"/>
      <c r="P749" s="197"/>
      <c r="Q749" s="197"/>
      <c r="R749" s="197"/>
      <c r="S749" s="197"/>
      <c r="T749" s="198"/>
      <c r="AT749" s="193" t="s">
        <v>184</v>
      </c>
      <c r="AU749" s="193" t="s">
        <v>87</v>
      </c>
      <c r="AV749" s="13" t="s">
        <v>81</v>
      </c>
      <c r="AW749" s="13" t="s">
        <v>29</v>
      </c>
      <c r="AX749" s="13" t="s">
        <v>74</v>
      </c>
      <c r="AY749" s="193" t="s">
        <v>176</v>
      </c>
    </row>
    <row r="750" spans="1:65" s="14" customFormat="1">
      <c r="B750" s="199"/>
      <c r="D750" s="192" t="s">
        <v>184</v>
      </c>
      <c r="E750" s="200" t="s">
        <v>1</v>
      </c>
      <c r="F750" s="201" t="s">
        <v>612</v>
      </c>
      <c r="H750" s="202">
        <v>7.05</v>
      </c>
      <c r="I750" s="203"/>
      <c r="L750" s="199"/>
      <c r="M750" s="204"/>
      <c r="N750" s="205"/>
      <c r="O750" s="205"/>
      <c r="P750" s="205"/>
      <c r="Q750" s="205"/>
      <c r="R750" s="205"/>
      <c r="S750" s="205"/>
      <c r="T750" s="206"/>
      <c r="AT750" s="200" t="s">
        <v>184</v>
      </c>
      <c r="AU750" s="200" t="s">
        <v>87</v>
      </c>
      <c r="AV750" s="14" t="s">
        <v>87</v>
      </c>
      <c r="AW750" s="14" t="s">
        <v>29</v>
      </c>
      <c r="AX750" s="14" t="s">
        <v>74</v>
      </c>
      <c r="AY750" s="200" t="s">
        <v>176</v>
      </c>
    </row>
    <row r="751" spans="1:65" s="13" customFormat="1">
      <c r="B751" s="191"/>
      <c r="D751" s="192" t="s">
        <v>184</v>
      </c>
      <c r="E751" s="193" t="s">
        <v>1</v>
      </c>
      <c r="F751" s="194" t="s">
        <v>613</v>
      </c>
      <c r="H751" s="193" t="s">
        <v>1</v>
      </c>
      <c r="I751" s="195"/>
      <c r="L751" s="191"/>
      <c r="M751" s="196"/>
      <c r="N751" s="197"/>
      <c r="O751" s="197"/>
      <c r="P751" s="197"/>
      <c r="Q751" s="197"/>
      <c r="R751" s="197"/>
      <c r="S751" s="197"/>
      <c r="T751" s="198"/>
      <c r="AT751" s="193" t="s">
        <v>184</v>
      </c>
      <c r="AU751" s="193" t="s">
        <v>87</v>
      </c>
      <c r="AV751" s="13" t="s">
        <v>81</v>
      </c>
      <c r="AW751" s="13" t="s">
        <v>29</v>
      </c>
      <c r="AX751" s="13" t="s">
        <v>74</v>
      </c>
      <c r="AY751" s="193" t="s">
        <v>176</v>
      </c>
    </row>
    <row r="752" spans="1:65" s="14" customFormat="1">
      <c r="B752" s="199"/>
      <c r="D752" s="192" t="s">
        <v>184</v>
      </c>
      <c r="E752" s="200" t="s">
        <v>1</v>
      </c>
      <c r="F752" s="201" t="s">
        <v>614</v>
      </c>
      <c r="H752" s="202">
        <v>4.25</v>
      </c>
      <c r="I752" s="203"/>
      <c r="L752" s="199"/>
      <c r="M752" s="204"/>
      <c r="N752" s="205"/>
      <c r="O752" s="205"/>
      <c r="P752" s="205"/>
      <c r="Q752" s="205"/>
      <c r="R752" s="205"/>
      <c r="S752" s="205"/>
      <c r="T752" s="206"/>
      <c r="AT752" s="200" t="s">
        <v>184</v>
      </c>
      <c r="AU752" s="200" t="s">
        <v>87</v>
      </c>
      <c r="AV752" s="14" t="s">
        <v>87</v>
      </c>
      <c r="AW752" s="14" t="s">
        <v>29</v>
      </c>
      <c r="AX752" s="14" t="s">
        <v>74</v>
      </c>
      <c r="AY752" s="200" t="s">
        <v>176</v>
      </c>
    </row>
    <row r="753" spans="1:65" s="13" customFormat="1">
      <c r="B753" s="191"/>
      <c r="D753" s="192" t="s">
        <v>184</v>
      </c>
      <c r="E753" s="193" t="s">
        <v>1</v>
      </c>
      <c r="F753" s="194" t="s">
        <v>615</v>
      </c>
      <c r="H753" s="193" t="s">
        <v>1</v>
      </c>
      <c r="I753" s="195"/>
      <c r="L753" s="191"/>
      <c r="M753" s="196"/>
      <c r="N753" s="197"/>
      <c r="O753" s="197"/>
      <c r="P753" s="197"/>
      <c r="Q753" s="197"/>
      <c r="R753" s="197"/>
      <c r="S753" s="197"/>
      <c r="T753" s="198"/>
      <c r="AT753" s="193" t="s">
        <v>184</v>
      </c>
      <c r="AU753" s="193" t="s">
        <v>87</v>
      </c>
      <c r="AV753" s="13" t="s">
        <v>81</v>
      </c>
      <c r="AW753" s="13" t="s">
        <v>29</v>
      </c>
      <c r="AX753" s="13" t="s">
        <v>74</v>
      </c>
      <c r="AY753" s="193" t="s">
        <v>176</v>
      </c>
    </row>
    <row r="754" spans="1:65" s="14" customFormat="1">
      <c r="B754" s="199"/>
      <c r="D754" s="192" t="s">
        <v>184</v>
      </c>
      <c r="E754" s="200" t="s">
        <v>1</v>
      </c>
      <c r="F754" s="201" t="s">
        <v>616</v>
      </c>
      <c r="H754" s="202">
        <v>10.88</v>
      </c>
      <c r="I754" s="203"/>
      <c r="L754" s="199"/>
      <c r="M754" s="204"/>
      <c r="N754" s="205"/>
      <c r="O754" s="205"/>
      <c r="P754" s="205"/>
      <c r="Q754" s="205"/>
      <c r="R754" s="205"/>
      <c r="S754" s="205"/>
      <c r="T754" s="206"/>
      <c r="AT754" s="200" t="s">
        <v>184</v>
      </c>
      <c r="AU754" s="200" t="s">
        <v>87</v>
      </c>
      <c r="AV754" s="14" t="s">
        <v>87</v>
      </c>
      <c r="AW754" s="14" t="s">
        <v>29</v>
      </c>
      <c r="AX754" s="14" t="s">
        <v>74</v>
      </c>
      <c r="AY754" s="200" t="s">
        <v>176</v>
      </c>
    </row>
    <row r="755" spans="1:65" s="15" customFormat="1">
      <c r="B755" s="207"/>
      <c r="D755" s="192" t="s">
        <v>184</v>
      </c>
      <c r="E755" s="208" t="s">
        <v>1</v>
      </c>
      <c r="F755" s="209" t="s">
        <v>207</v>
      </c>
      <c r="H755" s="210">
        <v>34.33</v>
      </c>
      <c r="I755" s="211"/>
      <c r="L755" s="207"/>
      <c r="M755" s="212"/>
      <c r="N755" s="213"/>
      <c r="O755" s="213"/>
      <c r="P755" s="213"/>
      <c r="Q755" s="213"/>
      <c r="R755" s="213"/>
      <c r="S755" s="213"/>
      <c r="T755" s="214"/>
      <c r="AT755" s="208" t="s">
        <v>184</v>
      </c>
      <c r="AU755" s="208" t="s">
        <v>87</v>
      </c>
      <c r="AV755" s="15" t="s">
        <v>183</v>
      </c>
      <c r="AW755" s="15" t="s">
        <v>29</v>
      </c>
      <c r="AX755" s="15" t="s">
        <v>81</v>
      </c>
      <c r="AY755" s="208" t="s">
        <v>176</v>
      </c>
    </row>
    <row r="756" spans="1:65" s="2" customFormat="1" ht="76.349999999999994" customHeight="1">
      <c r="A756" s="35"/>
      <c r="B756" s="146"/>
      <c r="C756" s="231" t="s">
        <v>472</v>
      </c>
      <c r="D756" s="231" t="s">
        <v>558</v>
      </c>
      <c r="E756" s="232" t="s">
        <v>957</v>
      </c>
      <c r="F756" s="233" t="s">
        <v>958</v>
      </c>
      <c r="G756" s="234" t="s">
        <v>182</v>
      </c>
      <c r="H756" s="235">
        <v>41.195999999999998</v>
      </c>
      <c r="I756" s="236"/>
      <c r="J756" s="237">
        <f>ROUND(I756*H756,2)</f>
        <v>0</v>
      </c>
      <c r="K756" s="238"/>
      <c r="L756" s="239"/>
      <c r="M756" s="240" t="s">
        <v>1</v>
      </c>
      <c r="N756" s="241" t="s">
        <v>40</v>
      </c>
      <c r="O756" s="64"/>
      <c r="P756" s="188">
        <f>O756*H756</f>
        <v>0</v>
      </c>
      <c r="Q756" s="188">
        <v>0</v>
      </c>
      <c r="R756" s="188">
        <f>Q756*H756</f>
        <v>0</v>
      </c>
      <c r="S756" s="188">
        <v>0</v>
      </c>
      <c r="T756" s="189">
        <f>S756*H756</f>
        <v>0</v>
      </c>
      <c r="U756" s="35"/>
      <c r="V756" s="35"/>
      <c r="W756" s="35"/>
      <c r="X756" s="35"/>
      <c r="Y756" s="35"/>
      <c r="Z756" s="35"/>
      <c r="AA756" s="35"/>
      <c r="AB756" s="35"/>
      <c r="AC756" s="35"/>
      <c r="AD756" s="35"/>
      <c r="AE756" s="35"/>
      <c r="AR756" s="190" t="s">
        <v>314</v>
      </c>
      <c r="AT756" s="190" t="s">
        <v>558</v>
      </c>
      <c r="AU756" s="190" t="s">
        <v>87</v>
      </c>
      <c r="AY756" s="18" t="s">
        <v>176</v>
      </c>
      <c r="BE756" s="108">
        <f>IF(N756="základná",J756,0)</f>
        <v>0</v>
      </c>
      <c r="BF756" s="108">
        <f>IF(N756="znížená",J756,0)</f>
        <v>0</v>
      </c>
      <c r="BG756" s="108">
        <f>IF(N756="zákl. prenesená",J756,0)</f>
        <v>0</v>
      </c>
      <c r="BH756" s="108">
        <f>IF(N756="zníž. prenesená",J756,0)</f>
        <v>0</v>
      </c>
      <c r="BI756" s="108">
        <f>IF(N756="nulová",J756,0)</f>
        <v>0</v>
      </c>
      <c r="BJ756" s="18" t="s">
        <v>87</v>
      </c>
      <c r="BK756" s="108">
        <f>ROUND(I756*H756,2)</f>
        <v>0</v>
      </c>
      <c r="BL756" s="18" t="s">
        <v>252</v>
      </c>
      <c r="BM756" s="190" t="s">
        <v>959</v>
      </c>
    </row>
    <row r="757" spans="1:65" s="2" customFormat="1" ht="68.25">
      <c r="A757" s="35"/>
      <c r="B757" s="36"/>
      <c r="C757" s="35"/>
      <c r="D757" s="192" t="s">
        <v>585</v>
      </c>
      <c r="E757" s="35"/>
      <c r="F757" s="228" t="s">
        <v>960</v>
      </c>
      <c r="G757" s="35"/>
      <c r="H757" s="35"/>
      <c r="I757" s="147"/>
      <c r="J757" s="35"/>
      <c r="K757" s="35"/>
      <c r="L757" s="36"/>
      <c r="M757" s="229"/>
      <c r="N757" s="230"/>
      <c r="O757" s="64"/>
      <c r="P757" s="64"/>
      <c r="Q757" s="64"/>
      <c r="R757" s="64"/>
      <c r="S757" s="64"/>
      <c r="T757" s="65"/>
      <c r="U757" s="35"/>
      <c r="V757" s="35"/>
      <c r="W757" s="35"/>
      <c r="X757" s="35"/>
      <c r="Y757" s="35"/>
      <c r="Z757" s="35"/>
      <c r="AA757" s="35"/>
      <c r="AB757" s="35"/>
      <c r="AC757" s="35"/>
      <c r="AD757" s="35"/>
      <c r="AE757" s="35"/>
      <c r="AT757" s="18" t="s">
        <v>585</v>
      </c>
      <c r="AU757" s="18" t="s">
        <v>87</v>
      </c>
    </row>
    <row r="758" spans="1:65" s="14" customFormat="1">
      <c r="B758" s="199"/>
      <c r="D758" s="192" t="s">
        <v>184</v>
      </c>
      <c r="E758" s="200" t="s">
        <v>1</v>
      </c>
      <c r="F758" s="201" t="s">
        <v>961</v>
      </c>
      <c r="H758" s="202">
        <v>41.195999999999998</v>
      </c>
      <c r="I758" s="203"/>
      <c r="L758" s="199"/>
      <c r="M758" s="204"/>
      <c r="N758" s="205"/>
      <c r="O758" s="205"/>
      <c r="P758" s="205"/>
      <c r="Q758" s="205"/>
      <c r="R758" s="205"/>
      <c r="S758" s="205"/>
      <c r="T758" s="206"/>
      <c r="AT758" s="200" t="s">
        <v>184</v>
      </c>
      <c r="AU758" s="200" t="s">
        <v>87</v>
      </c>
      <c r="AV758" s="14" t="s">
        <v>87</v>
      </c>
      <c r="AW758" s="14" t="s">
        <v>29</v>
      </c>
      <c r="AX758" s="14" t="s">
        <v>74</v>
      </c>
      <c r="AY758" s="200" t="s">
        <v>176</v>
      </c>
    </row>
    <row r="759" spans="1:65" s="15" customFormat="1">
      <c r="B759" s="207"/>
      <c r="D759" s="192" t="s">
        <v>184</v>
      </c>
      <c r="E759" s="208" t="s">
        <v>1</v>
      </c>
      <c r="F759" s="209" t="s">
        <v>207</v>
      </c>
      <c r="H759" s="210">
        <v>41.195999999999998</v>
      </c>
      <c r="I759" s="211"/>
      <c r="L759" s="207"/>
      <c r="M759" s="212"/>
      <c r="N759" s="213"/>
      <c r="O759" s="213"/>
      <c r="P759" s="213"/>
      <c r="Q759" s="213"/>
      <c r="R759" s="213"/>
      <c r="S759" s="213"/>
      <c r="T759" s="214"/>
      <c r="AT759" s="208" t="s">
        <v>184</v>
      </c>
      <c r="AU759" s="208" t="s">
        <v>87</v>
      </c>
      <c r="AV759" s="15" t="s">
        <v>183</v>
      </c>
      <c r="AW759" s="15" t="s">
        <v>29</v>
      </c>
      <c r="AX759" s="15" t="s">
        <v>81</v>
      </c>
      <c r="AY759" s="208" t="s">
        <v>176</v>
      </c>
    </row>
    <row r="760" spans="1:65" s="2" customFormat="1" ht="24.2" customHeight="1">
      <c r="A760" s="35"/>
      <c r="B760" s="146"/>
      <c r="C760" s="178" t="s">
        <v>962</v>
      </c>
      <c r="D760" s="178" t="s">
        <v>179</v>
      </c>
      <c r="E760" s="179" t="s">
        <v>954</v>
      </c>
      <c r="F760" s="180" t="s">
        <v>955</v>
      </c>
      <c r="G760" s="181" t="s">
        <v>182</v>
      </c>
      <c r="H760" s="182">
        <v>33.564</v>
      </c>
      <c r="I760" s="183"/>
      <c r="J760" s="184">
        <f>ROUND(I760*H760,2)</f>
        <v>0</v>
      </c>
      <c r="K760" s="185"/>
      <c r="L760" s="36"/>
      <c r="M760" s="186" t="s">
        <v>1</v>
      </c>
      <c r="N760" s="187" t="s">
        <v>40</v>
      </c>
      <c r="O760" s="64"/>
      <c r="P760" s="188">
        <f>O760*H760</f>
        <v>0</v>
      </c>
      <c r="Q760" s="188">
        <v>0</v>
      </c>
      <c r="R760" s="188">
        <f>Q760*H760</f>
        <v>0</v>
      </c>
      <c r="S760" s="188">
        <v>0</v>
      </c>
      <c r="T760" s="189">
        <f>S760*H760</f>
        <v>0</v>
      </c>
      <c r="U760" s="35"/>
      <c r="V760" s="35"/>
      <c r="W760" s="35"/>
      <c r="X760" s="35"/>
      <c r="Y760" s="35"/>
      <c r="Z760" s="35"/>
      <c r="AA760" s="35"/>
      <c r="AB760" s="35"/>
      <c r="AC760" s="35"/>
      <c r="AD760" s="35"/>
      <c r="AE760" s="35"/>
      <c r="AR760" s="190" t="s">
        <v>252</v>
      </c>
      <c r="AT760" s="190" t="s">
        <v>179</v>
      </c>
      <c r="AU760" s="190" t="s">
        <v>87</v>
      </c>
      <c r="AY760" s="18" t="s">
        <v>176</v>
      </c>
      <c r="BE760" s="108">
        <f>IF(N760="základná",J760,0)</f>
        <v>0</v>
      </c>
      <c r="BF760" s="108">
        <f>IF(N760="znížená",J760,0)</f>
        <v>0</v>
      </c>
      <c r="BG760" s="108">
        <f>IF(N760="zákl. prenesená",J760,0)</f>
        <v>0</v>
      </c>
      <c r="BH760" s="108">
        <f>IF(N760="zníž. prenesená",J760,0)</f>
        <v>0</v>
      </c>
      <c r="BI760" s="108">
        <f>IF(N760="nulová",J760,0)</f>
        <v>0</v>
      </c>
      <c r="BJ760" s="18" t="s">
        <v>87</v>
      </c>
      <c r="BK760" s="108">
        <f>ROUND(I760*H760,2)</f>
        <v>0</v>
      </c>
      <c r="BL760" s="18" t="s">
        <v>252</v>
      </c>
      <c r="BM760" s="190" t="s">
        <v>963</v>
      </c>
    </row>
    <row r="761" spans="1:65" s="13" customFormat="1">
      <c r="B761" s="191"/>
      <c r="D761" s="192" t="s">
        <v>184</v>
      </c>
      <c r="E761" s="193" t="s">
        <v>1</v>
      </c>
      <c r="F761" s="194" t="s">
        <v>964</v>
      </c>
      <c r="H761" s="193" t="s">
        <v>1</v>
      </c>
      <c r="I761" s="195"/>
      <c r="L761" s="191"/>
      <c r="M761" s="196"/>
      <c r="N761" s="197"/>
      <c r="O761" s="197"/>
      <c r="P761" s="197"/>
      <c r="Q761" s="197"/>
      <c r="R761" s="197"/>
      <c r="S761" s="197"/>
      <c r="T761" s="198"/>
      <c r="AT761" s="193" t="s">
        <v>184</v>
      </c>
      <c r="AU761" s="193" t="s">
        <v>87</v>
      </c>
      <c r="AV761" s="13" t="s">
        <v>81</v>
      </c>
      <c r="AW761" s="13" t="s">
        <v>29</v>
      </c>
      <c r="AX761" s="13" t="s">
        <v>74</v>
      </c>
      <c r="AY761" s="193" t="s">
        <v>176</v>
      </c>
    </row>
    <row r="762" spans="1:65" s="13" customFormat="1">
      <c r="B762" s="191"/>
      <c r="D762" s="192" t="s">
        <v>184</v>
      </c>
      <c r="E762" s="193" t="s">
        <v>1</v>
      </c>
      <c r="F762" s="194" t="s">
        <v>622</v>
      </c>
      <c r="H762" s="193" t="s">
        <v>1</v>
      </c>
      <c r="I762" s="195"/>
      <c r="L762" s="191"/>
      <c r="M762" s="196"/>
      <c r="N762" s="197"/>
      <c r="O762" s="197"/>
      <c r="P762" s="197"/>
      <c r="Q762" s="197"/>
      <c r="R762" s="197"/>
      <c r="S762" s="197"/>
      <c r="T762" s="198"/>
      <c r="AT762" s="193" t="s">
        <v>184</v>
      </c>
      <c r="AU762" s="193" t="s">
        <v>87</v>
      </c>
      <c r="AV762" s="13" t="s">
        <v>81</v>
      </c>
      <c r="AW762" s="13" t="s">
        <v>29</v>
      </c>
      <c r="AX762" s="13" t="s">
        <v>74</v>
      </c>
      <c r="AY762" s="193" t="s">
        <v>176</v>
      </c>
    </row>
    <row r="763" spans="1:65" s="14" customFormat="1">
      <c r="B763" s="199"/>
      <c r="D763" s="192" t="s">
        <v>184</v>
      </c>
      <c r="E763" s="200" t="s">
        <v>1</v>
      </c>
      <c r="F763" s="201" t="s">
        <v>965</v>
      </c>
      <c r="H763" s="202">
        <v>26.9</v>
      </c>
      <c r="I763" s="203"/>
      <c r="L763" s="199"/>
      <c r="M763" s="204"/>
      <c r="N763" s="205"/>
      <c r="O763" s="205"/>
      <c r="P763" s="205"/>
      <c r="Q763" s="205"/>
      <c r="R763" s="205"/>
      <c r="S763" s="205"/>
      <c r="T763" s="206"/>
      <c r="AT763" s="200" t="s">
        <v>184</v>
      </c>
      <c r="AU763" s="200" t="s">
        <v>87</v>
      </c>
      <c r="AV763" s="14" t="s">
        <v>87</v>
      </c>
      <c r="AW763" s="14" t="s">
        <v>29</v>
      </c>
      <c r="AX763" s="14" t="s">
        <v>74</v>
      </c>
      <c r="AY763" s="200" t="s">
        <v>176</v>
      </c>
    </row>
    <row r="764" spans="1:65" s="13" customFormat="1">
      <c r="B764" s="191"/>
      <c r="D764" s="192" t="s">
        <v>184</v>
      </c>
      <c r="E764" s="193" t="s">
        <v>1</v>
      </c>
      <c r="F764" s="194" t="s">
        <v>966</v>
      </c>
      <c r="H764" s="193" t="s">
        <v>1</v>
      </c>
      <c r="I764" s="195"/>
      <c r="L764" s="191"/>
      <c r="M764" s="196"/>
      <c r="N764" s="197"/>
      <c r="O764" s="197"/>
      <c r="P764" s="197"/>
      <c r="Q764" s="197"/>
      <c r="R764" s="197"/>
      <c r="S764" s="197"/>
      <c r="T764" s="198"/>
      <c r="AT764" s="193" t="s">
        <v>184</v>
      </c>
      <c r="AU764" s="193" t="s">
        <v>87</v>
      </c>
      <c r="AV764" s="13" t="s">
        <v>81</v>
      </c>
      <c r="AW764" s="13" t="s">
        <v>29</v>
      </c>
      <c r="AX764" s="13" t="s">
        <v>74</v>
      </c>
      <c r="AY764" s="193" t="s">
        <v>176</v>
      </c>
    </row>
    <row r="765" spans="1:65" s="13" customFormat="1">
      <c r="B765" s="191"/>
      <c r="D765" s="192" t="s">
        <v>184</v>
      </c>
      <c r="E765" s="193" t="s">
        <v>1</v>
      </c>
      <c r="F765" s="194" t="s">
        <v>622</v>
      </c>
      <c r="H765" s="193" t="s">
        <v>1</v>
      </c>
      <c r="I765" s="195"/>
      <c r="L765" s="191"/>
      <c r="M765" s="196"/>
      <c r="N765" s="197"/>
      <c r="O765" s="197"/>
      <c r="P765" s="197"/>
      <c r="Q765" s="197"/>
      <c r="R765" s="197"/>
      <c r="S765" s="197"/>
      <c r="T765" s="198"/>
      <c r="AT765" s="193" t="s">
        <v>184</v>
      </c>
      <c r="AU765" s="193" t="s">
        <v>87</v>
      </c>
      <c r="AV765" s="13" t="s">
        <v>81</v>
      </c>
      <c r="AW765" s="13" t="s">
        <v>29</v>
      </c>
      <c r="AX765" s="13" t="s">
        <v>74</v>
      </c>
      <c r="AY765" s="193" t="s">
        <v>176</v>
      </c>
    </row>
    <row r="766" spans="1:65" s="14" customFormat="1">
      <c r="B766" s="199"/>
      <c r="D766" s="192" t="s">
        <v>184</v>
      </c>
      <c r="E766" s="200" t="s">
        <v>1</v>
      </c>
      <c r="F766" s="201" t="s">
        <v>967</v>
      </c>
      <c r="H766" s="202">
        <v>4.7</v>
      </c>
      <c r="I766" s="203"/>
      <c r="L766" s="199"/>
      <c r="M766" s="204"/>
      <c r="N766" s="205"/>
      <c r="O766" s="205"/>
      <c r="P766" s="205"/>
      <c r="Q766" s="205"/>
      <c r="R766" s="205"/>
      <c r="S766" s="205"/>
      <c r="T766" s="206"/>
      <c r="AT766" s="200" t="s">
        <v>184</v>
      </c>
      <c r="AU766" s="200" t="s">
        <v>87</v>
      </c>
      <c r="AV766" s="14" t="s">
        <v>87</v>
      </c>
      <c r="AW766" s="14" t="s">
        <v>29</v>
      </c>
      <c r="AX766" s="14" t="s">
        <v>74</v>
      </c>
      <c r="AY766" s="200" t="s">
        <v>176</v>
      </c>
    </row>
    <row r="767" spans="1:65" s="13" customFormat="1">
      <c r="B767" s="191"/>
      <c r="D767" s="192" t="s">
        <v>184</v>
      </c>
      <c r="E767" s="193" t="s">
        <v>1</v>
      </c>
      <c r="F767" s="194" t="s">
        <v>968</v>
      </c>
      <c r="H767" s="193" t="s">
        <v>1</v>
      </c>
      <c r="I767" s="195"/>
      <c r="L767" s="191"/>
      <c r="M767" s="196"/>
      <c r="N767" s="197"/>
      <c r="O767" s="197"/>
      <c r="P767" s="197"/>
      <c r="Q767" s="197"/>
      <c r="R767" s="197"/>
      <c r="S767" s="197"/>
      <c r="T767" s="198"/>
      <c r="AT767" s="193" t="s">
        <v>184</v>
      </c>
      <c r="AU767" s="193" t="s">
        <v>87</v>
      </c>
      <c r="AV767" s="13" t="s">
        <v>81</v>
      </c>
      <c r="AW767" s="13" t="s">
        <v>29</v>
      </c>
      <c r="AX767" s="13" t="s">
        <v>74</v>
      </c>
      <c r="AY767" s="193" t="s">
        <v>176</v>
      </c>
    </row>
    <row r="768" spans="1:65" s="14" customFormat="1">
      <c r="B768" s="199"/>
      <c r="D768" s="192" t="s">
        <v>184</v>
      </c>
      <c r="E768" s="200" t="s">
        <v>1</v>
      </c>
      <c r="F768" s="201" t="s">
        <v>969</v>
      </c>
      <c r="H768" s="202">
        <v>1.964</v>
      </c>
      <c r="I768" s="203"/>
      <c r="L768" s="199"/>
      <c r="M768" s="204"/>
      <c r="N768" s="205"/>
      <c r="O768" s="205"/>
      <c r="P768" s="205"/>
      <c r="Q768" s="205"/>
      <c r="R768" s="205"/>
      <c r="S768" s="205"/>
      <c r="T768" s="206"/>
      <c r="AT768" s="200" t="s">
        <v>184</v>
      </c>
      <c r="AU768" s="200" t="s">
        <v>87</v>
      </c>
      <c r="AV768" s="14" t="s">
        <v>87</v>
      </c>
      <c r="AW768" s="14" t="s">
        <v>29</v>
      </c>
      <c r="AX768" s="14" t="s">
        <v>74</v>
      </c>
      <c r="AY768" s="200" t="s">
        <v>176</v>
      </c>
    </row>
    <row r="769" spans="1:65" s="15" customFormat="1">
      <c r="B769" s="207"/>
      <c r="D769" s="192" t="s">
        <v>184</v>
      </c>
      <c r="E769" s="208" t="s">
        <v>1</v>
      </c>
      <c r="F769" s="209" t="s">
        <v>207</v>
      </c>
      <c r="H769" s="210">
        <v>33.564</v>
      </c>
      <c r="I769" s="211"/>
      <c r="L769" s="207"/>
      <c r="M769" s="212"/>
      <c r="N769" s="213"/>
      <c r="O769" s="213"/>
      <c r="P769" s="213"/>
      <c r="Q769" s="213"/>
      <c r="R769" s="213"/>
      <c r="S769" s="213"/>
      <c r="T769" s="214"/>
      <c r="AT769" s="208" t="s">
        <v>184</v>
      </c>
      <c r="AU769" s="208" t="s">
        <v>87</v>
      </c>
      <c r="AV769" s="15" t="s">
        <v>183</v>
      </c>
      <c r="AW769" s="15" t="s">
        <v>29</v>
      </c>
      <c r="AX769" s="15" t="s">
        <v>81</v>
      </c>
      <c r="AY769" s="208" t="s">
        <v>176</v>
      </c>
    </row>
    <row r="770" spans="1:65" s="2" customFormat="1" ht="66.75" customHeight="1">
      <c r="A770" s="35"/>
      <c r="B770" s="146"/>
      <c r="C770" s="231" t="s">
        <v>475</v>
      </c>
      <c r="D770" s="231" t="s">
        <v>558</v>
      </c>
      <c r="E770" s="232" t="s">
        <v>970</v>
      </c>
      <c r="F770" s="233" t="s">
        <v>971</v>
      </c>
      <c r="G770" s="234" t="s">
        <v>182</v>
      </c>
      <c r="H770" s="235">
        <v>40.277000000000001</v>
      </c>
      <c r="I770" s="236"/>
      <c r="J770" s="237">
        <f>ROUND(I770*H770,2)</f>
        <v>0</v>
      </c>
      <c r="K770" s="238"/>
      <c r="L770" s="239"/>
      <c r="M770" s="240" t="s">
        <v>1</v>
      </c>
      <c r="N770" s="241" t="s">
        <v>40</v>
      </c>
      <c r="O770" s="64"/>
      <c r="P770" s="188">
        <f>O770*H770</f>
        <v>0</v>
      </c>
      <c r="Q770" s="188">
        <v>0</v>
      </c>
      <c r="R770" s="188">
        <f>Q770*H770</f>
        <v>0</v>
      </c>
      <c r="S770" s="188">
        <v>0</v>
      </c>
      <c r="T770" s="189">
        <f>S770*H770</f>
        <v>0</v>
      </c>
      <c r="U770" s="35"/>
      <c r="V770" s="35"/>
      <c r="W770" s="35"/>
      <c r="X770" s="35"/>
      <c r="Y770" s="35"/>
      <c r="Z770" s="35"/>
      <c r="AA770" s="35"/>
      <c r="AB770" s="35"/>
      <c r="AC770" s="35"/>
      <c r="AD770" s="35"/>
      <c r="AE770" s="35"/>
      <c r="AR770" s="190" t="s">
        <v>314</v>
      </c>
      <c r="AT770" s="190" t="s">
        <v>558</v>
      </c>
      <c r="AU770" s="190" t="s">
        <v>87</v>
      </c>
      <c r="AY770" s="18" t="s">
        <v>176</v>
      </c>
      <c r="BE770" s="108">
        <f>IF(N770="základná",J770,0)</f>
        <v>0</v>
      </c>
      <c r="BF770" s="108">
        <f>IF(N770="znížená",J770,0)</f>
        <v>0</v>
      </c>
      <c r="BG770" s="108">
        <f>IF(N770="zákl. prenesená",J770,0)</f>
        <v>0</v>
      </c>
      <c r="BH770" s="108">
        <f>IF(N770="zníž. prenesená",J770,0)</f>
        <v>0</v>
      </c>
      <c r="BI770" s="108">
        <f>IF(N770="nulová",J770,0)</f>
        <v>0</v>
      </c>
      <c r="BJ770" s="18" t="s">
        <v>87</v>
      </c>
      <c r="BK770" s="108">
        <f>ROUND(I770*H770,2)</f>
        <v>0</v>
      </c>
      <c r="BL770" s="18" t="s">
        <v>252</v>
      </c>
      <c r="BM770" s="190" t="s">
        <v>972</v>
      </c>
    </row>
    <row r="771" spans="1:65" s="2" customFormat="1" ht="107.25">
      <c r="A771" s="35"/>
      <c r="B771" s="36"/>
      <c r="C771" s="35"/>
      <c r="D771" s="192" t="s">
        <v>585</v>
      </c>
      <c r="E771" s="35"/>
      <c r="F771" s="228" t="s">
        <v>973</v>
      </c>
      <c r="G771" s="35"/>
      <c r="H771" s="35"/>
      <c r="I771" s="147"/>
      <c r="J771" s="35"/>
      <c r="K771" s="35"/>
      <c r="L771" s="36"/>
      <c r="M771" s="229"/>
      <c r="N771" s="230"/>
      <c r="O771" s="64"/>
      <c r="P771" s="64"/>
      <c r="Q771" s="64"/>
      <c r="R771" s="64"/>
      <c r="S771" s="64"/>
      <c r="T771" s="65"/>
      <c r="U771" s="35"/>
      <c r="V771" s="35"/>
      <c r="W771" s="35"/>
      <c r="X771" s="35"/>
      <c r="Y771" s="35"/>
      <c r="Z771" s="35"/>
      <c r="AA771" s="35"/>
      <c r="AB771" s="35"/>
      <c r="AC771" s="35"/>
      <c r="AD771" s="35"/>
      <c r="AE771" s="35"/>
      <c r="AT771" s="18" t="s">
        <v>585</v>
      </c>
      <c r="AU771" s="18" t="s">
        <v>87</v>
      </c>
    </row>
    <row r="772" spans="1:65" s="14" customFormat="1">
      <c r="B772" s="199"/>
      <c r="D772" s="192" t="s">
        <v>184</v>
      </c>
      <c r="E772" s="200" t="s">
        <v>1</v>
      </c>
      <c r="F772" s="201" t="s">
        <v>974</v>
      </c>
      <c r="H772" s="202">
        <v>40.277000000000001</v>
      </c>
      <c r="I772" s="203"/>
      <c r="L772" s="199"/>
      <c r="M772" s="204"/>
      <c r="N772" s="205"/>
      <c r="O772" s="205"/>
      <c r="P772" s="205"/>
      <c r="Q772" s="205"/>
      <c r="R772" s="205"/>
      <c r="S772" s="205"/>
      <c r="T772" s="206"/>
      <c r="AT772" s="200" t="s">
        <v>184</v>
      </c>
      <c r="AU772" s="200" t="s">
        <v>87</v>
      </c>
      <c r="AV772" s="14" t="s">
        <v>87</v>
      </c>
      <c r="AW772" s="14" t="s">
        <v>29</v>
      </c>
      <c r="AX772" s="14" t="s">
        <v>74</v>
      </c>
      <c r="AY772" s="200" t="s">
        <v>176</v>
      </c>
    </row>
    <row r="773" spans="1:65" s="15" customFormat="1">
      <c r="B773" s="207"/>
      <c r="D773" s="192" t="s">
        <v>184</v>
      </c>
      <c r="E773" s="208" t="s">
        <v>1</v>
      </c>
      <c r="F773" s="209" t="s">
        <v>207</v>
      </c>
      <c r="H773" s="210">
        <v>40.277000000000001</v>
      </c>
      <c r="I773" s="211"/>
      <c r="L773" s="207"/>
      <c r="M773" s="212"/>
      <c r="N773" s="213"/>
      <c r="O773" s="213"/>
      <c r="P773" s="213"/>
      <c r="Q773" s="213"/>
      <c r="R773" s="213"/>
      <c r="S773" s="213"/>
      <c r="T773" s="214"/>
      <c r="AT773" s="208" t="s">
        <v>184</v>
      </c>
      <c r="AU773" s="208" t="s">
        <v>87</v>
      </c>
      <c r="AV773" s="15" t="s">
        <v>183</v>
      </c>
      <c r="AW773" s="15" t="s">
        <v>29</v>
      </c>
      <c r="AX773" s="15" t="s">
        <v>81</v>
      </c>
      <c r="AY773" s="208" t="s">
        <v>176</v>
      </c>
    </row>
    <row r="774" spans="1:65" s="2" customFormat="1" ht="24.2" customHeight="1">
      <c r="A774" s="35"/>
      <c r="B774" s="146"/>
      <c r="C774" s="178" t="s">
        <v>975</v>
      </c>
      <c r="D774" s="178" t="s">
        <v>179</v>
      </c>
      <c r="E774" s="179" t="s">
        <v>976</v>
      </c>
      <c r="F774" s="180" t="s">
        <v>977</v>
      </c>
      <c r="G774" s="181" t="s">
        <v>263</v>
      </c>
      <c r="H774" s="182">
        <v>56.6</v>
      </c>
      <c r="I774" s="183"/>
      <c r="J774" s="184">
        <f>ROUND(I774*H774,2)</f>
        <v>0</v>
      </c>
      <c r="K774" s="185"/>
      <c r="L774" s="36"/>
      <c r="M774" s="186" t="s">
        <v>1</v>
      </c>
      <c r="N774" s="187" t="s">
        <v>40</v>
      </c>
      <c r="O774" s="64"/>
      <c r="P774" s="188">
        <f>O774*H774</f>
        <v>0</v>
      </c>
      <c r="Q774" s="188">
        <v>0</v>
      </c>
      <c r="R774" s="188">
        <f>Q774*H774</f>
        <v>0</v>
      </c>
      <c r="S774" s="188">
        <v>0</v>
      </c>
      <c r="T774" s="189">
        <f>S774*H774</f>
        <v>0</v>
      </c>
      <c r="U774" s="35"/>
      <c r="V774" s="35"/>
      <c r="W774" s="35"/>
      <c r="X774" s="35"/>
      <c r="Y774" s="35"/>
      <c r="Z774" s="35"/>
      <c r="AA774" s="35"/>
      <c r="AB774" s="35"/>
      <c r="AC774" s="35"/>
      <c r="AD774" s="35"/>
      <c r="AE774" s="35"/>
      <c r="AR774" s="190" t="s">
        <v>252</v>
      </c>
      <c r="AT774" s="190" t="s">
        <v>179</v>
      </c>
      <c r="AU774" s="190" t="s">
        <v>87</v>
      </c>
      <c r="AY774" s="18" t="s">
        <v>176</v>
      </c>
      <c r="BE774" s="108">
        <f>IF(N774="základná",J774,0)</f>
        <v>0</v>
      </c>
      <c r="BF774" s="108">
        <f>IF(N774="znížená",J774,0)</f>
        <v>0</v>
      </c>
      <c r="BG774" s="108">
        <f>IF(N774="zákl. prenesená",J774,0)</f>
        <v>0</v>
      </c>
      <c r="BH774" s="108">
        <f>IF(N774="zníž. prenesená",J774,0)</f>
        <v>0</v>
      </c>
      <c r="BI774" s="108">
        <f>IF(N774="nulová",J774,0)</f>
        <v>0</v>
      </c>
      <c r="BJ774" s="18" t="s">
        <v>87</v>
      </c>
      <c r="BK774" s="108">
        <f>ROUND(I774*H774,2)</f>
        <v>0</v>
      </c>
      <c r="BL774" s="18" t="s">
        <v>252</v>
      </c>
      <c r="BM774" s="190" t="s">
        <v>978</v>
      </c>
    </row>
    <row r="775" spans="1:65" s="13" customFormat="1">
      <c r="B775" s="191"/>
      <c r="D775" s="192" t="s">
        <v>184</v>
      </c>
      <c r="E775" s="193" t="s">
        <v>1</v>
      </c>
      <c r="F775" s="194" t="s">
        <v>979</v>
      </c>
      <c r="H775" s="193" t="s">
        <v>1</v>
      </c>
      <c r="I775" s="195"/>
      <c r="L775" s="191"/>
      <c r="M775" s="196"/>
      <c r="N775" s="197"/>
      <c r="O775" s="197"/>
      <c r="P775" s="197"/>
      <c r="Q775" s="197"/>
      <c r="R775" s="197"/>
      <c r="S775" s="197"/>
      <c r="T775" s="198"/>
      <c r="AT775" s="193" t="s">
        <v>184</v>
      </c>
      <c r="AU775" s="193" t="s">
        <v>87</v>
      </c>
      <c r="AV775" s="13" t="s">
        <v>81</v>
      </c>
      <c r="AW775" s="13" t="s">
        <v>29</v>
      </c>
      <c r="AX775" s="13" t="s">
        <v>74</v>
      </c>
      <c r="AY775" s="193" t="s">
        <v>176</v>
      </c>
    </row>
    <row r="776" spans="1:65" s="14" customFormat="1">
      <c r="B776" s="199"/>
      <c r="D776" s="192" t="s">
        <v>184</v>
      </c>
      <c r="E776" s="200" t="s">
        <v>1</v>
      </c>
      <c r="F776" s="201" t="s">
        <v>980</v>
      </c>
      <c r="H776" s="202">
        <v>28.8</v>
      </c>
      <c r="I776" s="203"/>
      <c r="L776" s="199"/>
      <c r="M776" s="204"/>
      <c r="N776" s="205"/>
      <c r="O776" s="205"/>
      <c r="P776" s="205"/>
      <c r="Q776" s="205"/>
      <c r="R776" s="205"/>
      <c r="S776" s="205"/>
      <c r="T776" s="206"/>
      <c r="AT776" s="200" t="s">
        <v>184</v>
      </c>
      <c r="AU776" s="200" t="s">
        <v>87</v>
      </c>
      <c r="AV776" s="14" t="s">
        <v>87</v>
      </c>
      <c r="AW776" s="14" t="s">
        <v>29</v>
      </c>
      <c r="AX776" s="14" t="s">
        <v>74</v>
      </c>
      <c r="AY776" s="200" t="s">
        <v>176</v>
      </c>
    </row>
    <row r="777" spans="1:65" s="13" customFormat="1">
      <c r="B777" s="191"/>
      <c r="D777" s="192" t="s">
        <v>184</v>
      </c>
      <c r="E777" s="193" t="s">
        <v>1</v>
      </c>
      <c r="F777" s="194" t="s">
        <v>981</v>
      </c>
      <c r="H777" s="193" t="s">
        <v>1</v>
      </c>
      <c r="I777" s="195"/>
      <c r="L777" s="191"/>
      <c r="M777" s="196"/>
      <c r="N777" s="197"/>
      <c r="O777" s="197"/>
      <c r="P777" s="197"/>
      <c r="Q777" s="197"/>
      <c r="R777" s="197"/>
      <c r="S777" s="197"/>
      <c r="T777" s="198"/>
      <c r="AT777" s="193" t="s">
        <v>184</v>
      </c>
      <c r="AU777" s="193" t="s">
        <v>87</v>
      </c>
      <c r="AV777" s="13" t="s">
        <v>81</v>
      </c>
      <c r="AW777" s="13" t="s">
        <v>29</v>
      </c>
      <c r="AX777" s="13" t="s">
        <v>74</v>
      </c>
      <c r="AY777" s="193" t="s">
        <v>176</v>
      </c>
    </row>
    <row r="778" spans="1:65" s="14" customFormat="1">
      <c r="B778" s="199"/>
      <c r="D778" s="192" t="s">
        <v>184</v>
      </c>
      <c r="E778" s="200" t="s">
        <v>1</v>
      </c>
      <c r="F778" s="201" t="s">
        <v>982</v>
      </c>
      <c r="H778" s="202">
        <v>27.8</v>
      </c>
      <c r="I778" s="203"/>
      <c r="L778" s="199"/>
      <c r="M778" s="204"/>
      <c r="N778" s="205"/>
      <c r="O778" s="205"/>
      <c r="P778" s="205"/>
      <c r="Q778" s="205"/>
      <c r="R778" s="205"/>
      <c r="S778" s="205"/>
      <c r="T778" s="206"/>
      <c r="AT778" s="200" t="s">
        <v>184</v>
      </c>
      <c r="AU778" s="200" t="s">
        <v>87</v>
      </c>
      <c r="AV778" s="14" t="s">
        <v>87</v>
      </c>
      <c r="AW778" s="14" t="s">
        <v>29</v>
      </c>
      <c r="AX778" s="14" t="s">
        <v>74</v>
      </c>
      <c r="AY778" s="200" t="s">
        <v>176</v>
      </c>
    </row>
    <row r="779" spans="1:65" s="15" customFormat="1">
      <c r="B779" s="207"/>
      <c r="D779" s="192" t="s">
        <v>184</v>
      </c>
      <c r="E779" s="208" t="s">
        <v>1</v>
      </c>
      <c r="F779" s="209" t="s">
        <v>207</v>
      </c>
      <c r="H779" s="210">
        <v>56.6</v>
      </c>
      <c r="I779" s="211"/>
      <c r="L779" s="207"/>
      <c r="M779" s="212"/>
      <c r="N779" s="213"/>
      <c r="O779" s="213"/>
      <c r="P779" s="213"/>
      <c r="Q779" s="213"/>
      <c r="R779" s="213"/>
      <c r="S779" s="213"/>
      <c r="T779" s="214"/>
      <c r="AT779" s="208" t="s">
        <v>184</v>
      </c>
      <c r="AU779" s="208" t="s">
        <v>87</v>
      </c>
      <c r="AV779" s="15" t="s">
        <v>183</v>
      </c>
      <c r="AW779" s="15" t="s">
        <v>29</v>
      </c>
      <c r="AX779" s="15" t="s">
        <v>81</v>
      </c>
      <c r="AY779" s="208" t="s">
        <v>176</v>
      </c>
    </row>
    <row r="780" spans="1:65" s="2" customFormat="1" ht="37.9" customHeight="1">
      <c r="A780" s="35"/>
      <c r="B780" s="146"/>
      <c r="C780" s="231" t="s">
        <v>479</v>
      </c>
      <c r="D780" s="231" t="s">
        <v>558</v>
      </c>
      <c r="E780" s="232" t="s">
        <v>983</v>
      </c>
      <c r="F780" s="233" t="s">
        <v>984</v>
      </c>
      <c r="G780" s="234" t="s">
        <v>263</v>
      </c>
      <c r="H780" s="235">
        <v>59.43</v>
      </c>
      <c r="I780" s="236"/>
      <c r="J780" s="237">
        <f>ROUND(I780*H780,2)</f>
        <v>0</v>
      </c>
      <c r="K780" s="238"/>
      <c r="L780" s="239"/>
      <c r="M780" s="240" t="s">
        <v>1</v>
      </c>
      <c r="N780" s="241" t="s">
        <v>40</v>
      </c>
      <c r="O780" s="64"/>
      <c r="P780" s="188">
        <f>O780*H780</f>
        <v>0</v>
      </c>
      <c r="Q780" s="188">
        <v>0</v>
      </c>
      <c r="R780" s="188">
        <f>Q780*H780</f>
        <v>0</v>
      </c>
      <c r="S780" s="188">
        <v>0</v>
      </c>
      <c r="T780" s="189">
        <f>S780*H780</f>
        <v>0</v>
      </c>
      <c r="U780" s="35"/>
      <c r="V780" s="35"/>
      <c r="W780" s="35"/>
      <c r="X780" s="35"/>
      <c r="Y780" s="35"/>
      <c r="Z780" s="35"/>
      <c r="AA780" s="35"/>
      <c r="AB780" s="35"/>
      <c r="AC780" s="35"/>
      <c r="AD780" s="35"/>
      <c r="AE780" s="35"/>
      <c r="AR780" s="190" t="s">
        <v>314</v>
      </c>
      <c r="AT780" s="190" t="s">
        <v>558</v>
      </c>
      <c r="AU780" s="190" t="s">
        <v>87</v>
      </c>
      <c r="AY780" s="18" t="s">
        <v>176</v>
      </c>
      <c r="BE780" s="108">
        <f>IF(N780="základná",J780,0)</f>
        <v>0</v>
      </c>
      <c r="BF780" s="108">
        <f>IF(N780="znížená",J780,0)</f>
        <v>0</v>
      </c>
      <c r="BG780" s="108">
        <f>IF(N780="zákl. prenesená",J780,0)</f>
        <v>0</v>
      </c>
      <c r="BH780" s="108">
        <f>IF(N780="zníž. prenesená",J780,0)</f>
        <v>0</v>
      </c>
      <c r="BI780" s="108">
        <f>IF(N780="nulová",J780,0)</f>
        <v>0</v>
      </c>
      <c r="BJ780" s="18" t="s">
        <v>87</v>
      </c>
      <c r="BK780" s="108">
        <f>ROUND(I780*H780,2)</f>
        <v>0</v>
      </c>
      <c r="BL780" s="18" t="s">
        <v>252</v>
      </c>
      <c r="BM780" s="190" t="s">
        <v>985</v>
      </c>
    </row>
    <row r="781" spans="1:65" s="2" customFormat="1" ht="37.9" customHeight="1">
      <c r="A781" s="35"/>
      <c r="B781" s="146"/>
      <c r="C781" s="231" t="s">
        <v>986</v>
      </c>
      <c r="D781" s="231" t="s">
        <v>558</v>
      </c>
      <c r="E781" s="232" t="s">
        <v>987</v>
      </c>
      <c r="F781" s="233" t="s">
        <v>988</v>
      </c>
      <c r="G781" s="234" t="s">
        <v>263</v>
      </c>
      <c r="H781" s="235">
        <v>59.43</v>
      </c>
      <c r="I781" s="236"/>
      <c r="J781" s="237">
        <f>ROUND(I781*H781,2)</f>
        <v>0</v>
      </c>
      <c r="K781" s="238"/>
      <c r="L781" s="239"/>
      <c r="M781" s="240" t="s">
        <v>1</v>
      </c>
      <c r="N781" s="241" t="s">
        <v>40</v>
      </c>
      <c r="O781" s="64"/>
      <c r="P781" s="188">
        <f>O781*H781</f>
        <v>0</v>
      </c>
      <c r="Q781" s="188">
        <v>0</v>
      </c>
      <c r="R781" s="188">
        <f>Q781*H781</f>
        <v>0</v>
      </c>
      <c r="S781" s="188">
        <v>0</v>
      </c>
      <c r="T781" s="189">
        <f>S781*H781</f>
        <v>0</v>
      </c>
      <c r="U781" s="35"/>
      <c r="V781" s="35"/>
      <c r="W781" s="35"/>
      <c r="X781" s="35"/>
      <c r="Y781" s="35"/>
      <c r="Z781" s="35"/>
      <c r="AA781" s="35"/>
      <c r="AB781" s="35"/>
      <c r="AC781" s="35"/>
      <c r="AD781" s="35"/>
      <c r="AE781" s="35"/>
      <c r="AR781" s="190" t="s">
        <v>314</v>
      </c>
      <c r="AT781" s="190" t="s">
        <v>558</v>
      </c>
      <c r="AU781" s="190" t="s">
        <v>87</v>
      </c>
      <c r="AY781" s="18" t="s">
        <v>176</v>
      </c>
      <c r="BE781" s="108">
        <f>IF(N781="základná",J781,0)</f>
        <v>0</v>
      </c>
      <c r="BF781" s="108">
        <f>IF(N781="znížená",J781,0)</f>
        <v>0</v>
      </c>
      <c r="BG781" s="108">
        <f>IF(N781="zákl. prenesená",J781,0)</f>
        <v>0</v>
      </c>
      <c r="BH781" s="108">
        <f>IF(N781="zníž. prenesená",J781,0)</f>
        <v>0</v>
      </c>
      <c r="BI781" s="108">
        <f>IF(N781="nulová",J781,0)</f>
        <v>0</v>
      </c>
      <c r="BJ781" s="18" t="s">
        <v>87</v>
      </c>
      <c r="BK781" s="108">
        <f>ROUND(I781*H781,2)</f>
        <v>0</v>
      </c>
      <c r="BL781" s="18" t="s">
        <v>252</v>
      </c>
      <c r="BM781" s="190" t="s">
        <v>989</v>
      </c>
    </row>
    <row r="782" spans="1:65" s="2" customFormat="1" ht="33" customHeight="1">
      <c r="A782" s="35"/>
      <c r="B782" s="146"/>
      <c r="C782" s="231" t="s">
        <v>482</v>
      </c>
      <c r="D782" s="231" t="s">
        <v>558</v>
      </c>
      <c r="E782" s="232" t="s">
        <v>990</v>
      </c>
      <c r="F782" s="233" t="s">
        <v>991</v>
      </c>
      <c r="G782" s="234" t="s">
        <v>272</v>
      </c>
      <c r="H782" s="235">
        <v>1</v>
      </c>
      <c r="I782" s="236"/>
      <c r="J782" s="237">
        <f>ROUND(I782*H782,2)</f>
        <v>0</v>
      </c>
      <c r="K782" s="238"/>
      <c r="L782" s="239"/>
      <c r="M782" s="240" t="s">
        <v>1</v>
      </c>
      <c r="N782" s="241" t="s">
        <v>40</v>
      </c>
      <c r="O782" s="64"/>
      <c r="P782" s="188">
        <f>O782*H782</f>
        <v>0</v>
      </c>
      <c r="Q782" s="188">
        <v>0</v>
      </c>
      <c r="R782" s="188">
        <f>Q782*H782</f>
        <v>0</v>
      </c>
      <c r="S782" s="188">
        <v>0</v>
      </c>
      <c r="T782" s="189">
        <f>S782*H782</f>
        <v>0</v>
      </c>
      <c r="U782" s="35"/>
      <c r="V782" s="35"/>
      <c r="W782" s="35"/>
      <c r="X782" s="35"/>
      <c r="Y782" s="35"/>
      <c r="Z782" s="35"/>
      <c r="AA782" s="35"/>
      <c r="AB782" s="35"/>
      <c r="AC782" s="35"/>
      <c r="AD782" s="35"/>
      <c r="AE782" s="35"/>
      <c r="AR782" s="190" t="s">
        <v>314</v>
      </c>
      <c r="AT782" s="190" t="s">
        <v>558</v>
      </c>
      <c r="AU782" s="190" t="s">
        <v>87</v>
      </c>
      <c r="AY782" s="18" t="s">
        <v>176</v>
      </c>
      <c r="BE782" s="108">
        <f>IF(N782="základná",J782,0)</f>
        <v>0</v>
      </c>
      <c r="BF782" s="108">
        <f>IF(N782="znížená",J782,0)</f>
        <v>0</v>
      </c>
      <c r="BG782" s="108">
        <f>IF(N782="zákl. prenesená",J782,0)</f>
        <v>0</v>
      </c>
      <c r="BH782" s="108">
        <f>IF(N782="zníž. prenesená",J782,0)</f>
        <v>0</v>
      </c>
      <c r="BI782" s="108">
        <f>IF(N782="nulová",J782,0)</f>
        <v>0</v>
      </c>
      <c r="BJ782" s="18" t="s">
        <v>87</v>
      </c>
      <c r="BK782" s="108">
        <f>ROUND(I782*H782,2)</f>
        <v>0</v>
      </c>
      <c r="BL782" s="18" t="s">
        <v>252</v>
      </c>
      <c r="BM782" s="190" t="s">
        <v>992</v>
      </c>
    </row>
    <row r="783" spans="1:65" s="2" customFormat="1" ht="19.5">
      <c r="A783" s="35"/>
      <c r="B783" s="36"/>
      <c r="C783" s="35"/>
      <c r="D783" s="192" t="s">
        <v>585</v>
      </c>
      <c r="E783" s="35"/>
      <c r="F783" s="228" t="s">
        <v>993</v>
      </c>
      <c r="G783" s="35"/>
      <c r="H783" s="35"/>
      <c r="I783" s="147"/>
      <c r="J783" s="35"/>
      <c r="K783" s="35"/>
      <c r="L783" s="36"/>
      <c r="M783" s="229"/>
      <c r="N783" s="230"/>
      <c r="O783" s="64"/>
      <c r="P783" s="64"/>
      <c r="Q783" s="64"/>
      <c r="R783" s="64"/>
      <c r="S783" s="64"/>
      <c r="T783" s="65"/>
      <c r="U783" s="35"/>
      <c r="V783" s="35"/>
      <c r="W783" s="35"/>
      <c r="X783" s="35"/>
      <c r="Y783" s="35"/>
      <c r="Z783" s="35"/>
      <c r="AA783" s="35"/>
      <c r="AB783" s="35"/>
      <c r="AC783" s="35"/>
      <c r="AD783" s="35"/>
      <c r="AE783" s="35"/>
      <c r="AT783" s="18" t="s">
        <v>585</v>
      </c>
      <c r="AU783" s="18" t="s">
        <v>87</v>
      </c>
    </row>
    <row r="784" spans="1:65" s="2" customFormat="1" ht="37.9" customHeight="1">
      <c r="A784" s="35"/>
      <c r="B784" s="146"/>
      <c r="C784" s="231" t="s">
        <v>994</v>
      </c>
      <c r="D784" s="231" t="s">
        <v>558</v>
      </c>
      <c r="E784" s="232" t="s">
        <v>995</v>
      </c>
      <c r="F784" s="233" t="s">
        <v>996</v>
      </c>
      <c r="G784" s="234" t="s">
        <v>272</v>
      </c>
      <c r="H784" s="235">
        <v>1</v>
      </c>
      <c r="I784" s="236"/>
      <c r="J784" s="237">
        <f>ROUND(I784*H784,2)</f>
        <v>0</v>
      </c>
      <c r="K784" s="238"/>
      <c r="L784" s="239"/>
      <c r="M784" s="240" t="s">
        <v>1</v>
      </c>
      <c r="N784" s="241" t="s">
        <v>40</v>
      </c>
      <c r="O784" s="64"/>
      <c r="P784" s="188">
        <f>O784*H784</f>
        <v>0</v>
      </c>
      <c r="Q784" s="188">
        <v>0</v>
      </c>
      <c r="R784" s="188">
        <f>Q784*H784</f>
        <v>0</v>
      </c>
      <c r="S784" s="188">
        <v>0</v>
      </c>
      <c r="T784" s="189">
        <f>S784*H784</f>
        <v>0</v>
      </c>
      <c r="U784" s="35"/>
      <c r="V784" s="35"/>
      <c r="W784" s="35"/>
      <c r="X784" s="35"/>
      <c r="Y784" s="35"/>
      <c r="Z784" s="35"/>
      <c r="AA784" s="35"/>
      <c r="AB784" s="35"/>
      <c r="AC784" s="35"/>
      <c r="AD784" s="35"/>
      <c r="AE784" s="35"/>
      <c r="AR784" s="190" t="s">
        <v>314</v>
      </c>
      <c r="AT784" s="190" t="s">
        <v>558</v>
      </c>
      <c r="AU784" s="190" t="s">
        <v>87</v>
      </c>
      <c r="AY784" s="18" t="s">
        <v>176</v>
      </c>
      <c r="BE784" s="108">
        <f>IF(N784="základná",J784,0)</f>
        <v>0</v>
      </c>
      <c r="BF784" s="108">
        <f>IF(N784="znížená",J784,0)</f>
        <v>0</v>
      </c>
      <c r="BG784" s="108">
        <f>IF(N784="zákl. prenesená",J784,0)</f>
        <v>0</v>
      </c>
      <c r="BH784" s="108">
        <f>IF(N784="zníž. prenesená",J784,0)</f>
        <v>0</v>
      </c>
      <c r="BI784" s="108">
        <f>IF(N784="nulová",J784,0)</f>
        <v>0</v>
      </c>
      <c r="BJ784" s="18" t="s">
        <v>87</v>
      </c>
      <c r="BK784" s="108">
        <f>ROUND(I784*H784,2)</f>
        <v>0</v>
      </c>
      <c r="BL784" s="18" t="s">
        <v>252</v>
      </c>
      <c r="BM784" s="190" t="s">
        <v>997</v>
      </c>
    </row>
    <row r="785" spans="1:65" s="2" customFormat="1" ht="19.5">
      <c r="A785" s="35"/>
      <c r="B785" s="36"/>
      <c r="C785" s="35"/>
      <c r="D785" s="192" t="s">
        <v>585</v>
      </c>
      <c r="E785" s="35"/>
      <c r="F785" s="228" t="s">
        <v>993</v>
      </c>
      <c r="G785" s="35"/>
      <c r="H785" s="35"/>
      <c r="I785" s="147"/>
      <c r="J785" s="35"/>
      <c r="K785" s="35"/>
      <c r="L785" s="36"/>
      <c r="M785" s="229"/>
      <c r="N785" s="230"/>
      <c r="O785" s="64"/>
      <c r="P785" s="64"/>
      <c r="Q785" s="64"/>
      <c r="R785" s="64"/>
      <c r="S785" s="64"/>
      <c r="T785" s="65"/>
      <c r="U785" s="35"/>
      <c r="V785" s="35"/>
      <c r="W785" s="35"/>
      <c r="X785" s="35"/>
      <c r="Y785" s="35"/>
      <c r="Z785" s="35"/>
      <c r="AA785" s="35"/>
      <c r="AB785" s="35"/>
      <c r="AC785" s="35"/>
      <c r="AD785" s="35"/>
      <c r="AE785" s="35"/>
      <c r="AT785" s="18" t="s">
        <v>585</v>
      </c>
      <c r="AU785" s="18" t="s">
        <v>87</v>
      </c>
    </row>
    <row r="786" spans="1:65" s="2" customFormat="1" ht="16.5" customHeight="1">
      <c r="A786" s="35"/>
      <c r="B786" s="146"/>
      <c r="C786" s="178" t="s">
        <v>487</v>
      </c>
      <c r="D786" s="178" t="s">
        <v>179</v>
      </c>
      <c r="E786" s="179" t="s">
        <v>998</v>
      </c>
      <c r="F786" s="180" t="s">
        <v>999</v>
      </c>
      <c r="G786" s="181" t="s">
        <v>263</v>
      </c>
      <c r="H786" s="182">
        <v>4.2</v>
      </c>
      <c r="I786" s="183"/>
      <c r="J786" s="184">
        <f>ROUND(I786*H786,2)</f>
        <v>0</v>
      </c>
      <c r="K786" s="185"/>
      <c r="L786" s="36"/>
      <c r="M786" s="186" t="s">
        <v>1</v>
      </c>
      <c r="N786" s="187" t="s">
        <v>40</v>
      </c>
      <c r="O786" s="64"/>
      <c r="P786" s="188">
        <f>O786*H786</f>
        <v>0</v>
      </c>
      <c r="Q786" s="188">
        <v>0</v>
      </c>
      <c r="R786" s="188">
        <f>Q786*H786</f>
        <v>0</v>
      </c>
      <c r="S786" s="188">
        <v>0</v>
      </c>
      <c r="T786" s="189">
        <f>S786*H786</f>
        <v>0</v>
      </c>
      <c r="U786" s="35"/>
      <c r="V786" s="35"/>
      <c r="W786" s="35"/>
      <c r="X786" s="35"/>
      <c r="Y786" s="35"/>
      <c r="Z786" s="35"/>
      <c r="AA786" s="35"/>
      <c r="AB786" s="35"/>
      <c r="AC786" s="35"/>
      <c r="AD786" s="35"/>
      <c r="AE786" s="35"/>
      <c r="AR786" s="190" t="s">
        <v>252</v>
      </c>
      <c r="AT786" s="190" t="s">
        <v>179</v>
      </c>
      <c r="AU786" s="190" t="s">
        <v>87</v>
      </c>
      <c r="AY786" s="18" t="s">
        <v>176</v>
      </c>
      <c r="BE786" s="108">
        <f>IF(N786="základná",J786,0)</f>
        <v>0</v>
      </c>
      <c r="BF786" s="108">
        <f>IF(N786="znížená",J786,0)</f>
        <v>0</v>
      </c>
      <c r="BG786" s="108">
        <f>IF(N786="zákl. prenesená",J786,0)</f>
        <v>0</v>
      </c>
      <c r="BH786" s="108">
        <f>IF(N786="zníž. prenesená",J786,0)</f>
        <v>0</v>
      </c>
      <c r="BI786" s="108">
        <f>IF(N786="nulová",J786,0)</f>
        <v>0</v>
      </c>
      <c r="BJ786" s="18" t="s">
        <v>87</v>
      </c>
      <c r="BK786" s="108">
        <f>ROUND(I786*H786,2)</f>
        <v>0</v>
      </c>
      <c r="BL786" s="18" t="s">
        <v>252</v>
      </c>
      <c r="BM786" s="190" t="s">
        <v>1000</v>
      </c>
    </row>
    <row r="787" spans="1:65" s="14" customFormat="1">
      <c r="B787" s="199"/>
      <c r="D787" s="192" t="s">
        <v>184</v>
      </c>
      <c r="E787" s="200" t="s">
        <v>1</v>
      </c>
      <c r="F787" s="201" t="s">
        <v>1001</v>
      </c>
      <c r="H787" s="202">
        <v>4.2</v>
      </c>
      <c r="I787" s="203"/>
      <c r="L787" s="199"/>
      <c r="M787" s="204"/>
      <c r="N787" s="205"/>
      <c r="O787" s="205"/>
      <c r="P787" s="205"/>
      <c r="Q787" s="205"/>
      <c r="R787" s="205"/>
      <c r="S787" s="205"/>
      <c r="T787" s="206"/>
      <c r="AT787" s="200" t="s">
        <v>184</v>
      </c>
      <c r="AU787" s="200" t="s">
        <v>87</v>
      </c>
      <c r="AV787" s="14" t="s">
        <v>87</v>
      </c>
      <c r="AW787" s="14" t="s">
        <v>29</v>
      </c>
      <c r="AX787" s="14" t="s">
        <v>74</v>
      </c>
      <c r="AY787" s="200" t="s">
        <v>176</v>
      </c>
    </row>
    <row r="788" spans="1:65" s="15" customFormat="1">
      <c r="B788" s="207"/>
      <c r="D788" s="192" t="s">
        <v>184</v>
      </c>
      <c r="E788" s="208" t="s">
        <v>1</v>
      </c>
      <c r="F788" s="209" t="s">
        <v>207</v>
      </c>
      <c r="H788" s="210">
        <v>4.2</v>
      </c>
      <c r="I788" s="211"/>
      <c r="L788" s="207"/>
      <c r="M788" s="212"/>
      <c r="N788" s="213"/>
      <c r="O788" s="213"/>
      <c r="P788" s="213"/>
      <c r="Q788" s="213"/>
      <c r="R788" s="213"/>
      <c r="S788" s="213"/>
      <c r="T788" s="214"/>
      <c r="AT788" s="208" t="s">
        <v>184</v>
      </c>
      <c r="AU788" s="208" t="s">
        <v>87</v>
      </c>
      <c r="AV788" s="15" t="s">
        <v>183</v>
      </c>
      <c r="AW788" s="15" t="s">
        <v>29</v>
      </c>
      <c r="AX788" s="15" t="s">
        <v>81</v>
      </c>
      <c r="AY788" s="208" t="s">
        <v>176</v>
      </c>
    </row>
    <row r="789" spans="1:65" s="2" customFormat="1" ht="16.5" customHeight="1">
      <c r="A789" s="35"/>
      <c r="B789" s="146"/>
      <c r="C789" s="231" t="s">
        <v>1002</v>
      </c>
      <c r="D789" s="231" t="s">
        <v>558</v>
      </c>
      <c r="E789" s="232" t="s">
        <v>1003</v>
      </c>
      <c r="F789" s="233" t="s">
        <v>1004</v>
      </c>
      <c r="G789" s="234" t="s">
        <v>272</v>
      </c>
      <c r="H789" s="235">
        <v>1</v>
      </c>
      <c r="I789" s="236"/>
      <c r="J789" s="237">
        <f>ROUND(I789*H789,2)</f>
        <v>0</v>
      </c>
      <c r="K789" s="238"/>
      <c r="L789" s="239"/>
      <c r="M789" s="240" t="s">
        <v>1</v>
      </c>
      <c r="N789" s="241" t="s">
        <v>40</v>
      </c>
      <c r="O789" s="64"/>
      <c r="P789" s="188">
        <f>O789*H789</f>
        <v>0</v>
      </c>
      <c r="Q789" s="188">
        <v>0</v>
      </c>
      <c r="R789" s="188">
        <f>Q789*H789</f>
        <v>0</v>
      </c>
      <c r="S789" s="188">
        <v>0</v>
      </c>
      <c r="T789" s="189">
        <f>S789*H789</f>
        <v>0</v>
      </c>
      <c r="U789" s="35"/>
      <c r="V789" s="35"/>
      <c r="W789" s="35"/>
      <c r="X789" s="35"/>
      <c r="Y789" s="35"/>
      <c r="Z789" s="35"/>
      <c r="AA789" s="35"/>
      <c r="AB789" s="35"/>
      <c r="AC789" s="35"/>
      <c r="AD789" s="35"/>
      <c r="AE789" s="35"/>
      <c r="AR789" s="190" t="s">
        <v>314</v>
      </c>
      <c r="AT789" s="190" t="s">
        <v>558</v>
      </c>
      <c r="AU789" s="190" t="s">
        <v>87</v>
      </c>
      <c r="AY789" s="18" t="s">
        <v>176</v>
      </c>
      <c r="BE789" s="108">
        <f>IF(N789="základná",J789,0)</f>
        <v>0</v>
      </c>
      <c r="BF789" s="108">
        <f>IF(N789="znížená",J789,0)</f>
        <v>0</v>
      </c>
      <c r="BG789" s="108">
        <f>IF(N789="zákl. prenesená",J789,0)</f>
        <v>0</v>
      </c>
      <c r="BH789" s="108">
        <f>IF(N789="zníž. prenesená",J789,0)</f>
        <v>0</v>
      </c>
      <c r="BI789" s="108">
        <f>IF(N789="nulová",J789,0)</f>
        <v>0</v>
      </c>
      <c r="BJ789" s="18" t="s">
        <v>87</v>
      </c>
      <c r="BK789" s="108">
        <f>ROUND(I789*H789,2)</f>
        <v>0</v>
      </c>
      <c r="BL789" s="18" t="s">
        <v>252</v>
      </c>
      <c r="BM789" s="190" t="s">
        <v>1005</v>
      </c>
    </row>
    <row r="790" spans="1:65" s="2" customFormat="1" ht="39">
      <c r="A790" s="35"/>
      <c r="B790" s="36"/>
      <c r="C790" s="35"/>
      <c r="D790" s="192" t="s">
        <v>585</v>
      </c>
      <c r="E790" s="35"/>
      <c r="F790" s="228" t="s">
        <v>1006</v>
      </c>
      <c r="G790" s="35"/>
      <c r="H790" s="35"/>
      <c r="I790" s="147"/>
      <c r="J790" s="35"/>
      <c r="K790" s="35"/>
      <c r="L790" s="36"/>
      <c r="M790" s="229"/>
      <c r="N790" s="230"/>
      <c r="O790" s="64"/>
      <c r="P790" s="64"/>
      <c r="Q790" s="64"/>
      <c r="R790" s="64"/>
      <c r="S790" s="64"/>
      <c r="T790" s="65"/>
      <c r="U790" s="35"/>
      <c r="V790" s="35"/>
      <c r="W790" s="35"/>
      <c r="X790" s="35"/>
      <c r="Y790" s="35"/>
      <c r="Z790" s="35"/>
      <c r="AA790" s="35"/>
      <c r="AB790" s="35"/>
      <c r="AC790" s="35"/>
      <c r="AD790" s="35"/>
      <c r="AE790" s="35"/>
      <c r="AT790" s="18" t="s">
        <v>585</v>
      </c>
      <c r="AU790" s="18" t="s">
        <v>87</v>
      </c>
    </row>
    <row r="791" spans="1:65" s="2" customFormat="1" ht="24.2" customHeight="1">
      <c r="A791" s="35"/>
      <c r="B791" s="146"/>
      <c r="C791" s="178" t="s">
        <v>494</v>
      </c>
      <c r="D791" s="178" t="s">
        <v>179</v>
      </c>
      <c r="E791" s="179" t="s">
        <v>1007</v>
      </c>
      <c r="F791" s="180" t="s">
        <v>1008</v>
      </c>
      <c r="G791" s="181" t="s">
        <v>757</v>
      </c>
      <c r="H791" s="182">
        <v>105.916</v>
      </c>
      <c r="I791" s="183"/>
      <c r="J791" s="184">
        <f>ROUND(I791*H791,2)</f>
        <v>0</v>
      </c>
      <c r="K791" s="185"/>
      <c r="L791" s="36"/>
      <c r="M791" s="186" t="s">
        <v>1</v>
      </c>
      <c r="N791" s="187" t="s">
        <v>40</v>
      </c>
      <c r="O791" s="64"/>
      <c r="P791" s="188">
        <f>O791*H791</f>
        <v>0</v>
      </c>
      <c r="Q791" s="188">
        <v>0</v>
      </c>
      <c r="R791" s="188">
        <f>Q791*H791</f>
        <v>0</v>
      </c>
      <c r="S791" s="188">
        <v>0</v>
      </c>
      <c r="T791" s="189">
        <f>S791*H791</f>
        <v>0</v>
      </c>
      <c r="U791" s="35"/>
      <c r="V791" s="35"/>
      <c r="W791" s="35"/>
      <c r="X791" s="35"/>
      <c r="Y791" s="35"/>
      <c r="Z791" s="35"/>
      <c r="AA791" s="35"/>
      <c r="AB791" s="35"/>
      <c r="AC791" s="35"/>
      <c r="AD791" s="35"/>
      <c r="AE791" s="35"/>
      <c r="AR791" s="190" t="s">
        <v>252</v>
      </c>
      <c r="AT791" s="190" t="s">
        <v>179</v>
      </c>
      <c r="AU791" s="190" t="s">
        <v>87</v>
      </c>
      <c r="AY791" s="18" t="s">
        <v>176</v>
      </c>
      <c r="BE791" s="108">
        <f>IF(N791="základná",J791,0)</f>
        <v>0</v>
      </c>
      <c r="BF791" s="108">
        <f>IF(N791="znížená",J791,0)</f>
        <v>0</v>
      </c>
      <c r="BG791" s="108">
        <f>IF(N791="zákl. prenesená",J791,0)</f>
        <v>0</v>
      </c>
      <c r="BH791" s="108">
        <f>IF(N791="zníž. prenesená",J791,0)</f>
        <v>0</v>
      </c>
      <c r="BI791" s="108">
        <f>IF(N791="nulová",J791,0)</f>
        <v>0</v>
      </c>
      <c r="BJ791" s="18" t="s">
        <v>87</v>
      </c>
      <c r="BK791" s="108">
        <f>ROUND(I791*H791,2)</f>
        <v>0</v>
      </c>
      <c r="BL791" s="18" t="s">
        <v>252</v>
      </c>
      <c r="BM791" s="190" t="s">
        <v>1009</v>
      </c>
    </row>
    <row r="792" spans="1:65" s="13" customFormat="1">
      <c r="B792" s="191"/>
      <c r="D792" s="192" t="s">
        <v>184</v>
      </c>
      <c r="E792" s="193" t="s">
        <v>1</v>
      </c>
      <c r="F792" s="194" t="s">
        <v>1010</v>
      </c>
      <c r="H792" s="193" t="s">
        <v>1</v>
      </c>
      <c r="I792" s="195"/>
      <c r="L792" s="191"/>
      <c r="M792" s="196"/>
      <c r="N792" s="197"/>
      <c r="O792" s="197"/>
      <c r="P792" s="197"/>
      <c r="Q792" s="197"/>
      <c r="R792" s="197"/>
      <c r="S792" s="197"/>
      <c r="T792" s="198"/>
      <c r="AT792" s="193" t="s">
        <v>184</v>
      </c>
      <c r="AU792" s="193" t="s">
        <v>87</v>
      </c>
      <c r="AV792" s="13" t="s">
        <v>81</v>
      </c>
      <c r="AW792" s="13" t="s">
        <v>29</v>
      </c>
      <c r="AX792" s="13" t="s">
        <v>74</v>
      </c>
      <c r="AY792" s="193" t="s">
        <v>176</v>
      </c>
    </row>
    <row r="793" spans="1:65" s="13" customFormat="1">
      <c r="B793" s="191"/>
      <c r="D793" s="192" t="s">
        <v>184</v>
      </c>
      <c r="E793" s="193" t="s">
        <v>1</v>
      </c>
      <c r="F793" s="194" t="s">
        <v>1011</v>
      </c>
      <c r="H793" s="193" t="s">
        <v>1</v>
      </c>
      <c r="I793" s="195"/>
      <c r="L793" s="191"/>
      <c r="M793" s="196"/>
      <c r="N793" s="197"/>
      <c r="O793" s="197"/>
      <c r="P793" s="197"/>
      <c r="Q793" s="197"/>
      <c r="R793" s="197"/>
      <c r="S793" s="197"/>
      <c r="T793" s="198"/>
      <c r="AT793" s="193" t="s">
        <v>184</v>
      </c>
      <c r="AU793" s="193" t="s">
        <v>87</v>
      </c>
      <c r="AV793" s="13" t="s">
        <v>81</v>
      </c>
      <c r="AW793" s="13" t="s">
        <v>29</v>
      </c>
      <c r="AX793" s="13" t="s">
        <v>74</v>
      </c>
      <c r="AY793" s="193" t="s">
        <v>176</v>
      </c>
    </row>
    <row r="794" spans="1:65" s="14" customFormat="1">
      <c r="B794" s="199"/>
      <c r="D794" s="192" t="s">
        <v>184</v>
      </c>
      <c r="E794" s="200" t="s">
        <v>1</v>
      </c>
      <c r="F794" s="201" t="s">
        <v>1012</v>
      </c>
      <c r="H794" s="202">
        <v>45.572000000000003</v>
      </c>
      <c r="I794" s="203"/>
      <c r="L794" s="199"/>
      <c r="M794" s="204"/>
      <c r="N794" s="205"/>
      <c r="O794" s="205"/>
      <c r="P794" s="205"/>
      <c r="Q794" s="205"/>
      <c r="R794" s="205"/>
      <c r="S794" s="205"/>
      <c r="T794" s="206"/>
      <c r="AT794" s="200" t="s">
        <v>184</v>
      </c>
      <c r="AU794" s="200" t="s">
        <v>87</v>
      </c>
      <c r="AV794" s="14" t="s">
        <v>87</v>
      </c>
      <c r="AW794" s="14" t="s">
        <v>29</v>
      </c>
      <c r="AX794" s="14" t="s">
        <v>74</v>
      </c>
      <c r="AY794" s="200" t="s">
        <v>176</v>
      </c>
    </row>
    <row r="795" spans="1:65" s="13" customFormat="1">
      <c r="B795" s="191"/>
      <c r="D795" s="192" t="s">
        <v>184</v>
      </c>
      <c r="E795" s="193" t="s">
        <v>1</v>
      </c>
      <c r="F795" s="194" t="s">
        <v>1013</v>
      </c>
      <c r="H795" s="193" t="s">
        <v>1</v>
      </c>
      <c r="I795" s="195"/>
      <c r="L795" s="191"/>
      <c r="M795" s="196"/>
      <c r="N795" s="197"/>
      <c r="O795" s="197"/>
      <c r="P795" s="197"/>
      <c r="Q795" s="197"/>
      <c r="R795" s="197"/>
      <c r="S795" s="197"/>
      <c r="T795" s="198"/>
      <c r="AT795" s="193" t="s">
        <v>184</v>
      </c>
      <c r="AU795" s="193" t="s">
        <v>87</v>
      </c>
      <c r="AV795" s="13" t="s">
        <v>81</v>
      </c>
      <c r="AW795" s="13" t="s">
        <v>29</v>
      </c>
      <c r="AX795" s="13" t="s">
        <v>74</v>
      </c>
      <c r="AY795" s="193" t="s">
        <v>176</v>
      </c>
    </row>
    <row r="796" spans="1:65" s="14" customFormat="1" ht="22.5">
      <c r="B796" s="199"/>
      <c r="D796" s="192" t="s">
        <v>184</v>
      </c>
      <c r="E796" s="200" t="s">
        <v>1</v>
      </c>
      <c r="F796" s="201" t="s">
        <v>1014</v>
      </c>
      <c r="H796" s="202">
        <v>47.093000000000004</v>
      </c>
      <c r="I796" s="203"/>
      <c r="L796" s="199"/>
      <c r="M796" s="204"/>
      <c r="N796" s="205"/>
      <c r="O796" s="205"/>
      <c r="P796" s="205"/>
      <c r="Q796" s="205"/>
      <c r="R796" s="205"/>
      <c r="S796" s="205"/>
      <c r="T796" s="206"/>
      <c r="AT796" s="200" t="s">
        <v>184</v>
      </c>
      <c r="AU796" s="200" t="s">
        <v>87</v>
      </c>
      <c r="AV796" s="14" t="s">
        <v>87</v>
      </c>
      <c r="AW796" s="14" t="s">
        <v>29</v>
      </c>
      <c r="AX796" s="14" t="s">
        <v>74</v>
      </c>
      <c r="AY796" s="200" t="s">
        <v>176</v>
      </c>
    </row>
    <row r="797" spans="1:65" s="13" customFormat="1">
      <c r="B797" s="191"/>
      <c r="D797" s="192" t="s">
        <v>184</v>
      </c>
      <c r="E797" s="193" t="s">
        <v>1</v>
      </c>
      <c r="F797" s="194" t="s">
        <v>1015</v>
      </c>
      <c r="H797" s="193" t="s">
        <v>1</v>
      </c>
      <c r="I797" s="195"/>
      <c r="L797" s="191"/>
      <c r="M797" s="196"/>
      <c r="N797" s="197"/>
      <c r="O797" s="197"/>
      <c r="P797" s="197"/>
      <c r="Q797" s="197"/>
      <c r="R797" s="197"/>
      <c r="S797" s="197"/>
      <c r="T797" s="198"/>
      <c r="AT797" s="193" t="s">
        <v>184</v>
      </c>
      <c r="AU797" s="193" t="s">
        <v>87</v>
      </c>
      <c r="AV797" s="13" t="s">
        <v>81</v>
      </c>
      <c r="AW797" s="13" t="s">
        <v>29</v>
      </c>
      <c r="AX797" s="13" t="s">
        <v>74</v>
      </c>
      <c r="AY797" s="193" t="s">
        <v>176</v>
      </c>
    </row>
    <row r="798" spans="1:65" s="14" customFormat="1">
      <c r="B798" s="199"/>
      <c r="D798" s="192" t="s">
        <v>184</v>
      </c>
      <c r="E798" s="200" t="s">
        <v>1</v>
      </c>
      <c r="F798" s="201" t="s">
        <v>1016</v>
      </c>
      <c r="H798" s="202">
        <v>13.250999999999999</v>
      </c>
      <c r="I798" s="203"/>
      <c r="L798" s="199"/>
      <c r="M798" s="204"/>
      <c r="N798" s="205"/>
      <c r="O798" s="205"/>
      <c r="P798" s="205"/>
      <c r="Q798" s="205"/>
      <c r="R798" s="205"/>
      <c r="S798" s="205"/>
      <c r="T798" s="206"/>
      <c r="AT798" s="200" t="s">
        <v>184</v>
      </c>
      <c r="AU798" s="200" t="s">
        <v>87</v>
      </c>
      <c r="AV798" s="14" t="s">
        <v>87</v>
      </c>
      <c r="AW798" s="14" t="s">
        <v>29</v>
      </c>
      <c r="AX798" s="14" t="s">
        <v>74</v>
      </c>
      <c r="AY798" s="200" t="s">
        <v>176</v>
      </c>
    </row>
    <row r="799" spans="1:65" s="15" customFormat="1">
      <c r="B799" s="207"/>
      <c r="D799" s="192" t="s">
        <v>184</v>
      </c>
      <c r="E799" s="208" t="s">
        <v>1</v>
      </c>
      <c r="F799" s="209" t="s">
        <v>207</v>
      </c>
      <c r="H799" s="210">
        <v>105.916</v>
      </c>
      <c r="I799" s="211"/>
      <c r="L799" s="207"/>
      <c r="M799" s="212"/>
      <c r="N799" s="213"/>
      <c r="O799" s="213"/>
      <c r="P799" s="213"/>
      <c r="Q799" s="213"/>
      <c r="R799" s="213"/>
      <c r="S799" s="213"/>
      <c r="T799" s="214"/>
      <c r="AT799" s="208" t="s">
        <v>184</v>
      </c>
      <c r="AU799" s="208" t="s">
        <v>87</v>
      </c>
      <c r="AV799" s="15" t="s">
        <v>183</v>
      </c>
      <c r="AW799" s="15" t="s">
        <v>29</v>
      </c>
      <c r="AX799" s="15" t="s">
        <v>81</v>
      </c>
      <c r="AY799" s="208" t="s">
        <v>176</v>
      </c>
    </row>
    <row r="800" spans="1:65" s="2" customFormat="1" ht="24.2" customHeight="1">
      <c r="A800" s="35"/>
      <c r="B800" s="146"/>
      <c r="C800" s="231" t="s">
        <v>1017</v>
      </c>
      <c r="D800" s="231" t="s">
        <v>558</v>
      </c>
      <c r="E800" s="232" t="s">
        <v>1018</v>
      </c>
      <c r="F800" s="233" t="s">
        <v>1019</v>
      </c>
      <c r="G800" s="234" t="s">
        <v>471</v>
      </c>
      <c r="H800" s="235">
        <v>4.7E-2</v>
      </c>
      <c r="I800" s="236"/>
      <c r="J800" s="237">
        <f>ROUND(I800*H800,2)</f>
        <v>0</v>
      </c>
      <c r="K800" s="238"/>
      <c r="L800" s="239"/>
      <c r="M800" s="240" t="s">
        <v>1</v>
      </c>
      <c r="N800" s="241" t="s">
        <v>40</v>
      </c>
      <c r="O800" s="64"/>
      <c r="P800" s="188">
        <f>O800*H800</f>
        <v>0</v>
      </c>
      <c r="Q800" s="188">
        <v>0</v>
      </c>
      <c r="R800" s="188">
        <f>Q800*H800</f>
        <v>0</v>
      </c>
      <c r="S800" s="188">
        <v>0</v>
      </c>
      <c r="T800" s="189">
        <f>S800*H800</f>
        <v>0</v>
      </c>
      <c r="U800" s="35"/>
      <c r="V800" s="35"/>
      <c r="W800" s="35"/>
      <c r="X800" s="35"/>
      <c r="Y800" s="35"/>
      <c r="Z800" s="35"/>
      <c r="AA800" s="35"/>
      <c r="AB800" s="35"/>
      <c r="AC800" s="35"/>
      <c r="AD800" s="35"/>
      <c r="AE800" s="35"/>
      <c r="AR800" s="190" t="s">
        <v>314</v>
      </c>
      <c r="AT800" s="190" t="s">
        <v>558</v>
      </c>
      <c r="AU800" s="190" t="s">
        <v>87</v>
      </c>
      <c r="AY800" s="18" t="s">
        <v>176</v>
      </c>
      <c r="BE800" s="108">
        <f>IF(N800="základná",J800,0)</f>
        <v>0</v>
      </c>
      <c r="BF800" s="108">
        <f>IF(N800="znížená",J800,0)</f>
        <v>0</v>
      </c>
      <c r="BG800" s="108">
        <f>IF(N800="zákl. prenesená",J800,0)</f>
        <v>0</v>
      </c>
      <c r="BH800" s="108">
        <f>IF(N800="zníž. prenesená",J800,0)</f>
        <v>0</v>
      </c>
      <c r="BI800" s="108">
        <f>IF(N800="nulová",J800,0)</f>
        <v>0</v>
      </c>
      <c r="BJ800" s="18" t="s">
        <v>87</v>
      </c>
      <c r="BK800" s="108">
        <f>ROUND(I800*H800,2)</f>
        <v>0</v>
      </c>
      <c r="BL800" s="18" t="s">
        <v>252</v>
      </c>
      <c r="BM800" s="190" t="s">
        <v>1020</v>
      </c>
    </row>
    <row r="801" spans="1:65" s="13" customFormat="1">
      <c r="B801" s="191"/>
      <c r="D801" s="192" t="s">
        <v>184</v>
      </c>
      <c r="E801" s="193" t="s">
        <v>1</v>
      </c>
      <c r="F801" s="194" t="s">
        <v>1013</v>
      </c>
      <c r="H801" s="193" t="s">
        <v>1</v>
      </c>
      <c r="I801" s="195"/>
      <c r="L801" s="191"/>
      <c r="M801" s="196"/>
      <c r="N801" s="197"/>
      <c r="O801" s="197"/>
      <c r="P801" s="197"/>
      <c r="Q801" s="197"/>
      <c r="R801" s="197"/>
      <c r="S801" s="197"/>
      <c r="T801" s="198"/>
      <c r="AT801" s="193" t="s">
        <v>184</v>
      </c>
      <c r="AU801" s="193" t="s">
        <v>87</v>
      </c>
      <c r="AV801" s="13" t="s">
        <v>81</v>
      </c>
      <c r="AW801" s="13" t="s">
        <v>29</v>
      </c>
      <c r="AX801" s="13" t="s">
        <v>74</v>
      </c>
      <c r="AY801" s="193" t="s">
        <v>176</v>
      </c>
    </row>
    <row r="802" spans="1:65" s="14" customFormat="1" ht="22.5">
      <c r="B802" s="199"/>
      <c r="D802" s="192" t="s">
        <v>184</v>
      </c>
      <c r="E802" s="200" t="s">
        <v>1</v>
      </c>
      <c r="F802" s="201" t="s">
        <v>1021</v>
      </c>
      <c r="H802" s="202">
        <v>4.7E-2</v>
      </c>
      <c r="I802" s="203"/>
      <c r="L802" s="199"/>
      <c r="M802" s="204"/>
      <c r="N802" s="205"/>
      <c r="O802" s="205"/>
      <c r="P802" s="205"/>
      <c r="Q802" s="205"/>
      <c r="R802" s="205"/>
      <c r="S802" s="205"/>
      <c r="T802" s="206"/>
      <c r="AT802" s="200" t="s">
        <v>184</v>
      </c>
      <c r="AU802" s="200" t="s">
        <v>87</v>
      </c>
      <c r="AV802" s="14" t="s">
        <v>87</v>
      </c>
      <c r="AW802" s="14" t="s">
        <v>29</v>
      </c>
      <c r="AX802" s="14" t="s">
        <v>74</v>
      </c>
      <c r="AY802" s="200" t="s">
        <v>176</v>
      </c>
    </row>
    <row r="803" spans="1:65" s="15" customFormat="1">
      <c r="B803" s="207"/>
      <c r="D803" s="192" t="s">
        <v>184</v>
      </c>
      <c r="E803" s="208" t="s">
        <v>1</v>
      </c>
      <c r="F803" s="209" t="s">
        <v>207</v>
      </c>
      <c r="H803" s="210">
        <v>4.7E-2</v>
      </c>
      <c r="I803" s="211"/>
      <c r="L803" s="207"/>
      <c r="M803" s="212"/>
      <c r="N803" s="213"/>
      <c r="O803" s="213"/>
      <c r="P803" s="213"/>
      <c r="Q803" s="213"/>
      <c r="R803" s="213"/>
      <c r="S803" s="213"/>
      <c r="T803" s="214"/>
      <c r="AT803" s="208" t="s">
        <v>184</v>
      </c>
      <c r="AU803" s="208" t="s">
        <v>87</v>
      </c>
      <c r="AV803" s="15" t="s">
        <v>183</v>
      </c>
      <c r="AW803" s="15" t="s">
        <v>29</v>
      </c>
      <c r="AX803" s="15" t="s">
        <v>81</v>
      </c>
      <c r="AY803" s="208" t="s">
        <v>176</v>
      </c>
    </row>
    <row r="804" spans="1:65" s="2" customFormat="1" ht="24.2" customHeight="1">
      <c r="A804" s="35"/>
      <c r="B804" s="146"/>
      <c r="C804" s="231" t="s">
        <v>499</v>
      </c>
      <c r="D804" s="231" t="s">
        <v>558</v>
      </c>
      <c r="E804" s="232" t="s">
        <v>1022</v>
      </c>
      <c r="F804" s="233" t="s">
        <v>1023</v>
      </c>
      <c r="G804" s="234" t="s">
        <v>471</v>
      </c>
      <c r="H804" s="235">
        <v>4.5999999999999999E-2</v>
      </c>
      <c r="I804" s="236"/>
      <c r="J804" s="237">
        <f>ROUND(I804*H804,2)</f>
        <v>0</v>
      </c>
      <c r="K804" s="238"/>
      <c r="L804" s="239"/>
      <c r="M804" s="240" t="s">
        <v>1</v>
      </c>
      <c r="N804" s="241" t="s">
        <v>40</v>
      </c>
      <c r="O804" s="64"/>
      <c r="P804" s="188">
        <f>O804*H804</f>
        <v>0</v>
      </c>
      <c r="Q804" s="188">
        <v>0</v>
      </c>
      <c r="R804" s="188">
        <f>Q804*H804</f>
        <v>0</v>
      </c>
      <c r="S804" s="188">
        <v>0</v>
      </c>
      <c r="T804" s="189">
        <f>S804*H804</f>
        <v>0</v>
      </c>
      <c r="U804" s="35"/>
      <c r="V804" s="35"/>
      <c r="W804" s="35"/>
      <c r="X804" s="35"/>
      <c r="Y804" s="35"/>
      <c r="Z804" s="35"/>
      <c r="AA804" s="35"/>
      <c r="AB804" s="35"/>
      <c r="AC804" s="35"/>
      <c r="AD804" s="35"/>
      <c r="AE804" s="35"/>
      <c r="AR804" s="190" t="s">
        <v>314</v>
      </c>
      <c r="AT804" s="190" t="s">
        <v>558</v>
      </c>
      <c r="AU804" s="190" t="s">
        <v>87</v>
      </c>
      <c r="AY804" s="18" t="s">
        <v>176</v>
      </c>
      <c r="BE804" s="108">
        <f>IF(N804="základná",J804,0)</f>
        <v>0</v>
      </c>
      <c r="BF804" s="108">
        <f>IF(N804="znížená",J804,0)</f>
        <v>0</v>
      </c>
      <c r="BG804" s="108">
        <f>IF(N804="zákl. prenesená",J804,0)</f>
        <v>0</v>
      </c>
      <c r="BH804" s="108">
        <f>IF(N804="zníž. prenesená",J804,0)</f>
        <v>0</v>
      </c>
      <c r="BI804" s="108">
        <f>IF(N804="nulová",J804,0)</f>
        <v>0</v>
      </c>
      <c r="BJ804" s="18" t="s">
        <v>87</v>
      </c>
      <c r="BK804" s="108">
        <f>ROUND(I804*H804,2)</f>
        <v>0</v>
      </c>
      <c r="BL804" s="18" t="s">
        <v>252</v>
      </c>
      <c r="BM804" s="190" t="s">
        <v>1024</v>
      </c>
    </row>
    <row r="805" spans="1:65" s="13" customFormat="1">
      <c r="B805" s="191"/>
      <c r="D805" s="192" t="s">
        <v>184</v>
      </c>
      <c r="E805" s="193" t="s">
        <v>1</v>
      </c>
      <c r="F805" s="194" t="s">
        <v>1011</v>
      </c>
      <c r="H805" s="193" t="s">
        <v>1</v>
      </c>
      <c r="I805" s="195"/>
      <c r="L805" s="191"/>
      <c r="M805" s="196"/>
      <c r="N805" s="197"/>
      <c r="O805" s="197"/>
      <c r="P805" s="197"/>
      <c r="Q805" s="197"/>
      <c r="R805" s="197"/>
      <c r="S805" s="197"/>
      <c r="T805" s="198"/>
      <c r="AT805" s="193" t="s">
        <v>184</v>
      </c>
      <c r="AU805" s="193" t="s">
        <v>87</v>
      </c>
      <c r="AV805" s="13" t="s">
        <v>81</v>
      </c>
      <c r="AW805" s="13" t="s">
        <v>29</v>
      </c>
      <c r="AX805" s="13" t="s">
        <v>74</v>
      </c>
      <c r="AY805" s="193" t="s">
        <v>176</v>
      </c>
    </row>
    <row r="806" spans="1:65" s="14" customFormat="1">
      <c r="B806" s="199"/>
      <c r="D806" s="192" t="s">
        <v>184</v>
      </c>
      <c r="E806" s="200" t="s">
        <v>1</v>
      </c>
      <c r="F806" s="201" t="s">
        <v>1025</v>
      </c>
      <c r="H806" s="202">
        <v>4.5999999999999999E-2</v>
      </c>
      <c r="I806" s="203"/>
      <c r="L806" s="199"/>
      <c r="M806" s="204"/>
      <c r="N806" s="205"/>
      <c r="O806" s="205"/>
      <c r="P806" s="205"/>
      <c r="Q806" s="205"/>
      <c r="R806" s="205"/>
      <c r="S806" s="205"/>
      <c r="T806" s="206"/>
      <c r="AT806" s="200" t="s">
        <v>184</v>
      </c>
      <c r="AU806" s="200" t="s">
        <v>87</v>
      </c>
      <c r="AV806" s="14" t="s">
        <v>87</v>
      </c>
      <c r="AW806" s="14" t="s">
        <v>29</v>
      </c>
      <c r="AX806" s="14" t="s">
        <v>74</v>
      </c>
      <c r="AY806" s="200" t="s">
        <v>176</v>
      </c>
    </row>
    <row r="807" spans="1:65" s="15" customFormat="1">
      <c r="B807" s="207"/>
      <c r="D807" s="192" t="s">
        <v>184</v>
      </c>
      <c r="E807" s="208" t="s">
        <v>1</v>
      </c>
      <c r="F807" s="209" t="s">
        <v>207</v>
      </c>
      <c r="H807" s="210">
        <v>4.5999999999999999E-2</v>
      </c>
      <c r="I807" s="211"/>
      <c r="L807" s="207"/>
      <c r="M807" s="212"/>
      <c r="N807" s="213"/>
      <c r="O807" s="213"/>
      <c r="P807" s="213"/>
      <c r="Q807" s="213"/>
      <c r="R807" s="213"/>
      <c r="S807" s="213"/>
      <c r="T807" s="214"/>
      <c r="AT807" s="208" t="s">
        <v>184</v>
      </c>
      <c r="AU807" s="208" t="s">
        <v>87</v>
      </c>
      <c r="AV807" s="15" t="s">
        <v>183</v>
      </c>
      <c r="AW807" s="15" t="s">
        <v>29</v>
      </c>
      <c r="AX807" s="15" t="s">
        <v>81</v>
      </c>
      <c r="AY807" s="208" t="s">
        <v>176</v>
      </c>
    </row>
    <row r="808" spans="1:65" s="2" customFormat="1" ht="16.5" customHeight="1">
      <c r="A808" s="35"/>
      <c r="B808" s="146"/>
      <c r="C808" s="231" t="s">
        <v>1026</v>
      </c>
      <c r="D808" s="231" t="s">
        <v>558</v>
      </c>
      <c r="E808" s="232" t="s">
        <v>1027</v>
      </c>
      <c r="F808" s="233" t="s">
        <v>1028</v>
      </c>
      <c r="G808" s="234" t="s">
        <v>182</v>
      </c>
      <c r="H808" s="235">
        <v>1.169</v>
      </c>
      <c r="I808" s="236"/>
      <c r="J808" s="237">
        <f>ROUND(I808*H808,2)</f>
        <v>0</v>
      </c>
      <c r="K808" s="238"/>
      <c r="L808" s="239"/>
      <c r="M808" s="240" t="s">
        <v>1</v>
      </c>
      <c r="N808" s="241" t="s">
        <v>40</v>
      </c>
      <c r="O808" s="64"/>
      <c r="P808" s="188">
        <f>O808*H808</f>
        <v>0</v>
      </c>
      <c r="Q808" s="188">
        <v>0</v>
      </c>
      <c r="R808" s="188">
        <f>Q808*H808</f>
        <v>0</v>
      </c>
      <c r="S808" s="188">
        <v>0</v>
      </c>
      <c r="T808" s="189">
        <f>S808*H808</f>
        <v>0</v>
      </c>
      <c r="U808" s="35"/>
      <c r="V808" s="35"/>
      <c r="W808" s="35"/>
      <c r="X808" s="35"/>
      <c r="Y808" s="35"/>
      <c r="Z808" s="35"/>
      <c r="AA808" s="35"/>
      <c r="AB808" s="35"/>
      <c r="AC808" s="35"/>
      <c r="AD808" s="35"/>
      <c r="AE808" s="35"/>
      <c r="AR808" s="190" t="s">
        <v>314</v>
      </c>
      <c r="AT808" s="190" t="s">
        <v>558</v>
      </c>
      <c r="AU808" s="190" t="s">
        <v>87</v>
      </c>
      <c r="AY808" s="18" t="s">
        <v>176</v>
      </c>
      <c r="BE808" s="108">
        <f>IF(N808="základná",J808,0)</f>
        <v>0</v>
      </c>
      <c r="BF808" s="108">
        <f>IF(N808="znížená",J808,0)</f>
        <v>0</v>
      </c>
      <c r="BG808" s="108">
        <f>IF(N808="zákl. prenesená",J808,0)</f>
        <v>0</v>
      </c>
      <c r="BH808" s="108">
        <f>IF(N808="zníž. prenesená",J808,0)</f>
        <v>0</v>
      </c>
      <c r="BI808" s="108">
        <f>IF(N808="nulová",J808,0)</f>
        <v>0</v>
      </c>
      <c r="BJ808" s="18" t="s">
        <v>87</v>
      </c>
      <c r="BK808" s="108">
        <f>ROUND(I808*H808,2)</f>
        <v>0</v>
      </c>
      <c r="BL808" s="18" t="s">
        <v>252</v>
      </c>
      <c r="BM808" s="190" t="s">
        <v>1029</v>
      </c>
    </row>
    <row r="809" spans="1:65" s="13" customFormat="1">
      <c r="B809" s="191"/>
      <c r="D809" s="192" t="s">
        <v>184</v>
      </c>
      <c r="E809" s="193" t="s">
        <v>1</v>
      </c>
      <c r="F809" s="194" t="s">
        <v>1015</v>
      </c>
      <c r="H809" s="193" t="s">
        <v>1</v>
      </c>
      <c r="I809" s="195"/>
      <c r="L809" s="191"/>
      <c r="M809" s="196"/>
      <c r="N809" s="197"/>
      <c r="O809" s="197"/>
      <c r="P809" s="197"/>
      <c r="Q809" s="197"/>
      <c r="R809" s="197"/>
      <c r="S809" s="197"/>
      <c r="T809" s="198"/>
      <c r="AT809" s="193" t="s">
        <v>184</v>
      </c>
      <c r="AU809" s="193" t="s">
        <v>87</v>
      </c>
      <c r="AV809" s="13" t="s">
        <v>81</v>
      </c>
      <c r="AW809" s="13" t="s">
        <v>29</v>
      </c>
      <c r="AX809" s="13" t="s">
        <v>74</v>
      </c>
      <c r="AY809" s="193" t="s">
        <v>176</v>
      </c>
    </row>
    <row r="810" spans="1:65" s="14" customFormat="1">
      <c r="B810" s="199"/>
      <c r="D810" s="192" t="s">
        <v>184</v>
      </c>
      <c r="E810" s="200" t="s">
        <v>1</v>
      </c>
      <c r="F810" s="201" t="s">
        <v>1030</v>
      </c>
      <c r="H810" s="202">
        <v>1.169</v>
      </c>
      <c r="I810" s="203"/>
      <c r="L810" s="199"/>
      <c r="M810" s="204"/>
      <c r="N810" s="205"/>
      <c r="O810" s="205"/>
      <c r="P810" s="205"/>
      <c r="Q810" s="205"/>
      <c r="R810" s="205"/>
      <c r="S810" s="205"/>
      <c r="T810" s="206"/>
      <c r="AT810" s="200" t="s">
        <v>184</v>
      </c>
      <c r="AU810" s="200" t="s">
        <v>87</v>
      </c>
      <c r="AV810" s="14" t="s">
        <v>87</v>
      </c>
      <c r="AW810" s="14" t="s">
        <v>29</v>
      </c>
      <c r="AX810" s="14" t="s">
        <v>74</v>
      </c>
      <c r="AY810" s="200" t="s">
        <v>176</v>
      </c>
    </row>
    <row r="811" spans="1:65" s="15" customFormat="1">
      <c r="B811" s="207"/>
      <c r="D811" s="192" t="s">
        <v>184</v>
      </c>
      <c r="E811" s="208" t="s">
        <v>1</v>
      </c>
      <c r="F811" s="209" t="s">
        <v>207</v>
      </c>
      <c r="H811" s="210">
        <v>1.169</v>
      </c>
      <c r="I811" s="211"/>
      <c r="L811" s="207"/>
      <c r="M811" s="212"/>
      <c r="N811" s="213"/>
      <c r="O811" s="213"/>
      <c r="P811" s="213"/>
      <c r="Q811" s="213"/>
      <c r="R811" s="213"/>
      <c r="S811" s="213"/>
      <c r="T811" s="214"/>
      <c r="AT811" s="208" t="s">
        <v>184</v>
      </c>
      <c r="AU811" s="208" t="s">
        <v>87</v>
      </c>
      <c r="AV811" s="15" t="s">
        <v>183</v>
      </c>
      <c r="AW811" s="15" t="s">
        <v>29</v>
      </c>
      <c r="AX811" s="15" t="s">
        <v>81</v>
      </c>
      <c r="AY811" s="208" t="s">
        <v>176</v>
      </c>
    </row>
    <row r="812" spans="1:65" s="2" customFormat="1" ht="24.2" customHeight="1">
      <c r="A812" s="35"/>
      <c r="B812" s="146"/>
      <c r="C812" s="178" t="s">
        <v>504</v>
      </c>
      <c r="D812" s="178" t="s">
        <v>179</v>
      </c>
      <c r="E812" s="179" t="s">
        <v>1031</v>
      </c>
      <c r="F812" s="180" t="s">
        <v>1032</v>
      </c>
      <c r="G812" s="181" t="s">
        <v>757</v>
      </c>
      <c r="H812" s="182">
        <v>226.86</v>
      </c>
      <c r="I812" s="183"/>
      <c r="J812" s="184">
        <f>ROUND(I812*H812,2)</f>
        <v>0</v>
      </c>
      <c r="K812" s="185"/>
      <c r="L812" s="36"/>
      <c r="M812" s="186" t="s">
        <v>1</v>
      </c>
      <c r="N812" s="187" t="s">
        <v>40</v>
      </c>
      <c r="O812" s="64"/>
      <c r="P812" s="188">
        <f>O812*H812</f>
        <v>0</v>
      </c>
      <c r="Q812" s="188">
        <v>0</v>
      </c>
      <c r="R812" s="188">
        <f>Q812*H812</f>
        <v>0</v>
      </c>
      <c r="S812" s="188">
        <v>0</v>
      </c>
      <c r="T812" s="189">
        <f>S812*H812</f>
        <v>0</v>
      </c>
      <c r="U812" s="35"/>
      <c r="V812" s="35"/>
      <c r="W812" s="35"/>
      <c r="X812" s="35"/>
      <c r="Y812" s="35"/>
      <c r="Z812" s="35"/>
      <c r="AA812" s="35"/>
      <c r="AB812" s="35"/>
      <c r="AC812" s="35"/>
      <c r="AD812" s="35"/>
      <c r="AE812" s="35"/>
      <c r="AR812" s="190" t="s">
        <v>252</v>
      </c>
      <c r="AT812" s="190" t="s">
        <v>179</v>
      </c>
      <c r="AU812" s="190" t="s">
        <v>87</v>
      </c>
      <c r="AY812" s="18" t="s">
        <v>176</v>
      </c>
      <c r="BE812" s="108">
        <f>IF(N812="základná",J812,0)</f>
        <v>0</v>
      </c>
      <c r="BF812" s="108">
        <f>IF(N812="znížená",J812,0)</f>
        <v>0</v>
      </c>
      <c r="BG812" s="108">
        <f>IF(N812="zákl. prenesená",J812,0)</f>
        <v>0</v>
      </c>
      <c r="BH812" s="108">
        <f>IF(N812="zníž. prenesená",J812,0)</f>
        <v>0</v>
      </c>
      <c r="BI812" s="108">
        <f>IF(N812="nulová",J812,0)</f>
        <v>0</v>
      </c>
      <c r="BJ812" s="18" t="s">
        <v>87</v>
      </c>
      <c r="BK812" s="108">
        <f>ROUND(I812*H812,2)</f>
        <v>0</v>
      </c>
      <c r="BL812" s="18" t="s">
        <v>252</v>
      </c>
      <c r="BM812" s="190" t="s">
        <v>1033</v>
      </c>
    </row>
    <row r="813" spans="1:65" s="13" customFormat="1">
      <c r="B813" s="191"/>
      <c r="D813" s="192" t="s">
        <v>184</v>
      </c>
      <c r="E813" s="193" t="s">
        <v>1</v>
      </c>
      <c r="F813" s="194" t="s">
        <v>740</v>
      </c>
      <c r="H813" s="193" t="s">
        <v>1</v>
      </c>
      <c r="I813" s="195"/>
      <c r="L813" s="191"/>
      <c r="M813" s="196"/>
      <c r="N813" s="197"/>
      <c r="O813" s="197"/>
      <c r="P813" s="197"/>
      <c r="Q813" s="197"/>
      <c r="R813" s="197"/>
      <c r="S813" s="197"/>
      <c r="T813" s="198"/>
      <c r="AT813" s="193" t="s">
        <v>184</v>
      </c>
      <c r="AU813" s="193" t="s">
        <v>87</v>
      </c>
      <c r="AV813" s="13" t="s">
        <v>81</v>
      </c>
      <c r="AW813" s="13" t="s">
        <v>29</v>
      </c>
      <c r="AX813" s="13" t="s">
        <v>74</v>
      </c>
      <c r="AY813" s="193" t="s">
        <v>176</v>
      </c>
    </row>
    <row r="814" spans="1:65" s="14" customFormat="1">
      <c r="B814" s="199"/>
      <c r="D814" s="192" t="s">
        <v>184</v>
      </c>
      <c r="E814" s="200" t="s">
        <v>1</v>
      </c>
      <c r="F814" s="201" t="s">
        <v>1034</v>
      </c>
      <c r="H814" s="202">
        <v>226.86</v>
      </c>
      <c r="I814" s="203"/>
      <c r="L814" s="199"/>
      <c r="M814" s="204"/>
      <c r="N814" s="205"/>
      <c r="O814" s="205"/>
      <c r="P814" s="205"/>
      <c r="Q814" s="205"/>
      <c r="R814" s="205"/>
      <c r="S814" s="205"/>
      <c r="T814" s="206"/>
      <c r="AT814" s="200" t="s">
        <v>184</v>
      </c>
      <c r="AU814" s="200" t="s">
        <v>87</v>
      </c>
      <c r="AV814" s="14" t="s">
        <v>87</v>
      </c>
      <c r="AW814" s="14" t="s">
        <v>29</v>
      </c>
      <c r="AX814" s="14" t="s">
        <v>74</v>
      </c>
      <c r="AY814" s="200" t="s">
        <v>176</v>
      </c>
    </row>
    <row r="815" spans="1:65" s="15" customFormat="1">
      <c r="B815" s="207"/>
      <c r="D815" s="192" t="s">
        <v>184</v>
      </c>
      <c r="E815" s="208" t="s">
        <v>1</v>
      </c>
      <c r="F815" s="209" t="s">
        <v>207</v>
      </c>
      <c r="H815" s="210">
        <v>226.86</v>
      </c>
      <c r="I815" s="211"/>
      <c r="L815" s="207"/>
      <c r="M815" s="212"/>
      <c r="N815" s="213"/>
      <c r="O815" s="213"/>
      <c r="P815" s="213"/>
      <c r="Q815" s="213"/>
      <c r="R815" s="213"/>
      <c r="S815" s="213"/>
      <c r="T815" s="214"/>
      <c r="AT815" s="208" t="s">
        <v>184</v>
      </c>
      <c r="AU815" s="208" t="s">
        <v>87</v>
      </c>
      <c r="AV815" s="15" t="s">
        <v>183</v>
      </c>
      <c r="AW815" s="15" t="s">
        <v>29</v>
      </c>
      <c r="AX815" s="15" t="s">
        <v>81</v>
      </c>
      <c r="AY815" s="208" t="s">
        <v>176</v>
      </c>
    </row>
    <row r="816" spans="1:65" s="2" customFormat="1" ht="21.75" customHeight="1">
      <c r="A816" s="35"/>
      <c r="B816" s="146"/>
      <c r="C816" s="231" t="s">
        <v>1035</v>
      </c>
      <c r="D816" s="231" t="s">
        <v>558</v>
      </c>
      <c r="E816" s="232" t="s">
        <v>1036</v>
      </c>
      <c r="F816" s="233" t="s">
        <v>1037</v>
      </c>
      <c r="G816" s="234" t="s">
        <v>471</v>
      </c>
      <c r="H816" s="235">
        <v>0.22700000000000001</v>
      </c>
      <c r="I816" s="236"/>
      <c r="J816" s="237">
        <f>ROUND(I816*H816,2)</f>
        <v>0</v>
      </c>
      <c r="K816" s="238"/>
      <c r="L816" s="239"/>
      <c r="M816" s="240" t="s">
        <v>1</v>
      </c>
      <c r="N816" s="241" t="s">
        <v>40</v>
      </c>
      <c r="O816" s="64"/>
      <c r="P816" s="188">
        <f>O816*H816</f>
        <v>0</v>
      </c>
      <c r="Q816" s="188">
        <v>0</v>
      </c>
      <c r="R816" s="188">
        <f>Q816*H816</f>
        <v>0</v>
      </c>
      <c r="S816" s="188">
        <v>0</v>
      </c>
      <c r="T816" s="189">
        <f>S816*H816</f>
        <v>0</v>
      </c>
      <c r="U816" s="35"/>
      <c r="V816" s="35"/>
      <c r="W816" s="35"/>
      <c r="X816" s="35"/>
      <c r="Y816" s="35"/>
      <c r="Z816" s="35"/>
      <c r="AA816" s="35"/>
      <c r="AB816" s="35"/>
      <c r="AC816" s="35"/>
      <c r="AD816" s="35"/>
      <c r="AE816" s="35"/>
      <c r="AR816" s="190" t="s">
        <v>314</v>
      </c>
      <c r="AT816" s="190" t="s">
        <v>558</v>
      </c>
      <c r="AU816" s="190" t="s">
        <v>87</v>
      </c>
      <c r="AY816" s="18" t="s">
        <v>176</v>
      </c>
      <c r="BE816" s="108">
        <f>IF(N816="základná",J816,0)</f>
        <v>0</v>
      </c>
      <c r="BF816" s="108">
        <f>IF(N816="znížená",J816,0)</f>
        <v>0</v>
      </c>
      <c r="BG816" s="108">
        <f>IF(N816="zákl. prenesená",J816,0)</f>
        <v>0</v>
      </c>
      <c r="BH816" s="108">
        <f>IF(N816="zníž. prenesená",J816,0)</f>
        <v>0</v>
      </c>
      <c r="BI816" s="108">
        <f>IF(N816="nulová",J816,0)</f>
        <v>0</v>
      </c>
      <c r="BJ816" s="18" t="s">
        <v>87</v>
      </c>
      <c r="BK816" s="108">
        <f>ROUND(I816*H816,2)</f>
        <v>0</v>
      </c>
      <c r="BL816" s="18" t="s">
        <v>252</v>
      </c>
      <c r="BM816" s="190" t="s">
        <v>1038</v>
      </c>
    </row>
    <row r="817" spans="1:65" s="14" customFormat="1">
      <c r="B817" s="199"/>
      <c r="D817" s="192" t="s">
        <v>184</v>
      </c>
      <c r="E817" s="200" t="s">
        <v>1</v>
      </c>
      <c r="F817" s="201" t="s">
        <v>1039</v>
      </c>
      <c r="H817" s="202">
        <v>0.22700000000000001</v>
      </c>
      <c r="I817" s="203"/>
      <c r="L817" s="199"/>
      <c r="M817" s="204"/>
      <c r="N817" s="205"/>
      <c r="O817" s="205"/>
      <c r="P817" s="205"/>
      <c r="Q817" s="205"/>
      <c r="R817" s="205"/>
      <c r="S817" s="205"/>
      <c r="T817" s="206"/>
      <c r="AT817" s="200" t="s">
        <v>184</v>
      </c>
      <c r="AU817" s="200" t="s">
        <v>87</v>
      </c>
      <c r="AV817" s="14" t="s">
        <v>87</v>
      </c>
      <c r="AW817" s="14" t="s">
        <v>29</v>
      </c>
      <c r="AX817" s="14" t="s">
        <v>74</v>
      </c>
      <c r="AY817" s="200" t="s">
        <v>176</v>
      </c>
    </row>
    <row r="818" spans="1:65" s="15" customFormat="1">
      <c r="B818" s="207"/>
      <c r="D818" s="192" t="s">
        <v>184</v>
      </c>
      <c r="E818" s="208" t="s">
        <v>1</v>
      </c>
      <c r="F818" s="209" t="s">
        <v>207</v>
      </c>
      <c r="H818" s="210">
        <v>0.22700000000000001</v>
      </c>
      <c r="I818" s="211"/>
      <c r="L818" s="207"/>
      <c r="M818" s="212"/>
      <c r="N818" s="213"/>
      <c r="O818" s="213"/>
      <c r="P818" s="213"/>
      <c r="Q818" s="213"/>
      <c r="R818" s="213"/>
      <c r="S818" s="213"/>
      <c r="T818" s="214"/>
      <c r="AT818" s="208" t="s">
        <v>184</v>
      </c>
      <c r="AU818" s="208" t="s">
        <v>87</v>
      </c>
      <c r="AV818" s="15" t="s">
        <v>183</v>
      </c>
      <c r="AW818" s="15" t="s">
        <v>29</v>
      </c>
      <c r="AX818" s="15" t="s">
        <v>81</v>
      </c>
      <c r="AY818" s="208" t="s">
        <v>176</v>
      </c>
    </row>
    <row r="819" spans="1:65" s="2" customFormat="1" ht="16.5" customHeight="1">
      <c r="A819" s="35"/>
      <c r="B819" s="146"/>
      <c r="C819" s="178" t="s">
        <v>511</v>
      </c>
      <c r="D819" s="178" t="s">
        <v>179</v>
      </c>
      <c r="E819" s="179" t="s">
        <v>1040</v>
      </c>
      <c r="F819" s="180" t="s">
        <v>1041</v>
      </c>
      <c r="G819" s="181" t="s">
        <v>263</v>
      </c>
      <c r="H819" s="182">
        <v>6.45</v>
      </c>
      <c r="I819" s="183"/>
      <c r="J819" s="184">
        <f>ROUND(I819*H819,2)</f>
        <v>0</v>
      </c>
      <c r="K819" s="185"/>
      <c r="L819" s="36"/>
      <c r="M819" s="186" t="s">
        <v>1</v>
      </c>
      <c r="N819" s="187" t="s">
        <v>40</v>
      </c>
      <c r="O819" s="64"/>
      <c r="P819" s="188">
        <f>O819*H819</f>
        <v>0</v>
      </c>
      <c r="Q819" s="188">
        <v>0</v>
      </c>
      <c r="R819" s="188">
        <f>Q819*H819</f>
        <v>0</v>
      </c>
      <c r="S819" s="188">
        <v>0</v>
      </c>
      <c r="T819" s="189">
        <f>S819*H819</f>
        <v>0</v>
      </c>
      <c r="U819" s="35"/>
      <c r="V819" s="35"/>
      <c r="W819" s="35"/>
      <c r="X819" s="35"/>
      <c r="Y819" s="35"/>
      <c r="Z819" s="35"/>
      <c r="AA819" s="35"/>
      <c r="AB819" s="35"/>
      <c r="AC819" s="35"/>
      <c r="AD819" s="35"/>
      <c r="AE819" s="35"/>
      <c r="AR819" s="190" t="s">
        <v>252</v>
      </c>
      <c r="AT819" s="190" t="s">
        <v>179</v>
      </c>
      <c r="AU819" s="190" t="s">
        <v>87</v>
      </c>
      <c r="AY819" s="18" t="s">
        <v>176</v>
      </c>
      <c r="BE819" s="108">
        <f>IF(N819="základná",J819,0)</f>
        <v>0</v>
      </c>
      <c r="BF819" s="108">
        <f>IF(N819="znížená",J819,0)</f>
        <v>0</v>
      </c>
      <c r="BG819" s="108">
        <f>IF(N819="zákl. prenesená",J819,0)</f>
        <v>0</v>
      </c>
      <c r="BH819" s="108">
        <f>IF(N819="zníž. prenesená",J819,0)</f>
        <v>0</v>
      </c>
      <c r="BI819" s="108">
        <f>IF(N819="nulová",J819,0)</f>
        <v>0</v>
      </c>
      <c r="BJ819" s="18" t="s">
        <v>87</v>
      </c>
      <c r="BK819" s="108">
        <f>ROUND(I819*H819,2)</f>
        <v>0</v>
      </c>
      <c r="BL819" s="18" t="s">
        <v>252</v>
      </c>
      <c r="BM819" s="190" t="s">
        <v>1042</v>
      </c>
    </row>
    <row r="820" spans="1:65" s="2" customFormat="1" ht="58.5">
      <c r="A820" s="35"/>
      <c r="B820" s="36"/>
      <c r="C820" s="35"/>
      <c r="D820" s="192" t="s">
        <v>585</v>
      </c>
      <c r="E820" s="35"/>
      <c r="F820" s="228" t="s">
        <v>1043</v>
      </c>
      <c r="G820" s="35"/>
      <c r="H820" s="35"/>
      <c r="I820" s="147"/>
      <c r="J820" s="35"/>
      <c r="K820" s="35"/>
      <c r="L820" s="36"/>
      <c r="M820" s="229"/>
      <c r="N820" s="230"/>
      <c r="O820" s="64"/>
      <c r="P820" s="64"/>
      <c r="Q820" s="64"/>
      <c r="R820" s="64"/>
      <c r="S820" s="64"/>
      <c r="T820" s="65"/>
      <c r="U820" s="35"/>
      <c r="V820" s="35"/>
      <c r="W820" s="35"/>
      <c r="X820" s="35"/>
      <c r="Y820" s="35"/>
      <c r="Z820" s="35"/>
      <c r="AA820" s="35"/>
      <c r="AB820" s="35"/>
      <c r="AC820" s="35"/>
      <c r="AD820" s="35"/>
      <c r="AE820" s="35"/>
      <c r="AT820" s="18" t="s">
        <v>585</v>
      </c>
      <c r="AU820" s="18" t="s">
        <v>87</v>
      </c>
    </row>
    <row r="821" spans="1:65" s="2" customFormat="1" ht="16.5" customHeight="1">
      <c r="A821" s="35"/>
      <c r="B821" s="146"/>
      <c r="C821" s="178" t="s">
        <v>1044</v>
      </c>
      <c r="D821" s="178" t="s">
        <v>179</v>
      </c>
      <c r="E821" s="179" t="s">
        <v>1045</v>
      </c>
      <c r="F821" s="180" t="s">
        <v>1046</v>
      </c>
      <c r="G821" s="181" t="s">
        <v>263</v>
      </c>
      <c r="H821" s="182">
        <v>2</v>
      </c>
      <c r="I821" s="183"/>
      <c r="J821" s="184">
        <f>ROUND(I821*H821,2)</f>
        <v>0</v>
      </c>
      <c r="K821" s="185"/>
      <c r="L821" s="36"/>
      <c r="M821" s="186" t="s">
        <v>1</v>
      </c>
      <c r="N821" s="187" t="s">
        <v>40</v>
      </c>
      <c r="O821" s="64"/>
      <c r="P821" s="188">
        <f>O821*H821</f>
        <v>0</v>
      </c>
      <c r="Q821" s="188">
        <v>0</v>
      </c>
      <c r="R821" s="188">
        <f>Q821*H821</f>
        <v>0</v>
      </c>
      <c r="S821" s="188">
        <v>0</v>
      </c>
      <c r="T821" s="189">
        <f>S821*H821</f>
        <v>0</v>
      </c>
      <c r="U821" s="35"/>
      <c r="V821" s="35"/>
      <c r="W821" s="35"/>
      <c r="X821" s="35"/>
      <c r="Y821" s="35"/>
      <c r="Z821" s="35"/>
      <c r="AA821" s="35"/>
      <c r="AB821" s="35"/>
      <c r="AC821" s="35"/>
      <c r="AD821" s="35"/>
      <c r="AE821" s="35"/>
      <c r="AR821" s="190" t="s">
        <v>252</v>
      </c>
      <c r="AT821" s="190" t="s">
        <v>179</v>
      </c>
      <c r="AU821" s="190" t="s">
        <v>87</v>
      </c>
      <c r="AY821" s="18" t="s">
        <v>176</v>
      </c>
      <c r="BE821" s="108">
        <f>IF(N821="základná",J821,0)</f>
        <v>0</v>
      </c>
      <c r="BF821" s="108">
        <f>IF(N821="znížená",J821,0)</f>
        <v>0</v>
      </c>
      <c r="BG821" s="108">
        <f>IF(N821="zákl. prenesená",J821,0)</f>
        <v>0</v>
      </c>
      <c r="BH821" s="108">
        <f>IF(N821="zníž. prenesená",J821,0)</f>
        <v>0</v>
      </c>
      <c r="BI821" s="108">
        <f>IF(N821="nulová",J821,0)</f>
        <v>0</v>
      </c>
      <c r="BJ821" s="18" t="s">
        <v>87</v>
      </c>
      <c r="BK821" s="108">
        <f>ROUND(I821*H821,2)</f>
        <v>0</v>
      </c>
      <c r="BL821" s="18" t="s">
        <v>252</v>
      </c>
      <c r="BM821" s="190" t="s">
        <v>1047</v>
      </c>
    </row>
    <row r="822" spans="1:65" s="2" customFormat="1" ht="39">
      <c r="A822" s="35"/>
      <c r="B822" s="36"/>
      <c r="C822" s="35"/>
      <c r="D822" s="192" t="s">
        <v>585</v>
      </c>
      <c r="E822" s="35"/>
      <c r="F822" s="228" t="s">
        <v>1048</v>
      </c>
      <c r="G822" s="35"/>
      <c r="H822" s="35"/>
      <c r="I822" s="147"/>
      <c r="J822" s="35"/>
      <c r="K822" s="35"/>
      <c r="L822" s="36"/>
      <c r="M822" s="229"/>
      <c r="N822" s="230"/>
      <c r="O822" s="64"/>
      <c r="P822" s="64"/>
      <c r="Q822" s="64"/>
      <c r="R822" s="64"/>
      <c r="S822" s="64"/>
      <c r="T822" s="65"/>
      <c r="U822" s="35"/>
      <c r="V822" s="35"/>
      <c r="W822" s="35"/>
      <c r="X822" s="35"/>
      <c r="Y822" s="35"/>
      <c r="Z822" s="35"/>
      <c r="AA822" s="35"/>
      <c r="AB822" s="35"/>
      <c r="AC822" s="35"/>
      <c r="AD822" s="35"/>
      <c r="AE822" s="35"/>
      <c r="AT822" s="18" t="s">
        <v>585</v>
      </c>
      <c r="AU822" s="18" t="s">
        <v>87</v>
      </c>
    </row>
    <row r="823" spans="1:65" s="2" customFormat="1" ht="33" customHeight="1">
      <c r="A823" s="35"/>
      <c r="B823" s="146"/>
      <c r="C823" s="178" t="s">
        <v>520</v>
      </c>
      <c r="D823" s="178" t="s">
        <v>179</v>
      </c>
      <c r="E823" s="179" t="s">
        <v>1049</v>
      </c>
      <c r="F823" s="180" t="s">
        <v>1050</v>
      </c>
      <c r="G823" s="181" t="s">
        <v>757</v>
      </c>
      <c r="H823" s="182">
        <v>105.916</v>
      </c>
      <c r="I823" s="183"/>
      <c r="J823" s="184">
        <f>ROUND(I823*H823,2)</f>
        <v>0</v>
      </c>
      <c r="K823" s="185"/>
      <c r="L823" s="36"/>
      <c r="M823" s="186" t="s">
        <v>1</v>
      </c>
      <c r="N823" s="187" t="s">
        <v>40</v>
      </c>
      <c r="O823" s="64"/>
      <c r="P823" s="188">
        <f>O823*H823</f>
        <v>0</v>
      </c>
      <c r="Q823" s="188">
        <v>0</v>
      </c>
      <c r="R823" s="188">
        <f>Q823*H823</f>
        <v>0</v>
      </c>
      <c r="S823" s="188">
        <v>0</v>
      </c>
      <c r="T823" s="189">
        <f>S823*H823</f>
        <v>0</v>
      </c>
      <c r="U823" s="35"/>
      <c r="V823" s="35"/>
      <c r="W823" s="35"/>
      <c r="X823" s="35"/>
      <c r="Y823" s="35"/>
      <c r="Z823" s="35"/>
      <c r="AA823" s="35"/>
      <c r="AB823" s="35"/>
      <c r="AC823" s="35"/>
      <c r="AD823" s="35"/>
      <c r="AE823" s="35"/>
      <c r="AR823" s="190" t="s">
        <v>252</v>
      </c>
      <c r="AT823" s="190" t="s">
        <v>179</v>
      </c>
      <c r="AU823" s="190" t="s">
        <v>87</v>
      </c>
      <c r="AY823" s="18" t="s">
        <v>176</v>
      </c>
      <c r="BE823" s="108">
        <f>IF(N823="základná",J823,0)</f>
        <v>0</v>
      </c>
      <c r="BF823" s="108">
        <f>IF(N823="znížená",J823,0)</f>
        <v>0</v>
      </c>
      <c r="BG823" s="108">
        <f>IF(N823="zákl. prenesená",J823,0)</f>
        <v>0</v>
      </c>
      <c r="BH823" s="108">
        <f>IF(N823="zníž. prenesená",J823,0)</f>
        <v>0</v>
      </c>
      <c r="BI823" s="108">
        <f>IF(N823="nulová",J823,0)</f>
        <v>0</v>
      </c>
      <c r="BJ823" s="18" t="s">
        <v>87</v>
      </c>
      <c r="BK823" s="108">
        <f>ROUND(I823*H823,2)</f>
        <v>0</v>
      </c>
      <c r="BL823" s="18" t="s">
        <v>252</v>
      </c>
      <c r="BM823" s="190" t="s">
        <v>1051</v>
      </c>
    </row>
    <row r="824" spans="1:65" s="2" customFormat="1" ht="33" customHeight="1">
      <c r="A824" s="35"/>
      <c r="B824" s="146"/>
      <c r="C824" s="178" t="s">
        <v>1052</v>
      </c>
      <c r="D824" s="178" t="s">
        <v>179</v>
      </c>
      <c r="E824" s="179" t="s">
        <v>1053</v>
      </c>
      <c r="F824" s="180" t="s">
        <v>1054</v>
      </c>
      <c r="G824" s="181" t="s">
        <v>757</v>
      </c>
      <c r="H824" s="182">
        <v>226.86</v>
      </c>
      <c r="I824" s="183"/>
      <c r="J824" s="184">
        <f>ROUND(I824*H824,2)</f>
        <v>0</v>
      </c>
      <c r="K824" s="185"/>
      <c r="L824" s="36"/>
      <c r="M824" s="186" t="s">
        <v>1</v>
      </c>
      <c r="N824" s="187" t="s">
        <v>40</v>
      </c>
      <c r="O824" s="64"/>
      <c r="P824" s="188">
        <f>O824*H824</f>
        <v>0</v>
      </c>
      <c r="Q824" s="188">
        <v>0</v>
      </c>
      <c r="R824" s="188">
        <f>Q824*H824</f>
        <v>0</v>
      </c>
      <c r="S824" s="188">
        <v>0</v>
      </c>
      <c r="T824" s="189">
        <f>S824*H824</f>
        <v>0</v>
      </c>
      <c r="U824" s="35"/>
      <c r="V824" s="35"/>
      <c r="W824" s="35"/>
      <c r="X824" s="35"/>
      <c r="Y824" s="35"/>
      <c r="Z824" s="35"/>
      <c r="AA824" s="35"/>
      <c r="AB824" s="35"/>
      <c r="AC824" s="35"/>
      <c r="AD824" s="35"/>
      <c r="AE824" s="35"/>
      <c r="AR824" s="190" t="s">
        <v>252</v>
      </c>
      <c r="AT824" s="190" t="s">
        <v>179</v>
      </c>
      <c r="AU824" s="190" t="s">
        <v>87</v>
      </c>
      <c r="AY824" s="18" t="s">
        <v>176</v>
      </c>
      <c r="BE824" s="108">
        <f>IF(N824="základná",J824,0)</f>
        <v>0</v>
      </c>
      <c r="BF824" s="108">
        <f>IF(N824="znížená",J824,0)</f>
        <v>0</v>
      </c>
      <c r="BG824" s="108">
        <f>IF(N824="zákl. prenesená",J824,0)</f>
        <v>0</v>
      </c>
      <c r="BH824" s="108">
        <f>IF(N824="zníž. prenesená",J824,0)</f>
        <v>0</v>
      </c>
      <c r="BI824" s="108">
        <f>IF(N824="nulová",J824,0)</f>
        <v>0</v>
      </c>
      <c r="BJ824" s="18" t="s">
        <v>87</v>
      </c>
      <c r="BK824" s="108">
        <f>ROUND(I824*H824,2)</f>
        <v>0</v>
      </c>
      <c r="BL824" s="18" t="s">
        <v>252</v>
      </c>
      <c r="BM824" s="190" t="s">
        <v>1055</v>
      </c>
    </row>
    <row r="825" spans="1:65" s="2" customFormat="1" ht="24.2" customHeight="1">
      <c r="A825" s="35"/>
      <c r="B825" s="146"/>
      <c r="C825" s="178" t="s">
        <v>533</v>
      </c>
      <c r="D825" s="178" t="s">
        <v>179</v>
      </c>
      <c r="E825" s="179" t="s">
        <v>1056</v>
      </c>
      <c r="F825" s="180" t="s">
        <v>1057</v>
      </c>
      <c r="G825" s="181" t="s">
        <v>772</v>
      </c>
      <c r="H825" s="242"/>
      <c r="I825" s="183"/>
      <c r="J825" s="184">
        <f>ROUND(I825*H825,2)</f>
        <v>0</v>
      </c>
      <c r="K825" s="185"/>
      <c r="L825" s="36"/>
      <c r="M825" s="186" t="s">
        <v>1</v>
      </c>
      <c r="N825" s="187" t="s">
        <v>40</v>
      </c>
      <c r="O825" s="64"/>
      <c r="P825" s="188">
        <f>O825*H825</f>
        <v>0</v>
      </c>
      <c r="Q825" s="188">
        <v>0</v>
      </c>
      <c r="R825" s="188">
        <f>Q825*H825</f>
        <v>0</v>
      </c>
      <c r="S825" s="188">
        <v>0</v>
      </c>
      <c r="T825" s="189">
        <f>S825*H825</f>
        <v>0</v>
      </c>
      <c r="U825" s="35"/>
      <c r="V825" s="35"/>
      <c r="W825" s="35"/>
      <c r="X825" s="35"/>
      <c r="Y825" s="35"/>
      <c r="Z825" s="35"/>
      <c r="AA825" s="35"/>
      <c r="AB825" s="35"/>
      <c r="AC825" s="35"/>
      <c r="AD825" s="35"/>
      <c r="AE825" s="35"/>
      <c r="AR825" s="190" t="s">
        <v>252</v>
      </c>
      <c r="AT825" s="190" t="s">
        <v>179</v>
      </c>
      <c r="AU825" s="190" t="s">
        <v>87</v>
      </c>
      <c r="AY825" s="18" t="s">
        <v>176</v>
      </c>
      <c r="BE825" s="108">
        <f>IF(N825="základná",J825,0)</f>
        <v>0</v>
      </c>
      <c r="BF825" s="108">
        <f>IF(N825="znížená",J825,0)</f>
        <v>0</v>
      </c>
      <c r="BG825" s="108">
        <f>IF(N825="zákl. prenesená",J825,0)</f>
        <v>0</v>
      </c>
      <c r="BH825" s="108">
        <f>IF(N825="zníž. prenesená",J825,0)</f>
        <v>0</v>
      </c>
      <c r="BI825" s="108">
        <f>IF(N825="nulová",J825,0)</f>
        <v>0</v>
      </c>
      <c r="BJ825" s="18" t="s">
        <v>87</v>
      </c>
      <c r="BK825" s="108">
        <f>ROUND(I825*H825,2)</f>
        <v>0</v>
      </c>
      <c r="BL825" s="18" t="s">
        <v>252</v>
      </c>
      <c r="BM825" s="190" t="s">
        <v>1058</v>
      </c>
    </row>
    <row r="826" spans="1:65" s="12" customFormat="1" ht="22.9" customHeight="1">
      <c r="B826" s="165"/>
      <c r="D826" s="166" t="s">
        <v>73</v>
      </c>
      <c r="E826" s="176" t="s">
        <v>550</v>
      </c>
      <c r="F826" s="176" t="s">
        <v>551</v>
      </c>
      <c r="I826" s="168"/>
      <c r="J826" s="177">
        <f>BK826</f>
        <v>0</v>
      </c>
      <c r="L826" s="165"/>
      <c r="M826" s="170"/>
      <c r="N826" s="171"/>
      <c r="O826" s="171"/>
      <c r="P826" s="172">
        <f>SUM(P827:P1006)</f>
        <v>0</v>
      </c>
      <c r="Q826" s="171"/>
      <c r="R826" s="172">
        <f>SUM(R827:R1006)</f>
        <v>0</v>
      </c>
      <c r="S826" s="171"/>
      <c r="T826" s="173">
        <f>SUM(T827:T1006)</f>
        <v>0</v>
      </c>
      <c r="AR826" s="166" t="s">
        <v>87</v>
      </c>
      <c r="AT826" s="174" t="s">
        <v>73</v>
      </c>
      <c r="AU826" s="174" t="s">
        <v>81</v>
      </c>
      <c r="AY826" s="166" t="s">
        <v>176</v>
      </c>
      <c r="BK826" s="175">
        <f>SUM(BK827:BK1006)</f>
        <v>0</v>
      </c>
    </row>
    <row r="827" spans="1:65" s="2" customFormat="1" ht="24.2" customHeight="1">
      <c r="A827" s="35"/>
      <c r="B827" s="146"/>
      <c r="C827" s="178" t="s">
        <v>1059</v>
      </c>
      <c r="D827" s="178" t="s">
        <v>179</v>
      </c>
      <c r="E827" s="179" t="s">
        <v>1060</v>
      </c>
      <c r="F827" s="180" t="s">
        <v>1061</v>
      </c>
      <c r="G827" s="181" t="s">
        <v>182</v>
      </c>
      <c r="H827" s="182">
        <v>111.616</v>
      </c>
      <c r="I827" s="183"/>
      <c r="J827" s="184">
        <f>ROUND(I827*H827,2)</f>
        <v>0</v>
      </c>
      <c r="K827" s="185"/>
      <c r="L827" s="36"/>
      <c r="M827" s="186" t="s">
        <v>1</v>
      </c>
      <c r="N827" s="187" t="s">
        <v>40</v>
      </c>
      <c r="O827" s="64"/>
      <c r="P827" s="188">
        <f>O827*H827</f>
        <v>0</v>
      </c>
      <c r="Q827" s="188">
        <v>0</v>
      </c>
      <c r="R827" s="188">
        <f>Q827*H827</f>
        <v>0</v>
      </c>
      <c r="S827" s="188">
        <v>0</v>
      </c>
      <c r="T827" s="189">
        <f>S827*H827</f>
        <v>0</v>
      </c>
      <c r="U827" s="35"/>
      <c r="V827" s="35"/>
      <c r="W827" s="35"/>
      <c r="X827" s="35"/>
      <c r="Y827" s="35"/>
      <c r="Z827" s="35"/>
      <c r="AA827" s="35"/>
      <c r="AB827" s="35"/>
      <c r="AC827" s="35"/>
      <c r="AD827" s="35"/>
      <c r="AE827" s="35"/>
      <c r="AR827" s="190" t="s">
        <v>252</v>
      </c>
      <c r="AT827" s="190" t="s">
        <v>179</v>
      </c>
      <c r="AU827" s="190" t="s">
        <v>87</v>
      </c>
      <c r="AY827" s="18" t="s">
        <v>176</v>
      </c>
      <c r="BE827" s="108">
        <f>IF(N827="základná",J827,0)</f>
        <v>0</v>
      </c>
      <c r="BF827" s="108">
        <f>IF(N827="znížená",J827,0)</f>
        <v>0</v>
      </c>
      <c r="BG827" s="108">
        <f>IF(N827="zákl. prenesená",J827,0)</f>
        <v>0</v>
      </c>
      <c r="BH827" s="108">
        <f>IF(N827="zníž. prenesená",J827,0)</f>
        <v>0</v>
      </c>
      <c r="BI827" s="108">
        <f>IF(N827="nulová",J827,0)</f>
        <v>0</v>
      </c>
      <c r="BJ827" s="18" t="s">
        <v>87</v>
      </c>
      <c r="BK827" s="108">
        <f>ROUND(I827*H827,2)</f>
        <v>0</v>
      </c>
      <c r="BL827" s="18" t="s">
        <v>252</v>
      </c>
      <c r="BM827" s="190" t="s">
        <v>1062</v>
      </c>
    </row>
    <row r="828" spans="1:65" s="13" customFormat="1">
      <c r="B828" s="191"/>
      <c r="D828" s="192" t="s">
        <v>184</v>
      </c>
      <c r="E828" s="193" t="s">
        <v>1</v>
      </c>
      <c r="F828" s="194" t="s">
        <v>710</v>
      </c>
      <c r="H828" s="193" t="s">
        <v>1</v>
      </c>
      <c r="I828" s="195"/>
      <c r="L828" s="191"/>
      <c r="M828" s="196"/>
      <c r="N828" s="197"/>
      <c r="O828" s="197"/>
      <c r="P828" s="197"/>
      <c r="Q828" s="197"/>
      <c r="R828" s="197"/>
      <c r="S828" s="197"/>
      <c r="T828" s="198"/>
      <c r="AT828" s="193" t="s">
        <v>184</v>
      </c>
      <c r="AU828" s="193" t="s">
        <v>87</v>
      </c>
      <c r="AV828" s="13" t="s">
        <v>81</v>
      </c>
      <c r="AW828" s="13" t="s">
        <v>29</v>
      </c>
      <c r="AX828" s="13" t="s">
        <v>74</v>
      </c>
      <c r="AY828" s="193" t="s">
        <v>176</v>
      </c>
    </row>
    <row r="829" spans="1:65" s="13" customFormat="1">
      <c r="B829" s="191"/>
      <c r="D829" s="192" t="s">
        <v>184</v>
      </c>
      <c r="E829" s="193" t="s">
        <v>1</v>
      </c>
      <c r="F829" s="194" t="s">
        <v>711</v>
      </c>
      <c r="H829" s="193" t="s">
        <v>1</v>
      </c>
      <c r="I829" s="195"/>
      <c r="L829" s="191"/>
      <c r="M829" s="196"/>
      <c r="N829" s="197"/>
      <c r="O829" s="197"/>
      <c r="P829" s="197"/>
      <c r="Q829" s="197"/>
      <c r="R829" s="197"/>
      <c r="S829" s="197"/>
      <c r="T829" s="198"/>
      <c r="AT829" s="193" t="s">
        <v>184</v>
      </c>
      <c r="AU829" s="193" t="s">
        <v>87</v>
      </c>
      <c r="AV829" s="13" t="s">
        <v>81</v>
      </c>
      <c r="AW829" s="13" t="s">
        <v>29</v>
      </c>
      <c r="AX829" s="13" t="s">
        <v>74</v>
      </c>
      <c r="AY829" s="193" t="s">
        <v>176</v>
      </c>
    </row>
    <row r="830" spans="1:65" s="14" customFormat="1">
      <c r="B830" s="199"/>
      <c r="D830" s="192" t="s">
        <v>184</v>
      </c>
      <c r="E830" s="200" t="s">
        <v>1</v>
      </c>
      <c r="F830" s="201" t="s">
        <v>712</v>
      </c>
      <c r="H830" s="202">
        <v>3.8460000000000001</v>
      </c>
      <c r="I830" s="203"/>
      <c r="L830" s="199"/>
      <c r="M830" s="204"/>
      <c r="N830" s="205"/>
      <c r="O830" s="205"/>
      <c r="P830" s="205"/>
      <c r="Q830" s="205"/>
      <c r="R830" s="205"/>
      <c r="S830" s="205"/>
      <c r="T830" s="206"/>
      <c r="AT830" s="200" t="s">
        <v>184</v>
      </c>
      <c r="AU830" s="200" t="s">
        <v>87</v>
      </c>
      <c r="AV830" s="14" t="s">
        <v>87</v>
      </c>
      <c r="AW830" s="14" t="s">
        <v>29</v>
      </c>
      <c r="AX830" s="14" t="s">
        <v>74</v>
      </c>
      <c r="AY830" s="200" t="s">
        <v>176</v>
      </c>
    </row>
    <row r="831" spans="1:65" s="13" customFormat="1">
      <c r="B831" s="191"/>
      <c r="D831" s="192" t="s">
        <v>184</v>
      </c>
      <c r="E831" s="193" t="s">
        <v>1</v>
      </c>
      <c r="F831" s="194" t="s">
        <v>611</v>
      </c>
      <c r="H831" s="193" t="s">
        <v>1</v>
      </c>
      <c r="I831" s="195"/>
      <c r="L831" s="191"/>
      <c r="M831" s="196"/>
      <c r="N831" s="197"/>
      <c r="O831" s="197"/>
      <c r="P831" s="197"/>
      <c r="Q831" s="197"/>
      <c r="R831" s="197"/>
      <c r="S831" s="197"/>
      <c r="T831" s="198"/>
      <c r="AT831" s="193" t="s">
        <v>184</v>
      </c>
      <c r="AU831" s="193" t="s">
        <v>87</v>
      </c>
      <c r="AV831" s="13" t="s">
        <v>81</v>
      </c>
      <c r="AW831" s="13" t="s">
        <v>29</v>
      </c>
      <c r="AX831" s="13" t="s">
        <v>74</v>
      </c>
      <c r="AY831" s="193" t="s">
        <v>176</v>
      </c>
    </row>
    <row r="832" spans="1:65" s="14" customFormat="1">
      <c r="B832" s="199"/>
      <c r="D832" s="192" t="s">
        <v>184</v>
      </c>
      <c r="E832" s="200" t="s">
        <v>1</v>
      </c>
      <c r="F832" s="201" t="s">
        <v>713</v>
      </c>
      <c r="H832" s="202">
        <v>2.06</v>
      </c>
      <c r="I832" s="203"/>
      <c r="L832" s="199"/>
      <c r="M832" s="204"/>
      <c r="N832" s="205"/>
      <c r="O832" s="205"/>
      <c r="P832" s="205"/>
      <c r="Q832" s="205"/>
      <c r="R832" s="205"/>
      <c r="S832" s="205"/>
      <c r="T832" s="206"/>
      <c r="AT832" s="200" t="s">
        <v>184</v>
      </c>
      <c r="AU832" s="200" t="s">
        <v>87</v>
      </c>
      <c r="AV832" s="14" t="s">
        <v>87</v>
      </c>
      <c r="AW832" s="14" t="s">
        <v>29</v>
      </c>
      <c r="AX832" s="14" t="s">
        <v>74</v>
      </c>
      <c r="AY832" s="200" t="s">
        <v>176</v>
      </c>
    </row>
    <row r="833" spans="2:51" s="16" customFormat="1">
      <c r="B833" s="215"/>
      <c r="D833" s="192" t="s">
        <v>184</v>
      </c>
      <c r="E833" s="216" t="s">
        <v>1</v>
      </c>
      <c r="F833" s="217" t="s">
        <v>230</v>
      </c>
      <c r="H833" s="218">
        <v>5.9059999999999997</v>
      </c>
      <c r="I833" s="219"/>
      <c r="L833" s="215"/>
      <c r="M833" s="220"/>
      <c r="N833" s="221"/>
      <c r="O833" s="221"/>
      <c r="P833" s="221"/>
      <c r="Q833" s="221"/>
      <c r="R833" s="221"/>
      <c r="S833" s="221"/>
      <c r="T833" s="222"/>
      <c r="AT833" s="216" t="s">
        <v>184</v>
      </c>
      <c r="AU833" s="216" t="s">
        <v>87</v>
      </c>
      <c r="AV833" s="16" t="s">
        <v>215</v>
      </c>
      <c r="AW833" s="16" t="s">
        <v>29</v>
      </c>
      <c r="AX833" s="16" t="s">
        <v>74</v>
      </c>
      <c r="AY833" s="216" t="s">
        <v>176</v>
      </c>
    </row>
    <row r="834" spans="2:51" s="13" customFormat="1">
      <c r="B834" s="191"/>
      <c r="D834" s="192" t="s">
        <v>184</v>
      </c>
      <c r="E834" s="193" t="s">
        <v>1</v>
      </c>
      <c r="F834" s="194" t="s">
        <v>719</v>
      </c>
      <c r="H834" s="193" t="s">
        <v>1</v>
      </c>
      <c r="I834" s="195"/>
      <c r="L834" s="191"/>
      <c r="M834" s="196"/>
      <c r="N834" s="197"/>
      <c r="O834" s="197"/>
      <c r="P834" s="197"/>
      <c r="Q834" s="197"/>
      <c r="R834" s="197"/>
      <c r="S834" s="197"/>
      <c r="T834" s="198"/>
      <c r="AT834" s="193" t="s">
        <v>184</v>
      </c>
      <c r="AU834" s="193" t="s">
        <v>87</v>
      </c>
      <c r="AV834" s="13" t="s">
        <v>81</v>
      </c>
      <c r="AW834" s="13" t="s">
        <v>29</v>
      </c>
      <c r="AX834" s="13" t="s">
        <v>74</v>
      </c>
      <c r="AY834" s="193" t="s">
        <v>176</v>
      </c>
    </row>
    <row r="835" spans="2:51" s="13" customFormat="1">
      <c r="B835" s="191"/>
      <c r="D835" s="192" t="s">
        <v>184</v>
      </c>
      <c r="E835" s="193" t="s">
        <v>1</v>
      </c>
      <c r="F835" s="194" t="s">
        <v>711</v>
      </c>
      <c r="H835" s="193" t="s">
        <v>1</v>
      </c>
      <c r="I835" s="195"/>
      <c r="L835" s="191"/>
      <c r="M835" s="196"/>
      <c r="N835" s="197"/>
      <c r="O835" s="197"/>
      <c r="P835" s="197"/>
      <c r="Q835" s="197"/>
      <c r="R835" s="197"/>
      <c r="S835" s="197"/>
      <c r="T835" s="198"/>
      <c r="AT835" s="193" t="s">
        <v>184</v>
      </c>
      <c r="AU835" s="193" t="s">
        <v>87</v>
      </c>
      <c r="AV835" s="13" t="s">
        <v>81</v>
      </c>
      <c r="AW835" s="13" t="s">
        <v>29</v>
      </c>
      <c r="AX835" s="13" t="s">
        <v>74</v>
      </c>
      <c r="AY835" s="193" t="s">
        <v>176</v>
      </c>
    </row>
    <row r="836" spans="2:51" s="14" customFormat="1">
      <c r="B836" s="199"/>
      <c r="D836" s="192" t="s">
        <v>184</v>
      </c>
      <c r="E836" s="200" t="s">
        <v>1</v>
      </c>
      <c r="F836" s="201" t="s">
        <v>720</v>
      </c>
      <c r="H836" s="202">
        <v>8.61</v>
      </c>
      <c r="I836" s="203"/>
      <c r="L836" s="199"/>
      <c r="M836" s="204"/>
      <c r="N836" s="205"/>
      <c r="O836" s="205"/>
      <c r="P836" s="205"/>
      <c r="Q836" s="205"/>
      <c r="R836" s="205"/>
      <c r="S836" s="205"/>
      <c r="T836" s="206"/>
      <c r="AT836" s="200" t="s">
        <v>184</v>
      </c>
      <c r="AU836" s="200" t="s">
        <v>87</v>
      </c>
      <c r="AV836" s="14" t="s">
        <v>87</v>
      </c>
      <c r="AW836" s="14" t="s">
        <v>29</v>
      </c>
      <c r="AX836" s="14" t="s">
        <v>74</v>
      </c>
      <c r="AY836" s="200" t="s">
        <v>176</v>
      </c>
    </row>
    <row r="837" spans="2:51" s="13" customFormat="1">
      <c r="B837" s="191"/>
      <c r="D837" s="192" t="s">
        <v>184</v>
      </c>
      <c r="E837" s="193" t="s">
        <v>1</v>
      </c>
      <c r="F837" s="194" t="s">
        <v>611</v>
      </c>
      <c r="H837" s="193" t="s">
        <v>1</v>
      </c>
      <c r="I837" s="195"/>
      <c r="L837" s="191"/>
      <c r="M837" s="196"/>
      <c r="N837" s="197"/>
      <c r="O837" s="197"/>
      <c r="P837" s="197"/>
      <c r="Q837" s="197"/>
      <c r="R837" s="197"/>
      <c r="S837" s="197"/>
      <c r="T837" s="198"/>
      <c r="AT837" s="193" t="s">
        <v>184</v>
      </c>
      <c r="AU837" s="193" t="s">
        <v>87</v>
      </c>
      <c r="AV837" s="13" t="s">
        <v>81</v>
      </c>
      <c r="AW837" s="13" t="s">
        <v>29</v>
      </c>
      <c r="AX837" s="13" t="s">
        <v>74</v>
      </c>
      <c r="AY837" s="193" t="s">
        <v>176</v>
      </c>
    </row>
    <row r="838" spans="2:51" s="14" customFormat="1">
      <c r="B838" s="199"/>
      <c r="D838" s="192" t="s">
        <v>184</v>
      </c>
      <c r="E838" s="200" t="s">
        <v>1</v>
      </c>
      <c r="F838" s="201" t="s">
        <v>721</v>
      </c>
      <c r="H838" s="202">
        <v>4.53</v>
      </c>
      <c r="I838" s="203"/>
      <c r="L838" s="199"/>
      <c r="M838" s="204"/>
      <c r="N838" s="205"/>
      <c r="O838" s="205"/>
      <c r="P838" s="205"/>
      <c r="Q838" s="205"/>
      <c r="R838" s="205"/>
      <c r="S838" s="205"/>
      <c r="T838" s="206"/>
      <c r="AT838" s="200" t="s">
        <v>184</v>
      </c>
      <c r="AU838" s="200" t="s">
        <v>87</v>
      </c>
      <c r="AV838" s="14" t="s">
        <v>87</v>
      </c>
      <c r="AW838" s="14" t="s">
        <v>29</v>
      </c>
      <c r="AX838" s="14" t="s">
        <v>74</v>
      </c>
      <c r="AY838" s="200" t="s">
        <v>176</v>
      </c>
    </row>
    <row r="839" spans="2:51" s="16" customFormat="1">
      <c r="B839" s="215"/>
      <c r="D839" s="192" t="s">
        <v>184</v>
      </c>
      <c r="E839" s="216" t="s">
        <v>1</v>
      </c>
      <c r="F839" s="217" t="s">
        <v>230</v>
      </c>
      <c r="H839" s="218">
        <v>13.14</v>
      </c>
      <c r="I839" s="219"/>
      <c r="L839" s="215"/>
      <c r="M839" s="220"/>
      <c r="N839" s="221"/>
      <c r="O839" s="221"/>
      <c r="P839" s="221"/>
      <c r="Q839" s="221"/>
      <c r="R839" s="221"/>
      <c r="S839" s="221"/>
      <c r="T839" s="222"/>
      <c r="AT839" s="216" t="s">
        <v>184</v>
      </c>
      <c r="AU839" s="216" t="s">
        <v>87</v>
      </c>
      <c r="AV839" s="16" t="s">
        <v>215</v>
      </c>
      <c r="AW839" s="16" t="s">
        <v>29</v>
      </c>
      <c r="AX839" s="16" t="s">
        <v>74</v>
      </c>
      <c r="AY839" s="216" t="s">
        <v>176</v>
      </c>
    </row>
    <row r="840" spans="2:51" s="13" customFormat="1">
      <c r="B840" s="191"/>
      <c r="D840" s="192" t="s">
        <v>184</v>
      </c>
      <c r="E840" s="193" t="s">
        <v>1</v>
      </c>
      <c r="F840" s="194" t="s">
        <v>714</v>
      </c>
      <c r="H840" s="193" t="s">
        <v>1</v>
      </c>
      <c r="I840" s="195"/>
      <c r="L840" s="191"/>
      <c r="M840" s="196"/>
      <c r="N840" s="197"/>
      <c r="O840" s="197"/>
      <c r="P840" s="197"/>
      <c r="Q840" s="197"/>
      <c r="R840" s="197"/>
      <c r="S840" s="197"/>
      <c r="T840" s="198"/>
      <c r="AT840" s="193" t="s">
        <v>184</v>
      </c>
      <c r="AU840" s="193" t="s">
        <v>87</v>
      </c>
      <c r="AV840" s="13" t="s">
        <v>81</v>
      </c>
      <c r="AW840" s="13" t="s">
        <v>29</v>
      </c>
      <c r="AX840" s="13" t="s">
        <v>74</v>
      </c>
      <c r="AY840" s="193" t="s">
        <v>176</v>
      </c>
    </row>
    <row r="841" spans="2:51" s="13" customFormat="1">
      <c r="B841" s="191"/>
      <c r="D841" s="192" t="s">
        <v>184</v>
      </c>
      <c r="E841" s="193" t="s">
        <v>1</v>
      </c>
      <c r="F841" s="194" t="s">
        <v>622</v>
      </c>
      <c r="H841" s="193" t="s">
        <v>1</v>
      </c>
      <c r="I841" s="195"/>
      <c r="L841" s="191"/>
      <c r="M841" s="196"/>
      <c r="N841" s="197"/>
      <c r="O841" s="197"/>
      <c r="P841" s="197"/>
      <c r="Q841" s="197"/>
      <c r="R841" s="197"/>
      <c r="S841" s="197"/>
      <c r="T841" s="198"/>
      <c r="AT841" s="193" t="s">
        <v>184</v>
      </c>
      <c r="AU841" s="193" t="s">
        <v>87</v>
      </c>
      <c r="AV841" s="13" t="s">
        <v>81</v>
      </c>
      <c r="AW841" s="13" t="s">
        <v>29</v>
      </c>
      <c r="AX841" s="13" t="s">
        <v>74</v>
      </c>
      <c r="AY841" s="193" t="s">
        <v>176</v>
      </c>
    </row>
    <row r="842" spans="2:51" s="14" customFormat="1">
      <c r="B842" s="199"/>
      <c r="D842" s="192" t="s">
        <v>184</v>
      </c>
      <c r="E842" s="200" t="s">
        <v>1</v>
      </c>
      <c r="F842" s="201" t="s">
        <v>623</v>
      </c>
      <c r="H842" s="202">
        <v>34.57</v>
      </c>
      <c r="I842" s="203"/>
      <c r="L842" s="199"/>
      <c r="M842" s="204"/>
      <c r="N842" s="205"/>
      <c r="O842" s="205"/>
      <c r="P842" s="205"/>
      <c r="Q842" s="205"/>
      <c r="R842" s="205"/>
      <c r="S842" s="205"/>
      <c r="T842" s="206"/>
      <c r="AT842" s="200" t="s">
        <v>184</v>
      </c>
      <c r="AU842" s="200" t="s">
        <v>87</v>
      </c>
      <c r="AV842" s="14" t="s">
        <v>87</v>
      </c>
      <c r="AW842" s="14" t="s">
        <v>29</v>
      </c>
      <c r="AX842" s="14" t="s">
        <v>74</v>
      </c>
      <c r="AY842" s="200" t="s">
        <v>176</v>
      </c>
    </row>
    <row r="843" spans="2:51" s="16" customFormat="1">
      <c r="B843" s="215"/>
      <c r="D843" s="192" t="s">
        <v>184</v>
      </c>
      <c r="E843" s="216" t="s">
        <v>1</v>
      </c>
      <c r="F843" s="217" t="s">
        <v>230</v>
      </c>
      <c r="H843" s="218">
        <v>34.57</v>
      </c>
      <c r="I843" s="219"/>
      <c r="L843" s="215"/>
      <c r="M843" s="220"/>
      <c r="N843" s="221"/>
      <c r="O843" s="221"/>
      <c r="P843" s="221"/>
      <c r="Q843" s="221"/>
      <c r="R843" s="221"/>
      <c r="S843" s="221"/>
      <c r="T843" s="222"/>
      <c r="AT843" s="216" t="s">
        <v>184</v>
      </c>
      <c r="AU843" s="216" t="s">
        <v>87</v>
      </c>
      <c r="AV843" s="16" t="s">
        <v>215</v>
      </c>
      <c r="AW843" s="16" t="s">
        <v>29</v>
      </c>
      <c r="AX843" s="16" t="s">
        <v>74</v>
      </c>
      <c r="AY843" s="216" t="s">
        <v>176</v>
      </c>
    </row>
    <row r="844" spans="2:51" s="13" customFormat="1">
      <c r="B844" s="191"/>
      <c r="D844" s="192" t="s">
        <v>184</v>
      </c>
      <c r="E844" s="193" t="s">
        <v>1</v>
      </c>
      <c r="F844" s="194" t="s">
        <v>1063</v>
      </c>
      <c r="H844" s="193" t="s">
        <v>1</v>
      </c>
      <c r="I844" s="195"/>
      <c r="L844" s="191"/>
      <c r="M844" s="196"/>
      <c r="N844" s="197"/>
      <c r="O844" s="197"/>
      <c r="P844" s="197"/>
      <c r="Q844" s="197"/>
      <c r="R844" s="197"/>
      <c r="S844" s="197"/>
      <c r="T844" s="198"/>
      <c r="AT844" s="193" t="s">
        <v>184</v>
      </c>
      <c r="AU844" s="193" t="s">
        <v>87</v>
      </c>
      <c r="AV844" s="13" t="s">
        <v>81</v>
      </c>
      <c r="AW844" s="13" t="s">
        <v>29</v>
      </c>
      <c r="AX844" s="13" t="s">
        <v>74</v>
      </c>
      <c r="AY844" s="193" t="s">
        <v>176</v>
      </c>
    </row>
    <row r="845" spans="2:51" s="14" customFormat="1">
      <c r="B845" s="199"/>
      <c r="D845" s="192" t="s">
        <v>184</v>
      </c>
      <c r="E845" s="200" t="s">
        <v>1</v>
      </c>
      <c r="F845" s="201" t="s">
        <v>1064</v>
      </c>
      <c r="H845" s="202">
        <v>56.83</v>
      </c>
      <c r="I845" s="203"/>
      <c r="L845" s="199"/>
      <c r="M845" s="204"/>
      <c r="N845" s="205"/>
      <c r="O845" s="205"/>
      <c r="P845" s="205"/>
      <c r="Q845" s="205"/>
      <c r="R845" s="205"/>
      <c r="S845" s="205"/>
      <c r="T845" s="206"/>
      <c r="AT845" s="200" t="s">
        <v>184</v>
      </c>
      <c r="AU845" s="200" t="s">
        <v>87</v>
      </c>
      <c r="AV845" s="14" t="s">
        <v>87</v>
      </c>
      <c r="AW845" s="14" t="s">
        <v>29</v>
      </c>
      <c r="AX845" s="14" t="s">
        <v>74</v>
      </c>
      <c r="AY845" s="200" t="s">
        <v>176</v>
      </c>
    </row>
    <row r="846" spans="2:51" s="16" customFormat="1">
      <c r="B846" s="215"/>
      <c r="D846" s="192" t="s">
        <v>184</v>
      </c>
      <c r="E846" s="216" t="s">
        <v>1</v>
      </c>
      <c r="F846" s="217" t="s">
        <v>230</v>
      </c>
      <c r="H846" s="218">
        <v>56.83</v>
      </c>
      <c r="I846" s="219"/>
      <c r="L846" s="215"/>
      <c r="M846" s="220"/>
      <c r="N846" s="221"/>
      <c r="O846" s="221"/>
      <c r="P846" s="221"/>
      <c r="Q846" s="221"/>
      <c r="R846" s="221"/>
      <c r="S846" s="221"/>
      <c r="T846" s="222"/>
      <c r="AT846" s="216" t="s">
        <v>184</v>
      </c>
      <c r="AU846" s="216" t="s">
        <v>87</v>
      </c>
      <c r="AV846" s="16" t="s">
        <v>215</v>
      </c>
      <c r="AW846" s="16" t="s">
        <v>29</v>
      </c>
      <c r="AX846" s="16" t="s">
        <v>74</v>
      </c>
      <c r="AY846" s="216" t="s">
        <v>176</v>
      </c>
    </row>
    <row r="847" spans="2:51" s="13" customFormat="1">
      <c r="B847" s="191"/>
      <c r="D847" s="192" t="s">
        <v>184</v>
      </c>
      <c r="E847" s="193" t="s">
        <v>1</v>
      </c>
      <c r="F847" s="194" t="s">
        <v>704</v>
      </c>
      <c r="H847" s="193" t="s">
        <v>1</v>
      </c>
      <c r="I847" s="195"/>
      <c r="L847" s="191"/>
      <c r="M847" s="196"/>
      <c r="N847" s="197"/>
      <c r="O847" s="197"/>
      <c r="P847" s="197"/>
      <c r="Q847" s="197"/>
      <c r="R847" s="197"/>
      <c r="S847" s="197"/>
      <c r="T847" s="198"/>
      <c r="AT847" s="193" t="s">
        <v>184</v>
      </c>
      <c r="AU847" s="193" t="s">
        <v>87</v>
      </c>
      <c r="AV847" s="13" t="s">
        <v>81</v>
      </c>
      <c r="AW847" s="13" t="s">
        <v>29</v>
      </c>
      <c r="AX847" s="13" t="s">
        <v>74</v>
      </c>
      <c r="AY847" s="193" t="s">
        <v>176</v>
      </c>
    </row>
    <row r="848" spans="2:51" s="14" customFormat="1">
      <c r="B848" s="199"/>
      <c r="D848" s="192" t="s">
        <v>184</v>
      </c>
      <c r="E848" s="200" t="s">
        <v>1</v>
      </c>
      <c r="F848" s="201" t="s">
        <v>705</v>
      </c>
      <c r="H848" s="202">
        <v>0.87</v>
      </c>
      <c r="I848" s="203"/>
      <c r="L848" s="199"/>
      <c r="M848" s="204"/>
      <c r="N848" s="205"/>
      <c r="O848" s="205"/>
      <c r="P848" s="205"/>
      <c r="Q848" s="205"/>
      <c r="R848" s="205"/>
      <c r="S848" s="205"/>
      <c r="T848" s="206"/>
      <c r="AT848" s="200" t="s">
        <v>184</v>
      </c>
      <c r="AU848" s="200" t="s">
        <v>87</v>
      </c>
      <c r="AV848" s="14" t="s">
        <v>87</v>
      </c>
      <c r="AW848" s="14" t="s">
        <v>29</v>
      </c>
      <c r="AX848" s="14" t="s">
        <v>74</v>
      </c>
      <c r="AY848" s="200" t="s">
        <v>176</v>
      </c>
    </row>
    <row r="849" spans="1:65" s="13" customFormat="1">
      <c r="B849" s="191"/>
      <c r="D849" s="192" t="s">
        <v>184</v>
      </c>
      <c r="E849" s="193" t="s">
        <v>1</v>
      </c>
      <c r="F849" s="194" t="s">
        <v>706</v>
      </c>
      <c r="H849" s="193" t="s">
        <v>1</v>
      </c>
      <c r="I849" s="195"/>
      <c r="L849" s="191"/>
      <c r="M849" s="196"/>
      <c r="N849" s="197"/>
      <c r="O849" s="197"/>
      <c r="P849" s="197"/>
      <c r="Q849" s="197"/>
      <c r="R849" s="197"/>
      <c r="S849" s="197"/>
      <c r="T849" s="198"/>
      <c r="AT849" s="193" t="s">
        <v>184</v>
      </c>
      <c r="AU849" s="193" t="s">
        <v>87</v>
      </c>
      <c r="AV849" s="13" t="s">
        <v>81</v>
      </c>
      <c r="AW849" s="13" t="s">
        <v>29</v>
      </c>
      <c r="AX849" s="13" t="s">
        <v>74</v>
      </c>
      <c r="AY849" s="193" t="s">
        <v>176</v>
      </c>
    </row>
    <row r="850" spans="1:65" s="14" customFormat="1">
      <c r="B850" s="199"/>
      <c r="D850" s="192" t="s">
        <v>184</v>
      </c>
      <c r="E850" s="200" t="s">
        <v>1</v>
      </c>
      <c r="F850" s="201" t="s">
        <v>707</v>
      </c>
      <c r="H850" s="202">
        <v>0.3</v>
      </c>
      <c r="I850" s="203"/>
      <c r="L850" s="199"/>
      <c r="M850" s="204"/>
      <c r="N850" s="205"/>
      <c r="O850" s="205"/>
      <c r="P850" s="205"/>
      <c r="Q850" s="205"/>
      <c r="R850" s="205"/>
      <c r="S850" s="205"/>
      <c r="T850" s="206"/>
      <c r="AT850" s="200" t="s">
        <v>184</v>
      </c>
      <c r="AU850" s="200" t="s">
        <v>87</v>
      </c>
      <c r="AV850" s="14" t="s">
        <v>87</v>
      </c>
      <c r="AW850" s="14" t="s">
        <v>29</v>
      </c>
      <c r="AX850" s="14" t="s">
        <v>74</v>
      </c>
      <c r="AY850" s="200" t="s">
        <v>176</v>
      </c>
    </row>
    <row r="851" spans="1:65" s="16" customFormat="1">
      <c r="B851" s="215"/>
      <c r="D851" s="192" t="s">
        <v>184</v>
      </c>
      <c r="E851" s="216" t="s">
        <v>1</v>
      </c>
      <c r="F851" s="217" t="s">
        <v>230</v>
      </c>
      <c r="H851" s="218">
        <v>1.17</v>
      </c>
      <c r="I851" s="219"/>
      <c r="L851" s="215"/>
      <c r="M851" s="220"/>
      <c r="N851" s="221"/>
      <c r="O851" s="221"/>
      <c r="P851" s="221"/>
      <c r="Q851" s="221"/>
      <c r="R851" s="221"/>
      <c r="S851" s="221"/>
      <c r="T851" s="222"/>
      <c r="AT851" s="216" t="s">
        <v>184</v>
      </c>
      <c r="AU851" s="216" t="s">
        <v>87</v>
      </c>
      <c r="AV851" s="16" t="s">
        <v>215</v>
      </c>
      <c r="AW851" s="16" t="s">
        <v>29</v>
      </c>
      <c r="AX851" s="16" t="s">
        <v>74</v>
      </c>
      <c r="AY851" s="216" t="s">
        <v>176</v>
      </c>
    </row>
    <row r="852" spans="1:65" s="15" customFormat="1">
      <c r="B852" s="207"/>
      <c r="D852" s="192" t="s">
        <v>184</v>
      </c>
      <c r="E852" s="208" t="s">
        <v>1</v>
      </c>
      <c r="F852" s="209" t="s">
        <v>207</v>
      </c>
      <c r="H852" s="210">
        <v>111.616</v>
      </c>
      <c r="I852" s="211"/>
      <c r="L852" s="207"/>
      <c r="M852" s="212"/>
      <c r="N852" s="213"/>
      <c r="O852" s="213"/>
      <c r="P852" s="213"/>
      <c r="Q852" s="213"/>
      <c r="R852" s="213"/>
      <c r="S852" s="213"/>
      <c r="T852" s="214"/>
      <c r="AT852" s="208" t="s">
        <v>184</v>
      </c>
      <c r="AU852" s="208" t="s">
        <v>87</v>
      </c>
      <c r="AV852" s="15" t="s">
        <v>183</v>
      </c>
      <c r="AW852" s="15" t="s">
        <v>29</v>
      </c>
      <c r="AX852" s="15" t="s">
        <v>81</v>
      </c>
      <c r="AY852" s="208" t="s">
        <v>176</v>
      </c>
    </row>
    <row r="853" spans="1:65" s="2" customFormat="1" ht="49.15" customHeight="1">
      <c r="A853" s="35"/>
      <c r="B853" s="146"/>
      <c r="C853" s="231" t="s">
        <v>540</v>
      </c>
      <c r="D853" s="231" t="s">
        <v>558</v>
      </c>
      <c r="E853" s="232" t="s">
        <v>1065</v>
      </c>
      <c r="F853" s="233" t="s">
        <v>1066</v>
      </c>
      <c r="G853" s="234" t="s">
        <v>182</v>
      </c>
      <c r="H853" s="235">
        <v>133.93899999999999</v>
      </c>
      <c r="I853" s="236"/>
      <c r="J853" s="237">
        <f>ROUND(I853*H853,2)</f>
        <v>0</v>
      </c>
      <c r="K853" s="238"/>
      <c r="L853" s="239"/>
      <c r="M853" s="240" t="s">
        <v>1</v>
      </c>
      <c r="N853" s="241" t="s">
        <v>40</v>
      </c>
      <c r="O853" s="64"/>
      <c r="P853" s="188">
        <f>O853*H853</f>
        <v>0</v>
      </c>
      <c r="Q853" s="188">
        <v>0</v>
      </c>
      <c r="R853" s="188">
        <f>Q853*H853</f>
        <v>0</v>
      </c>
      <c r="S853" s="188">
        <v>0</v>
      </c>
      <c r="T853" s="189">
        <f>S853*H853</f>
        <v>0</v>
      </c>
      <c r="U853" s="35"/>
      <c r="V853" s="35"/>
      <c r="W853" s="35"/>
      <c r="X853" s="35"/>
      <c r="Y853" s="35"/>
      <c r="Z853" s="35"/>
      <c r="AA853" s="35"/>
      <c r="AB853" s="35"/>
      <c r="AC853" s="35"/>
      <c r="AD853" s="35"/>
      <c r="AE853" s="35"/>
      <c r="AR853" s="190" t="s">
        <v>314</v>
      </c>
      <c r="AT853" s="190" t="s">
        <v>558</v>
      </c>
      <c r="AU853" s="190" t="s">
        <v>87</v>
      </c>
      <c r="AY853" s="18" t="s">
        <v>176</v>
      </c>
      <c r="BE853" s="108">
        <f>IF(N853="základná",J853,0)</f>
        <v>0</v>
      </c>
      <c r="BF853" s="108">
        <f>IF(N853="znížená",J853,0)</f>
        <v>0</v>
      </c>
      <c r="BG853" s="108">
        <f>IF(N853="zákl. prenesená",J853,0)</f>
        <v>0</v>
      </c>
      <c r="BH853" s="108">
        <f>IF(N853="zníž. prenesená",J853,0)</f>
        <v>0</v>
      </c>
      <c r="BI853" s="108">
        <f>IF(N853="nulová",J853,0)</f>
        <v>0</v>
      </c>
      <c r="BJ853" s="18" t="s">
        <v>87</v>
      </c>
      <c r="BK853" s="108">
        <f>ROUND(I853*H853,2)</f>
        <v>0</v>
      </c>
      <c r="BL853" s="18" t="s">
        <v>252</v>
      </c>
      <c r="BM853" s="190" t="s">
        <v>1067</v>
      </c>
    </row>
    <row r="854" spans="1:65" s="2" customFormat="1" ht="195">
      <c r="A854" s="35"/>
      <c r="B854" s="36"/>
      <c r="C854" s="35"/>
      <c r="D854" s="192" t="s">
        <v>585</v>
      </c>
      <c r="E854" s="35"/>
      <c r="F854" s="228" t="s">
        <v>1068</v>
      </c>
      <c r="G854" s="35"/>
      <c r="H854" s="35"/>
      <c r="I854" s="147"/>
      <c r="J854" s="35"/>
      <c r="K854" s="35"/>
      <c r="L854" s="36"/>
      <c r="M854" s="229"/>
      <c r="N854" s="230"/>
      <c r="O854" s="64"/>
      <c r="P854" s="64"/>
      <c r="Q854" s="64"/>
      <c r="R854" s="64"/>
      <c r="S854" s="64"/>
      <c r="T854" s="65"/>
      <c r="U854" s="35"/>
      <c r="V854" s="35"/>
      <c r="W854" s="35"/>
      <c r="X854" s="35"/>
      <c r="Y854" s="35"/>
      <c r="Z854" s="35"/>
      <c r="AA854" s="35"/>
      <c r="AB854" s="35"/>
      <c r="AC854" s="35"/>
      <c r="AD854" s="35"/>
      <c r="AE854" s="35"/>
      <c r="AT854" s="18" t="s">
        <v>585</v>
      </c>
      <c r="AU854" s="18" t="s">
        <v>87</v>
      </c>
    </row>
    <row r="855" spans="1:65" s="14" customFormat="1">
      <c r="B855" s="199"/>
      <c r="D855" s="192" t="s">
        <v>184</v>
      </c>
      <c r="E855" s="200" t="s">
        <v>1</v>
      </c>
      <c r="F855" s="201" t="s">
        <v>1069</v>
      </c>
      <c r="H855" s="202">
        <v>133.93899999999999</v>
      </c>
      <c r="I855" s="203"/>
      <c r="L855" s="199"/>
      <c r="M855" s="204"/>
      <c r="N855" s="205"/>
      <c r="O855" s="205"/>
      <c r="P855" s="205"/>
      <c r="Q855" s="205"/>
      <c r="R855" s="205"/>
      <c r="S855" s="205"/>
      <c r="T855" s="206"/>
      <c r="AT855" s="200" t="s">
        <v>184</v>
      </c>
      <c r="AU855" s="200" t="s">
        <v>87</v>
      </c>
      <c r="AV855" s="14" t="s">
        <v>87</v>
      </c>
      <c r="AW855" s="14" t="s">
        <v>29</v>
      </c>
      <c r="AX855" s="14" t="s">
        <v>74</v>
      </c>
      <c r="AY855" s="200" t="s">
        <v>176</v>
      </c>
    </row>
    <row r="856" spans="1:65" s="15" customFormat="1">
      <c r="B856" s="207"/>
      <c r="D856" s="192" t="s">
        <v>184</v>
      </c>
      <c r="E856" s="208" t="s">
        <v>1</v>
      </c>
      <c r="F856" s="209" t="s">
        <v>207</v>
      </c>
      <c r="H856" s="210">
        <v>133.93899999999999</v>
      </c>
      <c r="I856" s="211"/>
      <c r="L856" s="207"/>
      <c r="M856" s="212"/>
      <c r="N856" s="213"/>
      <c r="O856" s="213"/>
      <c r="P856" s="213"/>
      <c r="Q856" s="213"/>
      <c r="R856" s="213"/>
      <c r="S856" s="213"/>
      <c r="T856" s="214"/>
      <c r="AT856" s="208" t="s">
        <v>184</v>
      </c>
      <c r="AU856" s="208" t="s">
        <v>87</v>
      </c>
      <c r="AV856" s="15" t="s">
        <v>183</v>
      </c>
      <c r="AW856" s="15" t="s">
        <v>29</v>
      </c>
      <c r="AX856" s="15" t="s">
        <v>81</v>
      </c>
      <c r="AY856" s="208" t="s">
        <v>176</v>
      </c>
    </row>
    <row r="857" spans="1:65" s="2" customFormat="1" ht="24.2" customHeight="1">
      <c r="A857" s="35"/>
      <c r="B857" s="146"/>
      <c r="C857" s="178" t="s">
        <v>1070</v>
      </c>
      <c r="D857" s="178" t="s">
        <v>179</v>
      </c>
      <c r="E857" s="179" t="s">
        <v>1071</v>
      </c>
      <c r="F857" s="180" t="s">
        <v>1072</v>
      </c>
      <c r="G857" s="181" t="s">
        <v>182</v>
      </c>
      <c r="H857" s="182">
        <v>56.26</v>
      </c>
      <c r="I857" s="183"/>
      <c r="J857" s="184">
        <f>ROUND(I857*H857,2)</f>
        <v>0</v>
      </c>
      <c r="K857" s="185"/>
      <c r="L857" s="36"/>
      <c r="M857" s="186" t="s">
        <v>1</v>
      </c>
      <c r="N857" s="187" t="s">
        <v>40</v>
      </c>
      <c r="O857" s="64"/>
      <c r="P857" s="188">
        <f>O857*H857</f>
        <v>0</v>
      </c>
      <c r="Q857" s="188">
        <v>0</v>
      </c>
      <c r="R857" s="188">
        <f>Q857*H857</f>
        <v>0</v>
      </c>
      <c r="S857" s="188">
        <v>0</v>
      </c>
      <c r="T857" s="189">
        <f>S857*H857</f>
        <v>0</v>
      </c>
      <c r="U857" s="35"/>
      <c r="V857" s="35"/>
      <c r="W857" s="35"/>
      <c r="X857" s="35"/>
      <c r="Y857" s="35"/>
      <c r="Z857" s="35"/>
      <c r="AA857" s="35"/>
      <c r="AB857" s="35"/>
      <c r="AC857" s="35"/>
      <c r="AD857" s="35"/>
      <c r="AE857" s="35"/>
      <c r="AR857" s="190" t="s">
        <v>252</v>
      </c>
      <c r="AT857" s="190" t="s">
        <v>179</v>
      </c>
      <c r="AU857" s="190" t="s">
        <v>87</v>
      </c>
      <c r="AY857" s="18" t="s">
        <v>176</v>
      </c>
      <c r="BE857" s="108">
        <f>IF(N857="základná",J857,0)</f>
        <v>0</v>
      </c>
      <c r="BF857" s="108">
        <f>IF(N857="znížená",J857,0)</f>
        <v>0</v>
      </c>
      <c r="BG857" s="108">
        <f>IF(N857="zákl. prenesená",J857,0)</f>
        <v>0</v>
      </c>
      <c r="BH857" s="108">
        <f>IF(N857="zníž. prenesená",J857,0)</f>
        <v>0</v>
      </c>
      <c r="BI857" s="108">
        <f>IF(N857="nulová",J857,0)</f>
        <v>0</v>
      </c>
      <c r="BJ857" s="18" t="s">
        <v>87</v>
      </c>
      <c r="BK857" s="108">
        <f>ROUND(I857*H857,2)</f>
        <v>0</v>
      </c>
      <c r="BL857" s="18" t="s">
        <v>252</v>
      </c>
      <c r="BM857" s="190" t="s">
        <v>1073</v>
      </c>
    </row>
    <row r="858" spans="1:65" s="13" customFormat="1">
      <c r="B858" s="191"/>
      <c r="D858" s="192" t="s">
        <v>184</v>
      </c>
      <c r="E858" s="193" t="s">
        <v>1</v>
      </c>
      <c r="F858" s="194" t="s">
        <v>722</v>
      </c>
      <c r="H858" s="193" t="s">
        <v>1</v>
      </c>
      <c r="I858" s="195"/>
      <c r="L858" s="191"/>
      <c r="M858" s="196"/>
      <c r="N858" s="197"/>
      <c r="O858" s="197"/>
      <c r="P858" s="197"/>
      <c r="Q858" s="197"/>
      <c r="R858" s="197"/>
      <c r="S858" s="197"/>
      <c r="T858" s="198"/>
      <c r="AT858" s="193" t="s">
        <v>184</v>
      </c>
      <c r="AU858" s="193" t="s">
        <v>87</v>
      </c>
      <c r="AV858" s="13" t="s">
        <v>81</v>
      </c>
      <c r="AW858" s="13" t="s">
        <v>29</v>
      </c>
      <c r="AX858" s="13" t="s">
        <v>74</v>
      </c>
      <c r="AY858" s="193" t="s">
        <v>176</v>
      </c>
    </row>
    <row r="859" spans="1:65" s="13" customFormat="1">
      <c r="B859" s="191"/>
      <c r="D859" s="192" t="s">
        <v>184</v>
      </c>
      <c r="E859" s="193" t="s">
        <v>1</v>
      </c>
      <c r="F859" s="194" t="s">
        <v>195</v>
      </c>
      <c r="H859" s="193" t="s">
        <v>1</v>
      </c>
      <c r="I859" s="195"/>
      <c r="L859" s="191"/>
      <c r="M859" s="196"/>
      <c r="N859" s="197"/>
      <c r="O859" s="197"/>
      <c r="P859" s="197"/>
      <c r="Q859" s="197"/>
      <c r="R859" s="197"/>
      <c r="S859" s="197"/>
      <c r="T859" s="198"/>
      <c r="AT859" s="193" t="s">
        <v>184</v>
      </c>
      <c r="AU859" s="193" t="s">
        <v>87</v>
      </c>
      <c r="AV859" s="13" t="s">
        <v>81</v>
      </c>
      <c r="AW859" s="13" t="s">
        <v>29</v>
      </c>
      <c r="AX859" s="13" t="s">
        <v>74</v>
      </c>
      <c r="AY859" s="193" t="s">
        <v>176</v>
      </c>
    </row>
    <row r="860" spans="1:65" s="14" customFormat="1">
      <c r="B860" s="199"/>
      <c r="D860" s="192" t="s">
        <v>184</v>
      </c>
      <c r="E860" s="200" t="s">
        <v>1</v>
      </c>
      <c r="F860" s="201" t="s">
        <v>196</v>
      </c>
      <c r="H860" s="202">
        <v>15.06</v>
      </c>
      <c r="I860" s="203"/>
      <c r="L860" s="199"/>
      <c r="M860" s="204"/>
      <c r="N860" s="205"/>
      <c r="O860" s="205"/>
      <c r="P860" s="205"/>
      <c r="Q860" s="205"/>
      <c r="R860" s="205"/>
      <c r="S860" s="205"/>
      <c r="T860" s="206"/>
      <c r="AT860" s="200" t="s">
        <v>184</v>
      </c>
      <c r="AU860" s="200" t="s">
        <v>87</v>
      </c>
      <c r="AV860" s="14" t="s">
        <v>87</v>
      </c>
      <c r="AW860" s="14" t="s">
        <v>29</v>
      </c>
      <c r="AX860" s="14" t="s">
        <v>74</v>
      </c>
      <c r="AY860" s="200" t="s">
        <v>176</v>
      </c>
    </row>
    <row r="861" spans="1:65" s="13" customFormat="1">
      <c r="B861" s="191"/>
      <c r="D861" s="192" t="s">
        <v>184</v>
      </c>
      <c r="E861" s="193" t="s">
        <v>1</v>
      </c>
      <c r="F861" s="194" t="s">
        <v>527</v>
      </c>
      <c r="H861" s="193" t="s">
        <v>1</v>
      </c>
      <c r="I861" s="195"/>
      <c r="L861" s="191"/>
      <c r="M861" s="196"/>
      <c r="N861" s="197"/>
      <c r="O861" s="197"/>
      <c r="P861" s="197"/>
      <c r="Q861" s="197"/>
      <c r="R861" s="197"/>
      <c r="S861" s="197"/>
      <c r="T861" s="198"/>
      <c r="AT861" s="193" t="s">
        <v>184</v>
      </c>
      <c r="AU861" s="193" t="s">
        <v>87</v>
      </c>
      <c r="AV861" s="13" t="s">
        <v>81</v>
      </c>
      <c r="AW861" s="13" t="s">
        <v>29</v>
      </c>
      <c r="AX861" s="13" t="s">
        <v>74</v>
      </c>
      <c r="AY861" s="193" t="s">
        <v>176</v>
      </c>
    </row>
    <row r="862" spans="1:65" s="14" customFormat="1">
      <c r="B862" s="199"/>
      <c r="D862" s="192" t="s">
        <v>184</v>
      </c>
      <c r="E862" s="200" t="s">
        <v>1</v>
      </c>
      <c r="F862" s="201" t="s">
        <v>206</v>
      </c>
      <c r="H862" s="202">
        <v>41.2</v>
      </c>
      <c r="I862" s="203"/>
      <c r="L862" s="199"/>
      <c r="M862" s="204"/>
      <c r="N862" s="205"/>
      <c r="O862" s="205"/>
      <c r="P862" s="205"/>
      <c r="Q862" s="205"/>
      <c r="R862" s="205"/>
      <c r="S862" s="205"/>
      <c r="T862" s="206"/>
      <c r="AT862" s="200" t="s">
        <v>184</v>
      </c>
      <c r="AU862" s="200" t="s">
        <v>87</v>
      </c>
      <c r="AV862" s="14" t="s">
        <v>87</v>
      </c>
      <c r="AW862" s="14" t="s">
        <v>29</v>
      </c>
      <c r="AX862" s="14" t="s">
        <v>74</v>
      </c>
      <c r="AY862" s="200" t="s">
        <v>176</v>
      </c>
    </row>
    <row r="863" spans="1:65" s="15" customFormat="1">
      <c r="B863" s="207"/>
      <c r="D863" s="192" t="s">
        <v>184</v>
      </c>
      <c r="E863" s="208" t="s">
        <v>1</v>
      </c>
      <c r="F863" s="209" t="s">
        <v>207</v>
      </c>
      <c r="H863" s="210">
        <v>56.26</v>
      </c>
      <c r="I863" s="211"/>
      <c r="L863" s="207"/>
      <c r="M863" s="212"/>
      <c r="N863" s="213"/>
      <c r="O863" s="213"/>
      <c r="P863" s="213"/>
      <c r="Q863" s="213"/>
      <c r="R863" s="213"/>
      <c r="S863" s="213"/>
      <c r="T863" s="214"/>
      <c r="AT863" s="208" t="s">
        <v>184</v>
      </c>
      <c r="AU863" s="208" t="s">
        <v>87</v>
      </c>
      <c r="AV863" s="15" t="s">
        <v>183</v>
      </c>
      <c r="AW863" s="15" t="s">
        <v>29</v>
      </c>
      <c r="AX863" s="15" t="s">
        <v>81</v>
      </c>
      <c r="AY863" s="208" t="s">
        <v>176</v>
      </c>
    </row>
    <row r="864" spans="1:65" s="2" customFormat="1" ht="16.5" customHeight="1">
      <c r="A864" s="35"/>
      <c r="B864" s="146"/>
      <c r="C864" s="231" t="s">
        <v>548</v>
      </c>
      <c r="D864" s="231" t="s">
        <v>558</v>
      </c>
      <c r="E864" s="232" t="s">
        <v>1074</v>
      </c>
      <c r="F864" s="233" t="s">
        <v>1075</v>
      </c>
      <c r="G864" s="234" t="s">
        <v>182</v>
      </c>
      <c r="H864" s="235">
        <v>61.886000000000003</v>
      </c>
      <c r="I864" s="236"/>
      <c r="J864" s="237">
        <f>ROUND(I864*H864,2)</f>
        <v>0</v>
      </c>
      <c r="K864" s="238"/>
      <c r="L864" s="239"/>
      <c r="M864" s="240" t="s">
        <v>1</v>
      </c>
      <c r="N864" s="241" t="s">
        <v>40</v>
      </c>
      <c r="O864" s="64"/>
      <c r="P864" s="188">
        <f>O864*H864</f>
        <v>0</v>
      </c>
      <c r="Q864" s="188">
        <v>0</v>
      </c>
      <c r="R864" s="188">
        <f>Q864*H864</f>
        <v>0</v>
      </c>
      <c r="S864" s="188">
        <v>0</v>
      </c>
      <c r="T864" s="189">
        <f>S864*H864</f>
        <v>0</v>
      </c>
      <c r="U864" s="35"/>
      <c r="V864" s="35"/>
      <c r="W864" s="35"/>
      <c r="X864" s="35"/>
      <c r="Y864" s="35"/>
      <c r="Z864" s="35"/>
      <c r="AA864" s="35"/>
      <c r="AB864" s="35"/>
      <c r="AC864" s="35"/>
      <c r="AD864" s="35"/>
      <c r="AE864" s="35"/>
      <c r="AR864" s="190" t="s">
        <v>314</v>
      </c>
      <c r="AT864" s="190" t="s">
        <v>558</v>
      </c>
      <c r="AU864" s="190" t="s">
        <v>87</v>
      </c>
      <c r="AY864" s="18" t="s">
        <v>176</v>
      </c>
      <c r="BE864" s="108">
        <f>IF(N864="základná",J864,0)</f>
        <v>0</v>
      </c>
      <c r="BF864" s="108">
        <f>IF(N864="znížená",J864,0)</f>
        <v>0</v>
      </c>
      <c r="BG864" s="108">
        <f>IF(N864="zákl. prenesená",J864,0)</f>
        <v>0</v>
      </c>
      <c r="BH864" s="108">
        <f>IF(N864="zníž. prenesená",J864,0)</f>
        <v>0</v>
      </c>
      <c r="BI864" s="108">
        <f>IF(N864="nulová",J864,0)</f>
        <v>0</v>
      </c>
      <c r="BJ864" s="18" t="s">
        <v>87</v>
      </c>
      <c r="BK864" s="108">
        <f>ROUND(I864*H864,2)</f>
        <v>0</v>
      </c>
      <c r="BL864" s="18" t="s">
        <v>252</v>
      </c>
      <c r="BM864" s="190" t="s">
        <v>1076</v>
      </c>
    </row>
    <row r="865" spans="1:65" s="2" customFormat="1" ht="39">
      <c r="A865" s="35"/>
      <c r="B865" s="36"/>
      <c r="C865" s="35"/>
      <c r="D865" s="192" t="s">
        <v>585</v>
      </c>
      <c r="E865" s="35"/>
      <c r="F865" s="228" t="s">
        <v>1077</v>
      </c>
      <c r="G865" s="35"/>
      <c r="H865" s="35"/>
      <c r="I865" s="147"/>
      <c r="J865" s="35"/>
      <c r="K865" s="35"/>
      <c r="L865" s="36"/>
      <c r="M865" s="229"/>
      <c r="N865" s="230"/>
      <c r="O865" s="64"/>
      <c r="P865" s="64"/>
      <c r="Q865" s="64"/>
      <c r="R865" s="64"/>
      <c r="S865" s="64"/>
      <c r="T865" s="65"/>
      <c r="U865" s="35"/>
      <c r="V865" s="35"/>
      <c r="W865" s="35"/>
      <c r="X865" s="35"/>
      <c r="Y865" s="35"/>
      <c r="Z865" s="35"/>
      <c r="AA865" s="35"/>
      <c r="AB865" s="35"/>
      <c r="AC865" s="35"/>
      <c r="AD865" s="35"/>
      <c r="AE865" s="35"/>
      <c r="AT865" s="18" t="s">
        <v>585</v>
      </c>
      <c r="AU865" s="18" t="s">
        <v>87</v>
      </c>
    </row>
    <row r="866" spans="1:65" s="14" customFormat="1">
      <c r="B866" s="199"/>
      <c r="D866" s="192" t="s">
        <v>184</v>
      </c>
      <c r="E866" s="200" t="s">
        <v>1</v>
      </c>
      <c r="F866" s="201" t="s">
        <v>1078</v>
      </c>
      <c r="H866" s="202">
        <v>61.886000000000003</v>
      </c>
      <c r="I866" s="203"/>
      <c r="L866" s="199"/>
      <c r="M866" s="204"/>
      <c r="N866" s="205"/>
      <c r="O866" s="205"/>
      <c r="P866" s="205"/>
      <c r="Q866" s="205"/>
      <c r="R866" s="205"/>
      <c r="S866" s="205"/>
      <c r="T866" s="206"/>
      <c r="AT866" s="200" t="s">
        <v>184</v>
      </c>
      <c r="AU866" s="200" t="s">
        <v>87</v>
      </c>
      <c r="AV866" s="14" t="s">
        <v>87</v>
      </c>
      <c r="AW866" s="14" t="s">
        <v>29</v>
      </c>
      <c r="AX866" s="14" t="s">
        <v>74</v>
      </c>
      <c r="AY866" s="200" t="s">
        <v>176</v>
      </c>
    </row>
    <row r="867" spans="1:65" s="15" customFormat="1">
      <c r="B867" s="207"/>
      <c r="D867" s="192" t="s">
        <v>184</v>
      </c>
      <c r="E867" s="208" t="s">
        <v>1</v>
      </c>
      <c r="F867" s="209" t="s">
        <v>207</v>
      </c>
      <c r="H867" s="210">
        <v>61.886000000000003</v>
      </c>
      <c r="I867" s="211"/>
      <c r="L867" s="207"/>
      <c r="M867" s="212"/>
      <c r="N867" s="213"/>
      <c r="O867" s="213"/>
      <c r="P867" s="213"/>
      <c r="Q867" s="213"/>
      <c r="R867" s="213"/>
      <c r="S867" s="213"/>
      <c r="T867" s="214"/>
      <c r="AT867" s="208" t="s">
        <v>184</v>
      </c>
      <c r="AU867" s="208" t="s">
        <v>87</v>
      </c>
      <c r="AV867" s="15" t="s">
        <v>183</v>
      </c>
      <c r="AW867" s="15" t="s">
        <v>29</v>
      </c>
      <c r="AX867" s="15" t="s">
        <v>81</v>
      </c>
      <c r="AY867" s="208" t="s">
        <v>176</v>
      </c>
    </row>
    <row r="868" spans="1:65" s="2" customFormat="1" ht="24.2" customHeight="1">
      <c r="A868" s="35"/>
      <c r="B868" s="146"/>
      <c r="C868" s="178" t="s">
        <v>746</v>
      </c>
      <c r="D868" s="178" t="s">
        <v>179</v>
      </c>
      <c r="E868" s="179" t="s">
        <v>1071</v>
      </c>
      <c r="F868" s="180" t="s">
        <v>1072</v>
      </c>
      <c r="G868" s="181" t="s">
        <v>182</v>
      </c>
      <c r="H868" s="182">
        <v>24.66</v>
      </c>
      <c r="I868" s="183"/>
      <c r="J868" s="184">
        <f>ROUND(I868*H868,2)</f>
        <v>0</v>
      </c>
      <c r="K868" s="185"/>
      <c r="L868" s="36"/>
      <c r="M868" s="186" t="s">
        <v>1</v>
      </c>
      <c r="N868" s="187" t="s">
        <v>40</v>
      </c>
      <c r="O868" s="64"/>
      <c r="P868" s="188">
        <f>O868*H868</f>
        <v>0</v>
      </c>
      <c r="Q868" s="188">
        <v>0</v>
      </c>
      <c r="R868" s="188">
        <f>Q868*H868</f>
        <v>0</v>
      </c>
      <c r="S868" s="188">
        <v>0</v>
      </c>
      <c r="T868" s="189">
        <f>S868*H868</f>
        <v>0</v>
      </c>
      <c r="U868" s="35"/>
      <c r="V868" s="35"/>
      <c r="W868" s="35"/>
      <c r="X868" s="35"/>
      <c r="Y868" s="35"/>
      <c r="Z868" s="35"/>
      <c r="AA868" s="35"/>
      <c r="AB868" s="35"/>
      <c r="AC868" s="35"/>
      <c r="AD868" s="35"/>
      <c r="AE868" s="35"/>
      <c r="AR868" s="190" t="s">
        <v>252</v>
      </c>
      <c r="AT868" s="190" t="s">
        <v>179</v>
      </c>
      <c r="AU868" s="190" t="s">
        <v>87</v>
      </c>
      <c r="AY868" s="18" t="s">
        <v>176</v>
      </c>
      <c r="BE868" s="108">
        <f>IF(N868="základná",J868,0)</f>
        <v>0</v>
      </c>
      <c r="BF868" s="108">
        <f>IF(N868="znížená",J868,0)</f>
        <v>0</v>
      </c>
      <c r="BG868" s="108">
        <f>IF(N868="zákl. prenesená",J868,0)</f>
        <v>0</v>
      </c>
      <c r="BH868" s="108">
        <f>IF(N868="zníž. prenesená",J868,0)</f>
        <v>0</v>
      </c>
      <c r="BI868" s="108">
        <f>IF(N868="nulová",J868,0)</f>
        <v>0</v>
      </c>
      <c r="BJ868" s="18" t="s">
        <v>87</v>
      </c>
      <c r="BK868" s="108">
        <f>ROUND(I868*H868,2)</f>
        <v>0</v>
      </c>
      <c r="BL868" s="18" t="s">
        <v>252</v>
      </c>
      <c r="BM868" s="190" t="s">
        <v>1079</v>
      </c>
    </row>
    <row r="869" spans="1:65" s="13" customFormat="1">
      <c r="B869" s="191"/>
      <c r="D869" s="192" t="s">
        <v>184</v>
      </c>
      <c r="E869" s="193" t="s">
        <v>1</v>
      </c>
      <c r="F869" s="194" t="s">
        <v>715</v>
      </c>
      <c r="H869" s="193" t="s">
        <v>1</v>
      </c>
      <c r="I869" s="195"/>
      <c r="L869" s="191"/>
      <c r="M869" s="196"/>
      <c r="N869" s="197"/>
      <c r="O869" s="197"/>
      <c r="P869" s="197"/>
      <c r="Q869" s="197"/>
      <c r="R869" s="197"/>
      <c r="S869" s="197"/>
      <c r="T869" s="198"/>
      <c r="AT869" s="193" t="s">
        <v>184</v>
      </c>
      <c r="AU869" s="193" t="s">
        <v>87</v>
      </c>
      <c r="AV869" s="13" t="s">
        <v>81</v>
      </c>
      <c r="AW869" s="13" t="s">
        <v>29</v>
      </c>
      <c r="AX869" s="13" t="s">
        <v>74</v>
      </c>
      <c r="AY869" s="193" t="s">
        <v>176</v>
      </c>
    </row>
    <row r="870" spans="1:65" s="13" customFormat="1">
      <c r="B870" s="191"/>
      <c r="D870" s="192" t="s">
        <v>184</v>
      </c>
      <c r="E870" s="193" t="s">
        <v>1</v>
      </c>
      <c r="F870" s="194" t="s">
        <v>613</v>
      </c>
      <c r="H870" s="193" t="s">
        <v>1</v>
      </c>
      <c r="I870" s="195"/>
      <c r="L870" s="191"/>
      <c r="M870" s="196"/>
      <c r="N870" s="197"/>
      <c r="O870" s="197"/>
      <c r="P870" s="197"/>
      <c r="Q870" s="197"/>
      <c r="R870" s="197"/>
      <c r="S870" s="197"/>
      <c r="T870" s="198"/>
      <c r="AT870" s="193" t="s">
        <v>184</v>
      </c>
      <c r="AU870" s="193" t="s">
        <v>87</v>
      </c>
      <c r="AV870" s="13" t="s">
        <v>81</v>
      </c>
      <c r="AW870" s="13" t="s">
        <v>29</v>
      </c>
      <c r="AX870" s="13" t="s">
        <v>74</v>
      </c>
      <c r="AY870" s="193" t="s">
        <v>176</v>
      </c>
    </row>
    <row r="871" spans="1:65" s="14" customFormat="1">
      <c r="B871" s="199"/>
      <c r="D871" s="192" t="s">
        <v>184</v>
      </c>
      <c r="E871" s="200" t="s">
        <v>1</v>
      </c>
      <c r="F871" s="201" t="s">
        <v>614</v>
      </c>
      <c r="H871" s="202">
        <v>4.25</v>
      </c>
      <c r="I871" s="203"/>
      <c r="L871" s="199"/>
      <c r="M871" s="204"/>
      <c r="N871" s="205"/>
      <c r="O871" s="205"/>
      <c r="P871" s="205"/>
      <c r="Q871" s="205"/>
      <c r="R871" s="205"/>
      <c r="S871" s="205"/>
      <c r="T871" s="206"/>
      <c r="AT871" s="200" t="s">
        <v>184</v>
      </c>
      <c r="AU871" s="200" t="s">
        <v>87</v>
      </c>
      <c r="AV871" s="14" t="s">
        <v>87</v>
      </c>
      <c r="AW871" s="14" t="s">
        <v>29</v>
      </c>
      <c r="AX871" s="14" t="s">
        <v>74</v>
      </c>
      <c r="AY871" s="200" t="s">
        <v>176</v>
      </c>
    </row>
    <row r="872" spans="1:65" s="13" customFormat="1">
      <c r="B872" s="191"/>
      <c r="D872" s="192" t="s">
        <v>184</v>
      </c>
      <c r="E872" s="193" t="s">
        <v>1</v>
      </c>
      <c r="F872" s="194" t="s">
        <v>615</v>
      </c>
      <c r="H872" s="193" t="s">
        <v>1</v>
      </c>
      <c r="I872" s="195"/>
      <c r="L872" s="191"/>
      <c r="M872" s="196"/>
      <c r="N872" s="197"/>
      <c r="O872" s="197"/>
      <c r="P872" s="197"/>
      <c r="Q872" s="197"/>
      <c r="R872" s="197"/>
      <c r="S872" s="197"/>
      <c r="T872" s="198"/>
      <c r="AT872" s="193" t="s">
        <v>184</v>
      </c>
      <c r="AU872" s="193" t="s">
        <v>87</v>
      </c>
      <c r="AV872" s="13" t="s">
        <v>81</v>
      </c>
      <c r="AW872" s="13" t="s">
        <v>29</v>
      </c>
      <c r="AX872" s="13" t="s">
        <v>74</v>
      </c>
      <c r="AY872" s="193" t="s">
        <v>176</v>
      </c>
    </row>
    <row r="873" spans="1:65" s="14" customFormat="1">
      <c r="B873" s="199"/>
      <c r="D873" s="192" t="s">
        <v>184</v>
      </c>
      <c r="E873" s="200" t="s">
        <v>1</v>
      </c>
      <c r="F873" s="201" t="s">
        <v>616</v>
      </c>
      <c r="H873" s="202">
        <v>10.88</v>
      </c>
      <c r="I873" s="203"/>
      <c r="L873" s="199"/>
      <c r="M873" s="204"/>
      <c r="N873" s="205"/>
      <c r="O873" s="205"/>
      <c r="P873" s="205"/>
      <c r="Q873" s="205"/>
      <c r="R873" s="205"/>
      <c r="S873" s="205"/>
      <c r="T873" s="206"/>
      <c r="AT873" s="200" t="s">
        <v>184</v>
      </c>
      <c r="AU873" s="200" t="s">
        <v>87</v>
      </c>
      <c r="AV873" s="14" t="s">
        <v>87</v>
      </c>
      <c r="AW873" s="14" t="s">
        <v>29</v>
      </c>
      <c r="AX873" s="14" t="s">
        <v>74</v>
      </c>
      <c r="AY873" s="200" t="s">
        <v>176</v>
      </c>
    </row>
    <row r="874" spans="1:65" s="16" customFormat="1">
      <c r="B874" s="215"/>
      <c r="D874" s="192" t="s">
        <v>184</v>
      </c>
      <c r="E874" s="216" t="s">
        <v>1</v>
      </c>
      <c r="F874" s="217" t="s">
        <v>230</v>
      </c>
      <c r="H874" s="218">
        <v>15.13</v>
      </c>
      <c r="I874" s="219"/>
      <c r="L874" s="215"/>
      <c r="M874" s="220"/>
      <c r="N874" s="221"/>
      <c r="O874" s="221"/>
      <c r="P874" s="221"/>
      <c r="Q874" s="221"/>
      <c r="R874" s="221"/>
      <c r="S874" s="221"/>
      <c r="T874" s="222"/>
      <c r="AT874" s="216" t="s">
        <v>184</v>
      </c>
      <c r="AU874" s="216" t="s">
        <v>87</v>
      </c>
      <c r="AV874" s="16" t="s">
        <v>215</v>
      </c>
      <c r="AW874" s="16" t="s">
        <v>29</v>
      </c>
      <c r="AX874" s="16" t="s">
        <v>74</v>
      </c>
      <c r="AY874" s="216" t="s">
        <v>176</v>
      </c>
    </row>
    <row r="875" spans="1:65" s="13" customFormat="1">
      <c r="B875" s="191"/>
      <c r="D875" s="192" t="s">
        <v>184</v>
      </c>
      <c r="E875" s="193" t="s">
        <v>1</v>
      </c>
      <c r="F875" s="194" t="s">
        <v>716</v>
      </c>
      <c r="H875" s="193" t="s">
        <v>1</v>
      </c>
      <c r="I875" s="195"/>
      <c r="L875" s="191"/>
      <c r="M875" s="196"/>
      <c r="N875" s="197"/>
      <c r="O875" s="197"/>
      <c r="P875" s="197"/>
      <c r="Q875" s="197"/>
      <c r="R875" s="197"/>
      <c r="S875" s="197"/>
      <c r="T875" s="198"/>
      <c r="AT875" s="193" t="s">
        <v>184</v>
      </c>
      <c r="AU875" s="193" t="s">
        <v>87</v>
      </c>
      <c r="AV875" s="13" t="s">
        <v>81</v>
      </c>
      <c r="AW875" s="13" t="s">
        <v>29</v>
      </c>
      <c r="AX875" s="13" t="s">
        <v>74</v>
      </c>
      <c r="AY875" s="193" t="s">
        <v>176</v>
      </c>
    </row>
    <row r="876" spans="1:65" s="13" customFormat="1">
      <c r="B876" s="191"/>
      <c r="D876" s="192" t="s">
        <v>184</v>
      </c>
      <c r="E876" s="193" t="s">
        <v>1</v>
      </c>
      <c r="F876" s="194" t="s">
        <v>617</v>
      </c>
      <c r="H876" s="193" t="s">
        <v>1</v>
      </c>
      <c r="I876" s="195"/>
      <c r="L876" s="191"/>
      <c r="M876" s="196"/>
      <c r="N876" s="197"/>
      <c r="O876" s="197"/>
      <c r="P876" s="197"/>
      <c r="Q876" s="197"/>
      <c r="R876" s="197"/>
      <c r="S876" s="197"/>
      <c r="T876" s="198"/>
      <c r="AT876" s="193" t="s">
        <v>184</v>
      </c>
      <c r="AU876" s="193" t="s">
        <v>87</v>
      </c>
      <c r="AV876" s="13" t="s">
        <v>81</v>
      </c>
      <c r="AW876" s="13" t="s">
        <v>29</v>
      </c>
      <c r="AX876" s="13" t="s">
        <v>74</v>
      </c>
      <c r="AY876" s="193" t="s">
        <v>176</v>
      </c>
    </row>
    <row r="877" spans="1:65" s="14" customFormat="1">
      <c r="B877" s="199"/>
      <c r="D877" s="192" t="s">
        <v>184</v>
      </c>
      <c r="E877" s="200" t="s">
        <v>1</v>
      </c>
      <c r="F877" s="201" t="s">
        <v>618</v>
      </c>
      <c r="H877" s="202">
        <v>9.5299999999999994</v>
      </c>
      <c r="I877" s="203"/>
      <c r="L877" s="199"/>
      <c r="M877" s="204"/>
      <c r="N877" s="205"/>
      <c r="O877" s="205"/>
      <c r="P877" s="205"/>
      <c r="Q877" s="205"/>
      <c r="R877" s="205"/>
      <c r="S877" s="205"/>
      <c r="T877" s="206"/>
      <c r="AT877" s="200" t="s">
        <v>184</v>
      </c>
      <c r="AU877" s="200" t="s">
        <v>87</v>
      </c>
      <c r="AV877" s="14" t="s">
        <v>87</v>
      </c>
      <c r="AW877" s="14" t="s">
        <v>29</v>
      </c>
      <c r="AX877" s="14" t="s">
        <v>74</v>
      </c>
      <c r="AY877" s="200" t="s">
        <v>176</v>
      </c>
    </row>
    <row r="878" spans="1:65" s="16" customFormat="1">
      <c r="B878" s="215"/>
      <c r="D878" s="192" t="s">
        <v>184</v>
      </c>
      <c r="E878" s="216" t="s">
        <v>1</v>
      </c>
      <c r="F878" s="217" t="s">
        <v>230</v>
      </c>
      <c r="H878" s="218">
        <v>9.5299999999999994</v>
      </c>
      <c r="I878" s="219"/>
      <c r="L878" s="215"/>
      <c r="M878" s="220"/>
      <c r="N878" s="221"/>
      <c r="O878" s="221"/>
      <c r="P878" s="221"/>
      <c r="Q878" s="221"/>
      <c r="R878" s="221"/>
      <c r="S878" s="221"/>
      <c r="T878" s="222"/>
      <c r="AT878" s="216" t="s">
        <v>184</v>
      </c>
      <c r="AU878" s="216" t="s">
        <v>87</v>
      </c>
      <c r="AV878" s="16" t="s">
        <v>215</v>
      </c>
      <c r="AW878" s="16" t="s">
        <v>29</v>
      </c>
      <c r="AX878" s="16" t="s">
        <v>74</v>
      </c>
      <c r="AY878" s="216" t="s">
        <v>176</v>
      </c>
    </row>
    <row r="879" spans="1:65" s="15" customFormat="1">
      <c r="B879" s="207"/>
      <c r="D879" s="192" t="s">
        <v>184</v>
      </c>
      <c r="E879" s="208" t="s">
        <v>1</v>
      </c>
      <c r="F879" s="209" t="s">
        <v>207</v>
      </c>
      <c r="H879" s="210">
        <v>24.66</v>
      </c>
      <c r="I879" s="211"/>
      <c r="L879" s="207"/>
      <c r="M879" s="212"/>
      <c r="N879" s="213"/>
      <c r="O879" s="213"/>
      <c r="P879" s="213"/>
      <c r="Q879" s="213"/>
      <c r="R879" s="213"/>
      <c r="S879" s="213"/>
      <c r="T879" s="214"/>
      <c r="AT879" s="208" t="s">
        <v>184</v>
      </c>
      <c r="AU879" s="208" t="s">
        <v>87</v>
      </c>
      <c r="AV879" s="15" t="s">
        <v>183</v>
      </c>
      <c r="AW879" s="15" t="s">
        <v>29</v>
      </c>
      <c r="AX879" s="15" t="s">
        <v>81</v>
      </c>
      <c r="AY879" s="208" t="s">
        <v>176</v>
      </c>
    </row>
    <row r="880" spans="1:65" s="2" customFormat="1" ht="24.2" customHeight="1">
      <c r="A880" s="35"/>
      <c r="B880" s="146"/>
      <c r="C880" s="231" t="s">
        <v>554</v>
      </c>
      <c r="D880" s="231" t="s">
        <v>558</v>
      </c>
      <c r="E880" s="232" t="s">
        <v>1080</v>
      </c>
      <c r="F880" s="233" t="s">
        <v>1081</v>
      </c>
      <c r="G880" s="234" t="s">
        <v>182</v>
      </c>
      <c r="H880" s="235">
        <v>29.591999999999999</v>
      </c>
      <c r="I880" s="236"/>
      <c r="J880" s="237">
        <f>ROUND(I880*H880,2)</f>
        <v>0</v>
      </c>
      <c r="K880" s="238"/>
      <c r="L880" s="239"/>
      <c r="M880" s="240" t="s">
        <v>1</v>
      </c>
      <c r="N880" s="241" t="s">
        <v>40</v>
      </c>
      <c r="O880" s="64"/>
      <c r="P880" s="188">
        <f>O880*H880</f>
        <v>0</v>
      </c>
      <c r="Q880" s="188">
        <v>0</v>
      </c>
      <c r="R880" s="188">
        <f>Q880*H880</f>
        <v>0</v>
      </c>
      <c r="S880" s="188">
        <v>0</v>
      </c>
      <c r="T880" s="189">
        <f>S880*H880</f>
        <v>0</v>
      </c>
      <c r="U880" s="35"/>
      <c r="V880" s="35"/>
      <c r="W880" s="35"/>
      <c r="X880" s="35"/>
      <c r="Y880" s="35"/>
      <c r="Z880" s="35"/>
      <c r="AA880" s="35"/>
      <c r="AB880" s="35"/>
      <c r="AC880" s="35"/>
      <c r="AD880" s="35"/>
      <c r="AE880" s="35"/>
      <c r="AR880" s="190" t="s">
        <v>314</v>
      </c>
      <c r="AT880" s="190" t="s">
        <v>558</v>
      </c>
      <c r="AU880" s="190" t="s">
        <v>87</v>
      </c>
      <c r="AY880" s="18" t="s">
        <v>176</v>
      </c>
      <c r="BE880" s="108">
        <f>IF(N880="základná",J880,0)</f>
        <v>0</v>
      </c>
      <c r="BF880" s="108">
        <f>IF(N880="znížená",J880,0)</f>
        <v>0</v>
      </c>
      <c r="BG880" s="108">
        <f>IF(N880="zákl. prenesená",J880,0)</f>
        <v>0</v>
      </c>
      <c r="BH880" s="108">
        <f>IF(N880="zníž. prenesená",J880,0)</f>
        <v>0</v>
      </c>
      <c r="BI880" s="108">
        <f>IF(N880="nulová",J880,0)</f>
        <v>0</v>
      </c>
      <c r="BJ880" s="18" t="s">
        <v>87</v>
      </c>
      <c r="BK880" s="108">
        <f>ROUND(I880*H880,2)</f>
        <v>0</v>
      </c>
      <c r="BL880" s="18" t="s">
        <v>252</v>
      </c>
      <c r="BM880" s="190" t="s">
        <v>1082</v>
      </c>
    </row>
    <row r="881" spans="1:65" s="2" customFormat="1" ht="175.5">
      <c r="A881" s="35"/>
      <c r="B881" s="36"/>
      <c r="C881" s="35"/>
      <c r="D881" s="192" t="s">
        <v>585</v>
      </c>
      <c r="E881" s="35"/>
      <c r="F881" s="228" t="s">
        <v>1083</v>
      </c>
      <c r="G881" s="35"/>
      <c r="H881" s="35"/>
      <c r="I881" s="147"/>
      <c r="J881" s="35"/>
      <c r="K881" s="35"/>
      <c r="L881" s="36"/>
      <c r="M881" s="229"/>
      <c r="N881" s="230"/>
      <c r="O881" s="64"/>
      <c r="P881" s="64"/>
      <c r="Q881" s="64"/>
      <c r="R881" s="64"/>
      <c r="S881" s="64"/>
      <c r="T881" s="65"/>
      <c r="U881" s="35"/>
      <c r="V881" s="35"/>
      <c r="W881" s="35"/>
      <c r="X881" s="35"/>
      <c r="Y881" s="35"/>
      <c r="Z881" s="35"/>
      <c r="AA881" s="35"/>
      <c r="AB881" s="35"/>
      <c r="AC881" s="35"/>
      <c r="AD881" s="35"/>
      <c r="AE881" s="35"/>
      <c r="AT881" s="18" t="s">
        <v>585</v>
      </c>
      <c r="AU881" s="18" t="s">
        <v>87</v>
      </c>
    </row>
    <row r="882" spans="1:65" s="14" customFormat="1">
      <c r="B882" s="199"/>
      <c r="D882" s="192" t="s">
        <v>184</v>
      </c>
      <c r="E882" s="200" t="s">
        <v>1</v>
      </c>
      <c r="F882" s="201" t="s">
        <v>1084</v>
      </c>
      <c r="H882" s="202">
        <v>29.591999999999999</v>
      </c>
      <c r="I882" s="203"/>
      <c r="L882" s="199"/>
      <c r="M882" s="204"/>
      <c r="N882" s="205"/>
      <c r="O882" s="205"/>
      <c r="P882" s="205"/>
      <c r="Q882" s="205"/>
      <c r="R882" s="205"/>
      <c r="S882" s="205"/>
      <c r="T882" s="206"/>
      <c r="AT882" s="200" t="s">
        <v>184</v>
      </c>
      <c r="AU882" s="200" t="s">
        <v>87</v>
      </c>
      <c r="AV882" s="14" t="s">
        <v>87</v>
      </c>
      <c r="AW882" s="14" t="s">
        <v>29</v>
      </c>
      <c r="AX882" s="14" t="s">
        <v>74</v>
      </c>
      <c r="AY882" s="200" t="s">
        <v>176</v>
      </c>
    </row>
    <row r="883" spans="1:65" s="15" customFormat="1">
      <c r="B883" s="207"/>
      <c r="D883" s="192" t="s">
        <v>184</v>
      </c>
      <c r="E883" s="208" t="s">
        <v>1</v>
      </c>
      <c r="F883" s="209" t="s">
        <v>207</v>
      </c>
      <c r="H883" s="210">
        <v>29.591999999999999</v>
      </c>
      <c r="I883" s="211"/>
      <c r="L883" s="207"/>
      <c r="M883" s="212"/>
      <c r="N883" s="213"/>
      <c r="O883" s="213"/>
      <c r="P883" s="213"/>
      <c r="Q883" s="213"/>
      <c r="R883" s="213"/>
      <c r="S883" s="213"/>
      <c r="T883" s="214"/>
      <c r="AT883" s="208" t="s">
        <v>184</v>
      </c>
      <c r="AU883" s="208" t="s">
        <v>87</v>
      </c>
      <c r="AV883" s="15" t="s">
        <v>183</v>
      </c>
      <c r="AW883" s="15" t="s">
        <v>29</v>
      </c>
      <c r="AX883" s="15" t="s">
        <v>81</v>
      </c>
      <c r="AY883" s="208" t="s">
        <v>176</v>
      </c>
    </row>
    <row r="884" spans="1:65" s="2" customFormat="1" ht="24.2" customHeight="1">
      <c r="A884" s="35"/>
      <c r="B884" s="146"/>
      <c r="C884" s="178" t="s">
        <v>1085</v>
      </c>
      <c r="D884" s="178" t="s">
        <v>179</v>
      </c>
      <c r="E884" s="179" t="s">
        <v>1086</v>
      </c>
      <c r="F884" s="180" t="s">
        <v>1087</v>
      </c>
      <c r="G884" s="181" t="s">
        <v>263</v>
      </c>
      <c r="H884" s="182">
        <v>47.84</v>
      </c>
      <c r="I884" s="183"/>
      <c r="J884" s="184">
        <f>ROUND(I884*H884,2)</f>
        <v>0</v>
      </c>
      <c r="K884" s="185"/>
      <c r="L884" s="36"/>
      <c r="M884" s="186" t="s">
        <v>1</v>
      </c>
      <c r="N884" s="187" t="s">
        <v>40</v>
      </c>
      <c r="O884" s="64"/>
      <c r="P884" s="188">
        <f>O884*H884</f>
        <v>0</v>
      </c>
      <c r="Q884" s="188">
        <v>0</v>
      </c>
      <c r="R884" s="188">
        <f>Q884*H884</f>
        <v>0</v>
      </c>
      <c r="S884" s="188">
        <v>0</v>
      </c>
      <c r="T884" s="189">
        <f>S884*H884</f>
        <v>0</v>
      </c>
      <c r="U884" s="35"/>
      <c r="V884" s="35"/>
      <c r="W884" s="35"/>
      <c r="X884" s="35"/>
      <c r="Y884" s="35"/>
      <c r="Z884" s="35"/>
      <c r="AA884" s="35"/>
      <c r="AB884" s="35"/>
      <c r="AC884" s="35"/>
      <c r="AD884" s="35"/>
      <c r="AE884" s="35"/>
      <c r="AR884" s="190" t="s">
        <v>252</v>
      </c>
      <c r="AT884" s="190" t="s">
        <v>179</v>
      </c>
      <c r="AU884" s="190" t="s">
        <v>87</v>
      </c>
      <c r="AY884" s="18" t="s">
        <v>176</v>
      </c>
      <c r="BE884" s="108">
        <f>IF(N884="základná",J884,0)</f>
        <v>0</v>
      </c>
      <c r="BF884" s="108">
        <f>IF(N884="znížená",J884,0)</f>
        <v>0</v>
      </c>
      <c r="BG884" s="108">
        <f>IF(N884="zákl. prenesená",J884,0)</f>
        <v>0</v>
      </c>
      <c r="BH884" s="108">
        <f>IF(N884="zníž. prenesená",J884,0)</f>
        <v>0</v>
      </c>
      <c r="BI884" s="108">
        <f>IF(N884="nulová",J884,0)</f>
        <v>0</v>
      </c>
      <c r="BJ884" s="18" t="s">
        <v>87</v>
      </c>
      <c r="BK884" s="108">
        <f>ROUND(I884*H884,2)</f>
        <v>0</v>
      </c>
      <c r="BL884" s="18" t="s">
        <v>252</v>
      </c>
      <c r="BM884" s="190" t="s">
        <v>1088</v>
      </c>
    </row>
    <row r="885" spans="1:65" s="2" customFormat="1" ht="78">
      <c r="A885" s="35"/>
      <c r="B885" s="36"/>
      <c r="C885" s="35"/>
      <c r="D885" s="192" t="s">
        <v>585</v>
      </c>
      <c r="E885" s="35"/>
      <c r="F885" s="228" t="s">
        <v>1089</v>
      </c>
      <c r="G885" s="35"/>
      <c r="H885" s="35"/>
      <c r="I885" s="147"/>
      <c r="J885" s="35"/>
      <c r="K885" s="35"/>
      <c r="L885" s="36"/>
      <c r="M885" s="229"/>
      <c r="N885" s="230"/>
      <c r="O885" s="64"/>
      <c r="P885" s="64"/>
      <c r="Q885" s="64"/>
      <c r="R885" s="64"/>
      <c r="S885" s="64"/>
      <c r="T885" s="65"/>
      <c r="U885" s="35"/>
      <c r="V885" s="35"/>
      <c r="W885" s="35"/>
      <c r="X885" s="35"/>
      <c r="Y885" s="35"/>
      <c r="Z885" s="35"/>
      <c r="AA885" s="35"/>
      <c r="AB885" s="35"/>
      <c r="AC885" s="35"/>
      <c r="AD885" s="35"/>
      <c r="AE885" s="35"/>
      <c r="AT885" s="18" t="s">
        <v>585</v>
      </c>
      <c r="AU885" s="18" t="s">
        <v>87</v>
      </c>
    </row>
    <row r="886" spans="1:65" s="13" customFormat="1">
      <c r="B886" s="191"/>
      <c r="D886" s="192" t="s">
        <v>184</v>
      </c>
      <c r="E886" s="193" t="s">
        <v>1</v>
      </c>
      <c r="F886" s="194" t="s">
        <v>1090</v>
      </c>
      <c r="H886" s="193" t="s">
        <v>1</v>
      </c>
      <c r="I886" s="195"/>
      <c r="L886" s="191"/>
      <c r="M886" s="196"/>
      <c r="N886" s="197"/>
      <c r="O886" s="197"/>
      <c r="P886" s="197"/>
      <c r="Q886" s="197"/>
      <c r="R886" s="197"/>
      <c r="S886" s="197"/>
      <c r="T886" s="198"/>
      <c r="AT886" s="193" t="s">
        <v>184</v>
      </c>
      <c r="AU886" s="193" t="s">
        <v>87</v>
      </c>
      <c r="AV886" s="13" t="s">
        <v>81</v>
      </c>
      <c r="AW886" s="13" t="s">
        <v>29</v>
      </c>
      <c r="AX886" s="13" t="s">
        <v>74</v>
      </c>
      <c r="AY886" s="193" t="s">
        <v>176</v>
      </c>
    </row>
    <row r="887" spans="1:65" s="13" customFormat="1">
      <c r="B887" s="191"/>
      <c r="D887" s="192" t="s">
        <v>184</v>
      </c>
      <c r="E887" s="193" t="s">
        <v>1</v>
      </c>
      <c r="F887" s="194" t="s">
        <v>185</v>
      </c>
      <c r="H887" s="193" t="s">
        <v>1</v>
      </c>
      <c r="I887" s="195"/>
      <c r="L887" s="191"/>
      <c r="M887" s="196"/>
      <c r="N887" s="197"/>
      <c r="O887" s="197"/>
      <c r="P887" s="197"/>
      <c r="Q887" s="197"/>
      <c r="R887" s="197"/>
      <c r="S887" s="197"/>
      <c r="T887" s="198"/>
      <c r="AT887" s="193" t="s">
        <v>184</v>
      </c>
      <c r="AU887" s="193" t="s">
        <v>87</v>
      </c>
      <c r="AV887" s="13" t="s">
        <v>81</v>
      </c>
      <c r="AW887" s="13" t="s">
        <v>29</v>
      </c>
      <c r="AX887" s="13" t="s">
        <v>74</v>
      </c>
      <c r="AY887" s="193" t="s">
        <v>176</v>
      </c>
    </row>
    <row r="888" spans="1:65" s="13" customFormat="1">
      <c r="B888" s="191"/>
      <c r="D888" s="192" t="s">
        <v>184</v>
      </c>
      <c r="E888" s="193" t="s">
        <v>1</v>
      </c>
      <c r="F888" s="194" t="s">
        <v>1091</v>
      </c>
      <c r="H888" s="193" t="s">
        <v>1</v>
      </c>
      <c r="I888" s="195"/>
      <c r="L888" s="191"/>
      <c r="M888" s="196"/>
      <c r="N888" s="197"/>
      <c r="O888" s="197"/>
      <c r="P888" s="197"/>
      <c r="Q888" s="197"/>
      <c r="R888" s="197"/>
      <c r="S888" s="197"/>
      <c r="T888" s="198"/>
      <c r="AT888" s="193" t="s">
        <v>184</v>
      </c>
      <c r="AU888" s="193" t="s">
        <v>87</v>
      </c>
      <c r="AV888" s="13" t="s">
        <v>81</v>
      </c>
      <c r="AW888" s="13" t="s">
        <v>29</v>
      </c>
      <c r="AX888" s="13" t="s">
        <v>74</v>
      </c>
      <c r="AY888" s="193" t="s">
        <v>176</v>
      </c>
    </row>
    <row r="889" spans="1:65" s="13" customFormat="1">
      <c r="B889" s="191"/>
      <c r="D889" s="192" t="s">
        <v>184</v>
      </c>
      <c r="E889" s="193" t="s">
        <v>1</v>
      </c>
      <c r="F889" s="194" t="s">
        <v>609</v>
      </c>
      <c r="H889" s="193" t="s">
        <v>1</v>
      </c>
      <c r="I889" s="195"/>
      <c r="L889" s="191"/>
      <c r="M889" s="196"/>
      <c r="N889" s="197"/>
      <c r="O889" s="197"/>
      <c r="P889" s="197"/>
      <c r="Q889" s="197"/>
      <c r="R889" s="197"/>
      <c r="S889" s="197"/>
      <c r="T889" s="198"/>
      <c r="AT889" s="193" t="s">
        <v>184</v>
      </c>
      <c r="AU889" s="193" t="s">
        <v>87</v>
      </c>
      <c r="AV889" s="13" t="s">
        <v>81</v>
      </c>
      <c r="AW889" s="13" t="s">
        <v>29</v>
      </c>
      <c r="AX889" s="13" t="s">
        <v>74</v>
      </c>
      <c r="AY889" s="193" t="s">
        <v>176</v>
      </c>
    </row>
    <row r="890" spans="1:65" s="14" customFormat="1">
      <c r="B890" s="199"/>
      <c r="D890" s="192" t="s">
        <v>184</v>
      </c>
      <c r="E890" s="200" t="s">
        <v>1</v>
      </c>
      <c r="F890" s="201" t="s">
        <v>1092</v>
      </c>
      <c r="H890" s="202">
        <v>11.86</v>
      </c>
      <c r="I890" s="203"/>
      <c r="L890" s="199"/>
      <c r="M890" s="204"/>
      <c r="N890" s="205"/>
      <c r="O890" s="205"/>
      <c r="P890" s="205"/>
      <c r="Q890" s="205"/>
      <c r="R890" s="205"/>
      <c r="S890" s="205"/>
      <c r="T890" s="206"/>
      <c r="AT890" s="200" t="s">
        <v>184</v>
      </c>
      <c r="AU890" s="200" t="s">
        <v>87</v>
      </c>
      <c r="AV890" s="14" t="s">
        <v>87</v>
      </c>
      <c r="AW890" s="14" t="s">
        <v>29</v>
      </c>
      <c r="AX890" s="14" t="s">
        <v>74</v>
      </c>
      <c r="AY890" s="200" t="s">
        <v>176</v>
      </c>
    </row>
    <row r="891" spans="1:65" s="13" customFormat="1">
      <c r="B891" s="191"/>
      <c r="D891" s="192" t="s">
        <v>184</v>
      </c>
      <c r="E891" s="193" t="s">
        <v>1</v>
      </c>
      <c r="F891" s="194" t="s">
        <v>613</v>
      </c>
      <c r="H891" s="193" t="s">
        <v>1</v>
      </c>
      <c r="I891" s="195"/>
      <c r="L891" s="191"/>
      <c r="M891" s="196"/>
      <c r="N891" s="197"/>
      <c r="O891" s="197"/>
      <c r="P891" s="197"/>
      <c r="Q891" s="197"/>
      <c r="R891" s="197"/>
      <c r="S891" s="197"/>
      <c r="T891" s="198"/>
      <c r="AT891" s="193" t="s">
        <v>184</v>
      </c>
      <c r="AU891" s="193" t="s">
        <v>87</v>
      </c>
      <c r="AV891" s="13" t="s">
        <v>81</v>
      </c>
      <c r="AW891" s="13" t="s">
        <v>29</v>
      </c>
      <c r="AX891" s="13" t="s">
        <v>74</v>
      </c>
      <c r="AY891" s="193" t="s">
        <v>176</v>
      </c>
    </row>
    <row r="892" spans="1:65" s="14" customFormat="1">
      <c r="B892" s="199"/>
      <c r="D892" s="192" t="s">
        <v>184</v>
      </c>
      <c r="E892" s="200" t="s">
        <v>1</v>
      </c>
      <c r="F892" s="201" t="s">
        <v>1093</v>
      </c>
      <c r="H892" s="202">
        <v>6.55</v>
      </c>
      <c r="I892" s="203"/>
      <c r="L892" s="199"/>
      <c r="M892" s="204"/>
      <c r="N892" s="205"/>
      <c r="O892" s="205"/>
      <c r="P892" s="205"/>
      <c r="Q892" s="205"/>
      <c r="R892" s="205"/>
      <c r="S892" s="205"/>
      <c r="T892" s="206"/>
      <c r="AT892" s="200" t="s">
        <v>184</v>
      </c>
      <c r="AU892" s="200" t="s">
        <v>87</v>
      </c>
      <c r="AV892" s="14" t="s">
        <v>87</v>
      </c>
      <c r="AW892" s="14" t="s">
        <v>29</v>
      </c>
      <c r="AX892" s="14" t="s">
        <v>74</v>
      </c>
      <c r="AY892" s="200" t="s">
        <v>176</v>
      </c>
    </row>
    <row r="893" spans="1:65" s="13" customFormat="1">
      <c r="B893" s="191"/>
      <c r="D893" s="192" t="s">
        <v>184</v>
      </c>
      <c r="E893" s="193" t="s">
        <v>1</v>
      </c>
      <c r="F893" s="194" t="s">
        <v>615</v>
      </c>
      <c r="H893" s="193" t="s">
        <v>1</v>
      </c>
      <c r="I893" s="195"/>
      <c r="L893" s="191"/>
      <c r="M893" s="196"/>
      <c r="N893" s="197"/>
      <c r="O893" s="197"/>
      <c r="P893" s="197"/>
      <c r="Q893" s="197"/>
      <c r="R893" s="197"/>
      <c r="S893" s="197"/>
      <c r="T893" s="198"/>
      <c r="AT893" s="193" t="s">
        <v>184</v>
      </c>
      <c r="AU893" s="193" t="s">
        <v>87</v>
      </c>
      <c r="AV893" s="13" t="s">
        <v>81</v>
      </c>
      <c r="AW893" s="13" t="s">
        <v>29</v>
      </c>
      <c r="AX893" s="13" t="s">
        <v>74</v>
      </c>
      <c r="AY893" s="193" t="s">
        <v>176</v>
      </c>
    </row>
    <row r="894" spans="1:65" s="14" customFormat="1">
      <c r="B894" s="199"/>
      <c r="D894" s="192" t="s">
        <v>184</v>
      </c>
      <c r="E894" s="200" t="s">
        <v>1</v>
      </c>
      <c r="F894" s="201" t="s">
        <v>1094</v>
      </c>
      <c r="H894" s="202">
        <v>16.7</v>
      </c>
      <c r="I894" s="203"/>
      <c r="L894" s="199"/>
      <c r="M894" s="204"/>
      <c r="N894" s="205"/>
      <c r="O894" s="205"/>
      <c r="P894" s="205"/>
      <c r="Q894" s="205"/>
      <c r="R894" s="205"/>
      <c r="S894" s="205"/>
      <c r="T894" s="206"/>
      <c r="AT894" s="200" t="s">
        <v>184</v>
      </c>
      <c r="AU894" s="200" t="s">
        <v>87</v>
      </c>
      <c r="AV894" s="14" t="s">
        <v>87</v>
      </c>
      <c r="AW894" s="14" t="s">
        <v>29</v>
      </c>
      <c r="AX894" s="14" t="s">
        <v>74</v>
      </c>
      <c r="AY894" s="200" t="s">
        <v>176</v>
      </c>
    </row>
    <row r="895" spans="1:65" s="13" customFormat="1">
      <c r="B895" s="191"/>
      <c r="D895" s="192" t="s">
        <v>184</v>
      </c>
      <c r="E895" s="193" t="s">
        <v>1</v>
      </c>
      <c r="F895" s="194" t="s">
        <v>527</v>
      </c>
      <c r="H895" s="193" t="s">
        <v>1</v>
      </c>
      <c r="I895" s="195"/>
      <c r="L895" s="191"/>
      <c r="M895" s="196"/>
      <c r="N895" s="197"/>
      <c r="O895" s="197"/>
      <c r="P895" s="197"/>
      <c r="Q895" s="197"/>
      <c r="R895" s="197"/>
      <c r="S895" s="197"/>
      <c r="T895" s="198"/>
      <c r="AT895" s="193" t="s">
        <v>184</v>
      </c>
      <c r="AU895" s="193" t="s">
        <v>87</v>
      </c>
      <c r="AV895" s="13" t="s">
        <v>81</v>
      </c>
      <c r="AW895" s="13" t="s">
        <v>29</v>
      </c>
      <c r="AX895" s="13" t="s">
        <v>74</v>
      </c>
      <c r="AY895" s="193" t="s">
        <v>176</v>
      </c>
    </row>
    <row r="896" spans="1:65" s="14" customFormat="1">
      <c r="B896" s="199"/>
      <c r="D896" s="192" t="s">
        <v>184</v>
      </c>
      <c r="E896" s="200" t="s">
        <v>1</v>
      </c>
      <c r="F896" s="201" t="s">
        <v>1095</v>
      </c>
      <c r="H896" s="202">
        <v>12.73</v>
      </c>
      <c r="I896" s="203"/>
      <c r="L896" s="199"/>
      <c r="M896" s="204"/>
      <c r="N896" s="205"/>
      <c r="O896" s="205"/>
      <c r="P896" s="205"/>
      <c r="Q896" s="205"/>
      <c r="R896" s="205"/>
      <c r="S896" s="205"/>
      <c r="T896" s="206"/>
      <c r="AT896" s="200" t="s">
        <v>184</v>
      </c>
      <c r="AU896" s="200" t="s">
        <v>87</v>
      </c>
      <c r="AV896" s="14" t="s">
        <v>87</v>
      </c>
      <c r="AW896" s="14" t="s">
        <v>29</v>
      </c>
      <c r="AX896" s="14" t="s">
        <v>74</v>
      </c>
      <c r="AY896" s="200" t="s">
        <v>176</v>
      </c>
    </row>
    <row r="897" spans="1:65" s="15" customFormat="1">
      <c r="B897" s="207"/>
      <c r="D897" s="192" t="s">
        <v>184</v>
      </c>
      <c r="E897" s="208" t="s">
        <v>1</v>
      </c>
      <c r="F897" s="209" t="s">
        <v>207</v>
      </c>
      <c r="H897" s="210">
        <v>47.84</v>
      </c>
      <c r="I897" s="211"/>
      <c r="L897" s="207"/>
      <c r="M897" s="212"/>
      <c r="N897" s="213"/>
      <c r="O897" s="213"/>
      <c r="P897" s="213"/>
      <c r="Q897" s="213"/>
      <c r="R897" s="213"/>
      <c r="S897" s="213"/>
      <c r="T897" s="214"/>
      <c r="AT897" s="208" t="s">
        <v>184</v>
      </c>
      <c r="AU897" s="208" t="s">
        <v>87</v>
      </c>
      <c r="AV897" s="15" t="s">
        <v>183</v>
      </c>
      <c r="AW897" s="15" t="s">
        <v>29</v>
      </c>
      <c r="AX897" s="15" t="s">
        <v>81</v>
      </c>
      <c r="AY897" s="208" t="s">
        <v>176</v>
      </c>
    </row>
    <row r="898" spans="1:65" s="2" customFormat="1" ht="24.2" customHeight="1">
      <c r="A898" s="35"/>
      <c r="B898" s="146"/>
      <c r="C898" s="178" t="s">
        <v>565</v>
      </c>
      <c r="D898" s="178" t="s">
        <v>179</v>
      </c>
      <c r="E898" s="179" t="s">
        <v>1096</v>
      </c>
      <c r="F898" s="180" t="s">
        <v>1097</v>
      </c>
      <c r="G898" s="181" t="s">
        <v>182</v>
      </c>
      <c r="H898" s="182">
        <v>95.186000000000007</v>
      </c>
      <c r="I898" s="183"/>
      <c r="J898" s="184">
        <f>ROUND(I898*H898,2)</f>
        <v>0</v>
      </c>
      <c r="K898" s="185"/>
      <c r="L898" s="36"/>
      <c r="M898" s="186" t="s">
        <v>1</v>
      </c>
      <c r="N898" s="187" t="s">
        <v>40</v>
      </c>
      <c r="O898" s="64"/>
      <c r="P898" s="188">
        <f>O898*H898</f>
        <v>0</v>
      </c>
      <c r="Q898" s="188">
        <v>0</v>
      </c>
      <c r="R898" s="188">
        <f>Q898*H898</f>
        <v>0</v>
      </c>
      <c r="S898" s="188">
        <v>0</v>
      </c>
      <c r="T898" s="189">
        <f>S898*H898</f>
        <v>0</v>
      </c>
      <c r="U898" s="35"/>
      <c r="V898" s="35"/>
      <c r="W898" s="35"/>
      <c r="X898" s="35"/>
      <c r="Y898" s="35"/>
      <c r="Z898" s="35"/>
      <c r="AA898" s="35"/>
      <c r="AB898" s="35"/>
      <c r="AC898" s="35"/>
      <c r="AD898" s="35"/>
      <c r="AE898" s="35"/>
      <c r="AR898" s="190" t="s">
        <v>252</v>
      </c>
      <c r="AT898" s="190" t="s">
        <v>179</v>
      </c>
      <c r="AU898" s="190" t="s">
        <v>87</v>
      </c>
      <c r="AY898" s="18" t="s">
        <v>176</v>
      </c>
      <c r="BE898" s="108">
        <f>IF(N898="základná",J898,0)</f>
        <v>0</v>
      </c>
      <c r="BF898" s="108">
        <f>IF(N898="znížená",J898,0)</f>
        <v>0</v>
      </c>
      <c r="BG898" s="108">
        <f>IF(N898="zákl. prenesená",J898,0)</f>
        <v>0</v>
      </c>
      <c r="BH898" s="108">
        <f>IF(N898="zníž. prenesená",J898,0)</f>
        <v>0</v>
      </c>
      <c r="BI898" s="108">
        <f>IF(N898="nulová",J898,0)</f>
        <v>0</v>
      </c>
      <c r="BJ898" s="18" t="s">
        <v>87</v>
      </c>
      <c r="BK898" s="108">
        <f>ROUND(I898*H898,2)</f>
        <v>0</v>
      </c>
      <c r="BL898" s="18" t="s">
        <v>252</v>
      </c>
      <c r="BM898" s="190" t="s">
        <v>1098</v>
      </c>
    </row>
    <row r="899" spans="1:65" s="13" customFormat="1">
      <c r="B899" s="191"/>
      <c r="D899" s="192" t="s">
        <v>184</v>
      </c>
      <c r="E899" s="193" t="s">
        <v>1</v>
      </c>
      <c r="F899" s="194" t="s">
        <v>447</v>
      </c>
      <c r="H899" s="193" t="s">
        <v>1</v>
      </c>
      <c r="I899" s="195"/>
      <c r="L899" s="191"/>
      <c r="M899" s="196"/>
      <c r="N899" s="197"/>
      <c r="O899" s="197"/>
      <c r="P899" s="197"/>
      <c r="Q899" s="197"/>
      <c r="R899" s="197"/>
      <c r="S899" s="197"/>
      <c r="T899" s="198"/>
      <c r="AT899" s="193" t="s">
        <v>184</v>
      </c>
      <c r="AU899" s="193" t="s">
        <v>87</v>
      </c>
      <c r="AV899" s="13" t="s">
        <v>81</v>
      </c>
      <c r="AW899" s="13" t="s">
        <v>29</v>
      </c>
      <c r="AX899" s="13" t="s">
        <v>74</v>
      </c>
      <c r="AY899" s="193" t="s">
        <v>176</v>
      </c>
    </row>
    <row r="900" spans="1:65" s="13" customFormat="1">
      <c r="B900" s="191"/>
      <c r="D900" s="192" t="s">
        <v>184</v>
      </c>
      <c r="E900" s="193" t="s">
        <v>1</v>
      </c>
      <c r="F900" s="194" t="s">
        <v>185</v>
      </c>
      <c r="H900" s="193" t="s">
        <v>1</v>
      </c>
      <c r="I900" s="195"/>
      <c r="L900" s="191"/>
      <c r="M900" s="196"/>
      <c r="N900" s="197"/>
      <c r="O900" s="197"/>
      <c r="P900" s="197"/>
      <c r="Q900" s="197"/>
      <c r="R900" s="197"/>
      <c r="S900" s="197"/>
      <c r="T900" s="198"/>
      <c r="AT900" s="193" t="s">
        <v>184</v>
      </c>
      <c r="AU900" s="193" t="s">
        <v>87</v>
      </c>
      <c r="AV900" s="13" t="s">
        <v>81</v>
      </c>
      <c r="AW900" s="13" t="s">
        <v>29</v>
      </c>
      <c r="AX900" s="13" t="s">
        <v>74</v>
      </c>
      <c r="AY900" s="193" t="s">
        <v>176</v>
      </c>
    </row>
    <row r="901" spans="1:65" s="14" customFormat="1">
      <c r="B901" s="199"/>
      <c r="D901" s="192" t="s">
        <v>184</v>
      </c>
      <c r="E901" s="200" t="s">
        <v>1</v>
      </c>
      <c r="F901" s="201" t="s">
        <v>674</v>
      </c>
      <c r="H901" s="202">
        <v>4.5999999999999996</v>
      </c>
      <c r="I901" s="203"/>
      <c r="L901" s="199"/>
      <c r="M901" s="204"/>
      <c r="N901" s="205"/>
      <c r="O901" s="205"/>
      <c r="P901" s="205"/>
      <c r="Q901" s="205"/>
      <c r="R901" s="205"/>
      <c r="S901" s="205"/>
      <c r="T901" s="206"/>
      <c r="AT901" s="200" t="s">
        <v>184</v>
      </c>
      <c r="AU901" s="200" t="s">
        <v>87</v>
      </c>
      <c r="AV901" s="14" t="s">
        <v>87</v>
      </c>
      <c r="AW901" s="14" t="s">
        <v>29</v>
      </c>
      <c r="AX901" s="14" t="s">
        <v>74</v>
      </c>
      <c r="AY901" s="200" t="s">
        <v>176</v>
      </c>
    </row>
    <row r="902" spans="1:65" s="13" customFormat="1">
      <c r="B902" s="191"/>
      <c r="D902" s="192" t="s">
        <v>184</v>
      </c>
      <c r="E902" s="193" t="s">
        <v>1</v>
      </c>
      <c r="F902" s="194" t="s">
        <v>609</v>
      </c>
      <c r="H902" s="193" t="s">
        <v>1</v>
      </c>
      <c r="I902" s="195"/>
      <c r="L902" s="191"/>
      <c r="M902" s="196"/>
      <c r="N902" s="197"/>
      <c r="O902" s="197"/>
      <c r="P902" s="197"/>
      <c r="Q902" s="197"/>
      <c r="R902" s="197"/>
      <c r="S902" s="197"/>
      <c r="T902" s="198"/>
      <c r="AT902" s="193" t="s">
        <v>184</v>
      </c>
      <c r="AU902" s="193" t="s">
        <v>87</v>
      </c>
      <c r="AV902" s="13" t="s">
        <v>81</v>
      </c>
      <c r="AW902" s="13" t="s">
        <v>29</v>
      </c>
      <c r="AX902" s="13" t="s">
        <v>74</v>
      </c>
      <c r="AY902" s="193" t="s">
        <v>176</v>
      </c>
    </row>
    <row r="903" spans="1:65" s="14" customFormat="1">
      <c r="B903" s="199"/>
      <c r="D903" s="192" t="s">
        <v>184</v>
      </c>
      <c r="E903" s="200" t="s">
        <v>1</v>
      </c>
      <c r="F903" s="201" t="s">
        <v>675</v>
      </c>
      <c r="H903" s="202">
        <v>3.71</v>
      </c>
      <c r="I903" s="203"/>
      <c r="L903" s="199"/>
      <c r="M903" s="204"/>
      <c r="N903" s="205"/>
      <c r="O903" s="205"/>
      <c r="P903" s="205"/>
      <c r="Q903" s="205"/>
      <c r="R903" s="205"/>
      <c r="S903" s="205"/>
      <c r="T903" s="206"/>
      <c r="AT903" s="200" t="s">
        <v>184</v>
      </c>
      <c r="AU903" s="200" t="s">
        <v>87</v>
      </c>
      <c r="AV903" s="14" t="s">
        <v>87</v>
      </c>
      <c r="AW903" s="14" t="s">
        <v>29</v>
      </c>
      <c r="AX903" s="14" t="s">
        <v>74</v>
      </c>
      <c r="AY903" s="200" t="s">
        <v>176</v>
      </c>
    </row>
    <row r="904" spans="1:65" s="13" customFormat="1">
      <c r="B904" s="191"/>
      <c r="D904" s="192" t="s">
        <v>184</v>
      </c>
      <c r="E904" s="193" t="s">
        <v>1</v>
      </c>
      <c r="F904" s="194" t="s">
        <v>613</v>
      </c>
      <c r="H904" s="193" t="s">
        <v>1</v>
      </c>
      <c r="I904" s="195"/>
      <c r="L904" s="191"/>
      <c r="M904" s="196"/>
      <c r="N904" s="197"/>
      <c r="O904" s="197"/>
      <c r="P904" s="197"/>
      <c r="Q904" s="197"/>
      <c r="R904" s="197"/>
      <c r="S904" s="197"/>
      <c r="T904" s="198"/>
      <c r="AT904" s="193" t="s">
        <v>184</v>
      </c>
      <c r="AU904" s="193" t="s">
        <v>87</v>
      </c>
      <c r="AV904" s="13" t="s">
        <v>81</v>
      </c>
      <c r="AW904" s="13" t="s">
        <v>29</v>
      </c>
      <c r="AX904" s="13" t="s">
        <v>74</v>
      </c>
      <c r="AY904" s="193" t="s">
        <v>176</v>
      </c>
    </row>
    <row r="905" spans="1:65" s="14" customFormat="1">
      <c r="B905" s="199"/>
      <c r="D905" s="192" t="s">
        <v>184</v>
      </c>
      <c r="E905" s="200" t="s">
        <v>1</v>
      </c>
      <c r="F905" s="201" t="s">
        <v>676</v>
      </c>
      <c r="H905" s="202">
        <v>1.165</v>
      </c>
      <c r="I905" s="203"/>
      <c r="L905" s="199"/>
      <c r="M905" s="204"/>
      <c r="N905" s="205"/>
      <c r="O905" s="205"/>
      <c r="P905" s="205"/>
      <c r="Q905" s="205"/>
      <c r="R905" s="205"/>
      <c r="S905" s="205"/>
      <c r="T905" s="206"/>
      <c r="AT905" s="200" t="s">
        <v>184</v>
      </c>
      <c r="AU905" s="200" t="s">
        <v>87</v>
      </c>
      <c r="AV905" s="14" t="s">
        <v>87</v>
      </c>
      <c r="AW905" s="14" t="s">
        <v>29</v>
      </c>
      <c r="AX905" s="14" t="s">
        <v>74</v>
      </c>
      <c r="AY905" s="200" t="s">
        <v>176</v>
      </c>
    </row>
    <row r="906" spans="1:65" s="13" customFormat="1">
      <c r="B906" s="191"/>
      <c r="D906" s="192" t="s">
        <v>184</v>
      </c>
      <c r="E906" s="193" t="s">
        <v>1</v>
      </c>
      <c r="F906" s="194" t="s">
        <v>615</v>
      </c>
      <c r="H906" s="193" t="s">
        <v>1</v>
      </c>
      <c r="I906" s="195"/>
      <c r="L906" s="191"/>
      <c r="M906" s="196"/>
      <c r="N906" s="197"/>
      <c r="O906" s="197"/>
      <c r="P906" s="197"/>
      <c r="Q906" s="197"/>
      <c r="R906" s="197"/>
      <c r="S906" s="197"/>
      <c r="T906" s="198"/>
      <c r="AT906" s="193" t="s">
        <v>184</v>
      </c>
      <c r="AU906" s="193" t="s">
        <v>87</v>
      </c>
      <c r="AV906" s="13" t="s">
        <v>81</v>
      </c>
      <c r="AW906" s="13" t="s">
        <v>29</v>
      </c>
      <c r="AX906" s="13" t="s">
        <v>74</v>
      </c>
      <c r="AY906" s="193" t="s">
        <v>176</v>
      </c>
    </row>
    <row r="907" spans="1:65" s="14" customFormat="1">
      <c r="B907" s="199"/>
      <c r="D907" s="192" t="s">
        <v>184</v>
      </c>
      <c r="E907" s="200" t="s">
        <v>1</v>
      </c>
      <c r="F907" s="201" t="s">
        <v>677</v>
      </c>
      <c r="H907" s="202">
        <v>25.42</v>
      </c>
      <c r="I907" s="203"/>
      <c r="L907" s="199"/>
      <c r="M907" s="204"/>
      <c r="N907" s="205"/>
      <c r="O907" s="205"/>
      <c r="P907" s="205"/>
      <c r="Q907" s="205"/>
      <c r="R907" s="205"/>
      <c r="S907" s="205"/>
      <c r="T907" s="206"/>
      <c r="AT907" s="200" t="s">
        <v>184</v>
      </c>
      <c r="AU907" s="200" t="s">
        <v>87</v>
      </c>
      <c r="AV907" s="14" t="s">
        <v>87</v>
      </c>
      <c r="AW907" s="14" t="s">
        <v>29</v>
      </c>
      <c r="AX907" s="14" t="s">
        <v>74</v>
      </c>
      <c r="AY907" s="200" t="s">
        <v>176</v>
      </c>
    </row>
    <row r="908" spans="1:65" s="14" customFormat="1">
      <c r="B908" s="199"/>
      <c r="D908" s="192" t="s">
        <v>184</v>
      </c>
      <c r="E908" s="200" t="s">
        <v>1</v>
      </c>
      <c r="F908" s="201" t="s">
        <v>678</v>
      </c>
      <c r="H908" s="202">
        <v>-3.0939999999999999</v>
      </c>
      <c r="I908" s="203"/>
      <c r="L908" s="199"/>
      <c r="M908" s="204"/>
      <c r="N908" s="205"/>
      <c r="O908" s="205"/>
      <c r="P908" s="205"/>
      <c r="Q908" s="205"/>
      <c r="R908" s="205"/>
      <c r="S908" s="205"/>
      <c r="T908" s="206"/>
      <c r="AT908" s="200" t="s">
        <v>184</v>
      </c>
      <c r="AU908" s="200" t="s">
        <v>87</v>
      </c>
      <c r="AV908" s="14" t="s">
        <v>87</v>
      </c>
      <c r="AW908" s="14" t="s">
        <v>29</v>
      </c>
      <c r="AX908" s="14" t="s">
        <v>74</v>
      </c>
      <c r="AY908" s="200" t="s">
        <v>176</v>
      </c>
    </row>
    <row r="909" spans="1:65" s="16" customFormat="1">
      <c r="B909" s="215"/>
      <c r="D909" s="192" t="s">
        <v>184</v>
      </c>
      <c r="E909" s="216" t="s">
        <v>1</v>
      </c>
      <c r="F909" s="217" t="s">
        <v>230</v>
      </c>
      <c r="H909" s="218">
        <v>31.800999999999998</v>
      </c>
      <c r="I909" s="219"/>
      <c r="L909" s="215"/>
      <c r="M909" s="220"/>
      <c r="N909" s="221"/>
      <c r="O909" s="221"/>
      <c r="P909" s="221"/>
      <c r="Q909" s="221"/>
      <c r="R909" s="221"/>
      <c r="S909" s="221"/>
      <c r="T909" s="222"/>
      <c r="AT909" s="216" t="s">
        <v>184</v>
      </c>
      <c r="AU909" s="216" t="s">
        <v>87</v>
      </c>
      <c r="AV909" s="16" t="s">
        <v>215</v>
      </c>
      <c r="AW909" s="16" t="s">
        <v>29</v>
      </c>
      <c r="AX909" s="16" t="s">
        <v>74</v>
      </c>
      <c r="AY909" s="216" t="s">
        <v>176</v>
      </c>
    </row>
    <row r="910" spans="1:65" s="13" customFormat="1">
      <c r="B910" s="191"/>
      <c r="D910" s="192" t="s">
        <v>184</v>
      </c>
      <c r="E910" s="193" t="s">
        <v>1</v>
      </c>
      <c r="F910" s="194" t="s">
        <v>265</v>
      </c>
      <c r="H910" s="193" t="s">
        <v>1</v>
      </c>
      <c r="I910" s="195"/>
      <c r="L910" s="191"/>
      <c r="M910" s="196"/>
      <c r="N910" s="197"/>
      <c r="O910" s="197"/>
      <c r="P910" s="197"/>
      <c r="Q910" s="197"/>
      <c r="R910" s="197"/>
      <c r="S910" s="197"/>
      <c r="T910" s="198"/>
      <c r="AT910" s="193" t="s">
        <v>184</v>
      </c>
      <c r="AU910" s="193" t="s">
        <v>87</v>
      </c>
      <c r="AV910" s="13" t="s">
        <v>81</v>
      </c>
      <c r="AW910" s="13" t="s">
        <v>29</v>
      </c>
      <c r="AX910" s="13" t="s">
        <v>74</v>
      </c>
      <c r="AY910" s="193" t="s">
        <v>176</v>
      </c>
    </row>
    <row r="911" spans="1:65" s="13" customFormat="1">
      <c r="B911" s="191"/>
      <c r="D911" s="192" t="s">
        <v>184</v>
      </c>
      <c r="E911" s="193" t="s">
        <v>1</v>
      </c>
      <c r="F911" s="194" t="s">
        <v>609</v>
      </c>
      <c r="H911" s="193" t="s">
        <v>1</v>
      </c>
      <c r="I911" s="195"/>
      <c r="L911" s="191"/>
      <c r="M911" s="196"/>
      <c r="N911" s="197"/>
      <c r="O911" s="197"/>
      <c r="P911" s="197"/>
      <c r="Q911" s="197"/>
      <c r="R911" s="197"/>
      <c r="S911" s="197"/>
      <c r="T911" s="198"/>
      <c r="AT911" s="193" t="s">
        <v>184</v>
      </c>
      <c r="AU911" s="193" t="s">
        <v>87</v>
      </c>
      <c r="AV911" s="13" t="s">
        <v>81</v>
      </c>
      <c r="AW911" s="13" t="s">
        <v>29</v>
      </c>
      <c r="AX911" s="13" t="s">
        <v>74</v>
      </c>
      <c r="AY911" s="193" t="s">
        <v>176</v>
      </c>
    </row>
    <row r="912" spans="1:65" s="14" customFormat="1">
      <c r="B912" s="199"/>
      <c r="D912" s="192" t="s">
        <v>184</v>
      </c>
      <c r="E912" s="200" t="s">
        <v>1</v>
      </c>
      <c r="F912" s="201" t="s">
        <v>668</v>
      </c>
      <c r="H912" s="202">
        <v>4.6159999999999997</v>
      </c>
      <c r="I912" s="203"/>
      <c r="L912" s="199"/>
      <c r="M912" s="204"/>
      <c r="N912" s="205"/>
      <c r="O912" s="205"/>
      <c r="P912" s="205"/>
      <c r="Q912" s="205"/>
      <c r="R912" s="205"/>
      <c r="S912" s="205"/>
      <c r="T912" s="206"/>
      <c r="AT912" s="200" t="s">
        <v>184</v>
      </c>
      <c r="AU912" s="200" t="s">
        <v>87</v>
      </c>
      <c r="AV912" s="14" t="s">
        <v>87</v>
      </c>
      <c r="AW912" s="14" t="s">
        <v>29</v>
      </c>
      <c r="AX912" s="14" t="s">
        <v>74</v>
      </c>
      <c r="AY912" s="200" t="s">
        <v>176</v>
      </c>
    </row>
    <row r="913" spans="2:51" s="14" customFormat="1">
      <c r="B913" s="199"/>
      <c r="D913" s="192" t="s">
        <v>184</v>
      </c>
      <c r="E913" s="200" t="s">
        <v>1</v>
      </c>
      <c r="F913" s="201" t="s">
        <v>669</v>
      </c>
      <c r="H913" s="202">
        <v>-2.94</v>
      </c>
      <c r="I913" s="203"/>
      <c r="L913" s="199"/>
      <c r="M913" s="204"/>
      <c r="N913" s="205"/>
      <c r="O913" s="205"/>
      <c r="P913" s="205"/>
      <c r="Q913" s="205"/>
      <c r="R913" s="205"/>
      <c r="S913" s="205"/>
      <c r="T913" s="206"/>
      <c r="AT913" s="200" t="s">
        <v>184</v>
      </c>
      <c r="AU913" s="200" t="s">
        <v>87</v>
      </c>
      <c r="AV913" s="14" t="s">
        <v>87</v>
      </c>
      <c r="AW913" s="14" t="s">
        <v>29</v>
      </c>
      <c r="AX913" s="14" t="s">
        <v>74</v>
      </c>
      <c r="AY913" s="200" t="s">
        <v>176</v>
      </c>
    </row>
    <row r="914" spans="2:51" s="13" customFormat="1">
      <c r="B914" s="191"/>
      <c r="D914" s="192" t="s">
        <v>184</v>
      </c>
      <c r="E914" s="193" t="s">
        <v>1</v>
      </c>
      <c r="F914" s="194" t="s">
        <v>613</v>
      </c>
      <c r="H914" s="193" t="s">
        <v>1</v>
      </c>
      <c r="I914" s="195"/>
      <c r="L914" s="191"/>
      <c r="M914" s="196"/>
      <c r="N914" s="197"/>
      <c r="O914" s="197"/>
      <c r="P914" s="197"/>
      <c r="Q914" s="197"/>
      <c r="R914" s="197"/>
      <c r="S914" s="197"/>
      <c r="T914" s="198"/>
      <c r="AT914" s="193" t="s">
        <v>184</v>
      </c>
      <c r="AU914" s="193" t="s">
        <v>87</v>
      </c>
      <c r="AV914" s="13" t="s">
        <v>81</v>
      </c>
      <c r="AW914" s="13" t="s">
        <v>29</v>
      </c>
      <c r="AX914" s="13" t="s">
        <v>74</v>
      </c>
      <c r="AY914" s="193" t="s">
        <v>176</v>
      </c>
    </row>
    <row r="915" spans="2:51" s="14" customFormat="1">
      <c r="B915" s="199"/>
      <c r="D915" s="192" t="s">
        <v>184</v>
      </c>
      <c r="E915" s="200" t="s">
        <v>1</v>
      </c>
      <c r="F915" s="201" t="s">
        <v>670</v>
      </c>
      <c r="H915" s="202">
        <v>4.9509999999999996</v>
      </c>
      <c r="I915" s="203"/>
      <c r="L915" s="199"/>
      <c r="M915" s="204"/>
      <c r="N915" s="205"/>
      <c r="O915" s="205"/>
      <c r="P915" s="205"/>
      <c r="Q915" s="205"/>
      <c r="R915" s="205"/>
      <c r="S915" s="205"/>
      <c r="T915" s="206"/>
      <c r="AT915" s="200" t="s">
        <v>184</v>
      </c>
      <c r="AU915" s="200" t="s">
        <v>87</v>
      </c>
      <c r="AV915" s="14" t="s">
        <v>87</v>
      </c>
      <c r="AW915" s="14" t="s">
        <v>29</v>
      </c>
      <c r="AX915" s="14" t="s">
        <v>74</v>
      </c>
      <c r="AY915" s="200" t="s">
        <v>176</v>
      </c>
    </row>
    <row r="916" spans="2:51" s="14" customFormat="1">
      <c r="B916" s="199"/>
      <c r="D916" s="192" t="s">
        <v>184</v>
      </c>
      <c r="E916" s="200" t="s">
        <v>1</v>
      </c>
      <c r="F916" s="201" t="s">
        <v>671</v>
      </c>
      <c r="H916" s="202">
        <v>-1.68</v>
      </c>
      <c r="I916" s="203"/>
      <c r="L916" s="199"/>
      <c r="M916" s="204"/>
      <c r="N916" s="205"/>
      <c r="O916" s="205"/>
      <c r="P916" s="205"/>
      <c r="Q916" s="205"/>
      <c r="R916" s="205"/>
      <c r="S916" s="205"/>
      <c r="T916" s="206"/>
      <c r="AT916" s="200" t="s">
        <v>184</v>
      </c>
      <c r="AU916" s="200" t="s">
        <v>87</v>
      </c>
      <c r="AV916" s="14" t="s">
        <v>87</v>
      </c>
      <c r="AW916" s="14" t="s">
        <v>29</v>
      </c>
      <c r="AX916" s="14" t="s">
        <v>74</v>
      </c>
      <c r="AY916" s="200" t="s">
        <v>176</v>
      </c>
    </row>
    <row r="917" spans="2:51" s="13" customFormat="1">
      <c r="B917" s="191"/>
      <c r="D917" s="192" t="s">
        <v>184</v>
      </c>
      <c r="E917" s="193" t="s">
        <v>1</v>
      </c>
      <c r="F917" s="194" t="s">
        <v>615</v>
      </c>
      <c r="H917" s="193" t="s">
        <v>1</v>
      </c>
      <c r="I917" s="195"/>
      <c r="L917" s="191"/>
      <c r="M917" s="196"/>
      <c r="N917" s="197"/>
      <c r="O917" s="197"/>
      <c r="P917" s="197"/>
      <c r="Q917" s="197"/>
      <c r="R917" s="197"/>
      <c r="S917" s="197"/>
      <c r="T917" s="198"/>
      <c r="AT917" s="193" t="s">
        <v>184</v>
      </c>
      <c r="AU917" s="193" t="s">
        <v>87</v>
      </c>
      <c r="AV917" s="13" t="s">
        <v>81</v>
      </c>
      <c r="AW917" s="13" t="s">
        <v>29</v>
      </c>
      <c r="AX917" s="13" t="s">
        <v>74</v>
      </c>
      <c r="AY917" s="193" t="s">
        <v>176</v>
      </c>
    </row>
    <row r="918" spans="2:51" s="14" customFormat="1">
      <c r="B918" s="199"/>
      <c r="D918" s="192" t="s">
        <v>184</v>
      </c>
      <c r="E918" s="200" t="s">
        <v>1</v>
      </c>
      <c r="F918" s="201" t="s">
        <v>665</v>
      </c>
      <c r="H918" s="202">
        <v>1.4139999999999999</v>
      </c>
      <c r="I918" s="203"/>
      <c r="L918" s="199"/>
      <c r="M918" s="204"/>
      <c r="N918" s="205"/>
      <c r="O918" s="205"/>
      <c r="P918" s="205"/>
      <c r="Q918" s="205"/>
      <c r="R918" s="205"/>
      <c r="S918" s="205"/>
      <c r="T918" s="206"/>
      <c r="AT918" s="200" t="s">
        <v>184</v>
      </c>
      <c r="AU918" s="200" t="s">
        <v>87</v>
      </c>
      <c r="AV918" s="14" t="s">
        <v>87</v>
      </c>
      <c r="AW918" s="14" t="s">
        <v>29</v>
      </c>
      <c r="AX918" s="14" t="s">
        <v>74</v>
      </c>
      <c r="AY918" s="200" t="s">
        <v>176</v>
      </c>
    </row>
    <row r="919" spans="2:51" s="16" customFormat="1">
      <c r="B919" s="215"/>
      <c r="D919" s="192" t="s">
        <v>184</v>
      </c>
      <c r="E919" s="216" t="s">
        <v>1</v>
      </c>
      <c r="F919" s="217" t="s">
        <v>230</v>
      </c>
      <c r="H919" s="218">
        <v>6.3609999999999998</v>
      </c>
      <c r="I919" s="219"/>
      <c r="L919" s="215"/>
      <c r="M919" s="220"/>
      <c r="N919" s="221"/>
      <c r="O919" s="221"/>
      <c r="P919" s="221"/>
      <c r="Q919" s="221"/>
      <c r="R919" s="221"/>
      <c r="S919" s="221"/>
      <c r="T919" s="222"/>
      <c r="AT919" s="216" t="s">
        <v>184</v>
      </c>
      <c r="AU919" s="216" t="s">
        <v>87</v>
      </c>
      <c r="AV919" s="16" t="s">
        <v>215</v>
      </c>
      <c r="AW919" s="16" t="s">
        <v>29</v>
      </c>
      <c r="AX919" s="16" t="s">
        <v>74</v>
      </c>
      <c r="AY919" s="216" t="s">
        <v>176</v>
      </c>
    </row>
    <row r="920" spans="2:51" s="13" customFormat="1">
      <c r="B920" s="191"/>
      <c r="D920" s="192" t="s">
        <v>184</v>
      </c>
      <c r="E920" s="193" t="s">
        <v>1</v>
      </c>
      <c r="F920" s="194" t="s">
        <v>762</v>
      </c>
      <c r="H920" s="193" t="s">
        <v>1</v>
      </c>
      <c r="I920" s="195"/>
      <c r="L920" s="191"/>
      <c r="M920" s="196"/>
      <c r="N920" s="197"/>
      <c r="O920" s="197"/>
      <c r="P920" s="197"/>
      <c r="Q920" s="197"/>
      <c r="R920" s="197"/>
      <c r="S920" s="197"/>
      <c r="T920" s="198"/>
      <c r="AT920" s="193" t="s">
        <v>184</v>
      </c>
      <c r="AU920" s="193" t="s">
        <v>87</v>
      </c>
      <c r="AV920" s="13" t="s">
        <v>81</v>
      </c>
      <c r="AW920" s="13" t="s">
        <v>29</v>
      </c>
      <c r="AX920" s="13" t="s">
        <v>74</v>
      </c>
      <c r="AY920" s="193" t="s">
        <v>176</v>
      </c>
    </row>
    <row r="921" spans="2:51" s="13" customFormat="1">
      <c r="B921" s="191"/>
      <c r="D921" s="192" t="s">
        <v>184</v>
      </c>
      <c r="E921" s="193" t="s">
        <v>1</v>
      </c>
      <c r="F921" s="194" t="s">
        <v>185</v>
      </c>
      <c r="H921" s="193" t="s">
        <v>1</v>
      </c>
      <c r="I921" s="195"/>
      <c r="L921" s="191"/>
      <c r="M921" s="196"/>
      <c r="N921" s="197"/>
      <c r="O921" s="197"/>
      <c r="P921" s="197"/>
      <c r="Q921" s="197"/>
      <c r="R921" s="197"/>
      <c r="S921" s="197"/>
      <c r="T921" s="198"/>
      <c r="AT921" s="193" t="s">
        <v>184</v>
      </c>
      <c r="AU921" s="193" t="s">
        <v>87</v>
      </c>
      <c r="AV921" s="13" t="s">
        <v>81</v>
      </c>
      <c r="AW921" s="13" t="s">
        <v>29</v>
      </c>
      <c r="AX921" s="13" t="s">
        <v>74</v>
      </c>
      <c r="AY921" s="193" t="s">
        <v>176</v>
      </c>
    </row>
    <row r="922" spans="2:51" s="14" customFormat="1">
      <c r="B922" s="199"/>
      <c r="D922" s="192" t="s">
        <v>184</v>
      </c>
      <c r="E922" s="200" t="s">
        <v>1</v>
      </c>
      <c r="F922" s="201" t="s">
        <v>763</v>
      </c>
      <c r="H922" s="202">
        <v>8.6999999999999993</v>
      </c>
      <c r="I922" s="203"/>
      <c r="L922" s="199"/>
      <c r="M922" s="204"/>
      <c r="N922" s="205"/>
      <c r="O922" s="205"/>
      <c r="P922" s="205"/>
      <c r="Q922" s="205"/>
      <c r="R922" s="205"/>
      <c r="S922" s="205"/>
      <c r="T922" s="206"/>
      <c r="AT922" s="200" t="s">
        <v>184</v>
      </c>
      <c r="AU922" s="200" t="s">
        <v>87</v>
      </c>
      <c r="AV922" s="14" t="s">
        <v>87</v>
      </c>
      <c r="AW922" s="14" t="s">
        <v>29</v>
      </c>
      <c r="AX922" s="14" t="s">
        <v>74</v>
      </c>
      <c r="AY922" s="200" t="s">
        <v>176</v>
      </c>
    </row>
    <row r="923" spans="2:51" s="13" customFormat="1">
      <c r="B923" s="191"/>
      <c r="D923" s="192" t="s">
        <v>184</v>
      </c>
      <c r="E923" s="193" t="s">
        <v>1</v>
      </c>
      <c r="F923" s="194" t="s">
        <v>609</v>
      </c>
      <c r="H923" s="193" t="s">
        <v>1</v>
      </c>
      <c r="I923" s="195"/>
      <c r="L923" s="191"/>
      <c r="M923" s="196"/>
      <c r="N923" s="197"/>
      <c r="O923" s="197"/>
      <c r="P923" s="197"/>
      <c r="Q923" s="197"/>
      <c r="R923" s="197"/>
      <c r="S923" s="197"/>
      <c r="T923" s="198"/>
      <c r="AT923" s="193" t="s">
        <v>184</v>
      </c>
      <c r="AU923" s="193" t="s">
        <v>87</v>
      </c>
      <c r="AV923" s="13" t="s">
        <v>81</v>
      </c>
      <c r="AW923" s="13" t="s">
        <v>29</v>
      </c>
      <c r="AX923" s="13" t="s">
        <v>74</v>
      </c>
      <c r="AY923" s="193" t="s">
        <v>176</v>
      </c>
    </row>
    <row r="924" spans="2:51" s="14" customFormat="1">
      <c r="B924" s="199"/>
      <c r="D924" s="192" t="s">
        <v>184</v>
      </c>
      <c r="E924" s="200" t="s">
        <v>1</v>
      </c>
      <c r="F924" s="201" t="s">
        <v>764</v>
      </c>
      <c r="H924" s="202">
        <v>27.413</v>
      </c>
      <c r="I924" s="203"/>
      <c r="L924" s="199"/>
      <c r="M924" s="204"/>
      <c r="N924" s="205"/>
      <c r="O924" s="205"/>
      <c r="P924" s="205"/>
      <c r="Q924" s="205"/>
      <c r="R924" s="205"/>
      <c r="S924" s="205"/>
      <c r="T924" s="206"/>
      <c r="AT924" s="200" t="s">
        <v>184</v>
      </c>
      <c r="AU924" s="200" t="s">
        <v>87</v>
      </c>
      <c r="AV924" s="14" t="s">
        <v>87</v>
      </c>
      <c r="AW924" s="14" t="s">
        <v>29</v>
      </c>
      <c r="AX924" s="14" t="s">
        <v>74</v>
      </c>
      <c r="AY924" s="200" t="s">
        <v>176</v>
      </c>
    </row>
    <row r="925" spans="2:51" s="14" customFormat="1">
      <c r="B925" s="199"/>
      <c r="D925" s="192" t="s">
        <v>184</v>
      </c>
      <c r="E925" s="200" t="s">
        <v>1</v>
      </c>
      <c r="F925" s="201" t="s">
        <v>765</v>
      </c>
      <c r="H925" s="202">
        <v>-4.62</v>
      </c>
      <c r="I925" s="203"/>
      <c r="L925" s="199"/>
      <c r="M925" s="204"/>
      <c r="N925" s="205"/>
      <c r="O925" s="205"/>
      <c r="P925" s="205"/>
      <c r="Q925" s="205"/>
      <c r="R925" s="205"/>
      <c r="S925" s="205"/>
      <c r="T925" s="206"/>
      <c r="AT925" s="200" t="s">
        <v>184</v>
      </c>
      <c r="AU925" s="200" t="s">
        <v>87</v>
      </c>
      <c r="AV925" s="14" t="s">
        <v>87</v>
      </c>
      <c r="AW925" s="14" t="s">
        <v>29</v>
      </c>
      <c r="AX925" s="14" t="s">
        <v>74</v>
      </c>
      <c r="AY925" s="200" t="s">
        <v>176</v>
      </c>
    </row>
    <row r="926" spans="2:51" s="13" customFormat="1">
      <c r="B926" s="191"/>
      <c r="D926" s="192" t="s">
        <v>184</v>
      </c>
      <c r="E926" s="193" t="s">
        <v>1</v>
      </c>
      <c r="F926" s="194" t="s">
        <v>613</v>
      </c>
      <c r="H926" s="193" t="s">
        <v>1</v>
      </c>
      <c r="I926" s="195"/>
      <c r="L926" s="191"/>
      <c r="M926" s="196"/>
      <c r="N926" s="197"/>
      <c r="O926" s="197"/>
      <c r="P926" s="197"/>
      <c r="Q926" s="197"/>
      <c r="R926" s="197"/>
      <c r="S926" s="197"/>
      <c r="T926" s="198"/>
      <c r="AT926" s="193" t="s">
        <v>184</v>
      </c>
      <c r="AU926" s="193" t="s">
        <v>87</v>
      </c>
      <c r="AV926" s="13" t="s">
        <v>81</v>
      </c>
      <c r="AW926" s="13" t="s">
        <v>29</v>
      </c>
      <c r="AX926" s="13" t="s">
        <v>74</v>
      </c>
      <c r="AY926" s="193" t="s">
        <v>176</v>
      </c>
    </row>
    <row r="927" spans="2:51" s="14" customFormat="1">
      <c r="B927" s="199"/>
      <c r="D927" s="192" t="s">
        <v>184</v>
      </c>
      <c r="E927" s="200" t="s">
        <v>1</v>
      </c>
      <c r="F927" s="201" t="s">
        <v>766</v>
      </c>
      <c r="H927" s="202">
        <v>13.106</v>
      </c>
      <c r="I927" s="203"/>
      <c r="L927" s="199"/>
      <c r="M927" s="204"/>
      <c r="N927" s="205"/>
      <c r="O927" s="205"/>
      <c r="P927" s="205"/>
      <c r="Q927" s="205"/>
      <c r="R927" s="205"/>
      <c r="S927" s="205"/>
      <c r="T927" s="206"/>
      <c r="AT927" s="200" t="s">
        <v>184</v>
      </c>
      <c r="AU927" s="200" t="s">
        <v>87</v>
      </c>
      <c r="AV927" s="14" t="s">
        <v>87</v>
      </c>
      <c r="AW927" s="14" t="s">
        <v>29</v>
      </c>
      <c r="AX927" s="14" t="s">
        <v>74</v>
      </c>
      <c r="AY927" s="200" t="s">
        <v>176</v>
      </c>
    </row>
    <row r="928" spans="2:51" s="14" customFormat="1">
      <c r="B928" s="199"/>
      <c r="D928" s="192" t="s">
        <v>184</v>
      </c>
      <c r="E928" s="200" t="s">
        <v>1</v>
      </c>
      <c r="F928" s="201" t="s">
        <v>767</v>
      </c>
      <c r="H928" s="202">
        <v>-1.89</v>
      </c>
      <c r="I928" s="203"/>
      <c r="L928" s="199"/>
      <c r="M928" s="204"/>
      <c r="N928" s="205"/>
      <c r="O928" s="205"/>
      <c r="P928" s="205"/>
      <c r="Q928" s="205"/>
      <c r="R928" s="205"/>
      <c r="S928" s="205"/>
      <c r="T928" s="206"/>
      <c r="AT928" s="200" t="s">
        <v>184</v>
      </c>
      <c r="AU928" s="200" t="s">
        <v>87</v>
      </c>
      <c r="AV928" s="14" t="s">
        <v>87</v>
      </c>
      <c r="AW928" s="14" t="s">
        <v>29</v>
      </c>
      <c r="AX928" s="14" t="s">
        <v>74</v>
      </c>
      <c r="AY928" s="200" t="s">
        <v>176</v>
      </c>
    </row>
    <row r="929" spans="1:65" s="13" customFormat="1">
      <c r="B929" s="191"/>
      <c r="D929" s="192" t="s">
        <v>184</v>
      </c>
      <c r="E929" s="193" t="s">
        <v>1</v>
      </c>
      <c r="F929" s="194" t="s">
        <v>615</v>
      </c>
      <c r="H929" s="193" t="s">
        <v>1</v>
      </c>
      <c r="I929" s="195"/>
      <c r="L929" s="191"/>
      <c r="M929" s="196"/>
      <c r="N929" s="197"/>
      <c r="O929" s="197"/>
      <c r="P929" s="197"/>
      <c r="Q929" s="197"/>
      <c r="R929" s="197"/>
      <c r="S929" s="197"/>
      <c r="T929" s="198"/>
      <c r="AT929" s="193" t="s">
        <v>184</v>
      </c>
      <c r="AU929" s="193" t="s">
        <v>87</v>
      </c>
      <c r="AV929" s="13" t="s">
        <v>81</v>
      </c>
      <c r="AW929" s="13" t="s">
        <v>29</v>
      </c>
      <c r="AX929" s="13" t="s">
        <v>74</v>
      </c>
      <c r="AY929" s="193" t="s">
        <v>176</v>
      </c>
    </row>
    <row r="930" spans="1:65" s="14" customFormat="1">
      <c r="B930" s="199"/>
      <c r="D930" s="192" t="s">
        <v>184</v>
      </c>
      <c r="E930" s="200" t="s">
        <v>1</v>
      </c>
      <c r="F930" s="201" t="s">
        <v>768</v>
      </c>
      <c r="H930" s="202">
        <v>16.204999999999998</v>
      </c>
      <c r="I930" s="203"/>
      <c r="L930" s="199"/>
      <c r="M930" s="204"/>
      <c r="N930" s="205"/>
      <c r="O930" s="205"/>
      <c r="P930" s="205"/>
      <c r="Q930" s="205"/>
      <c r="R930" s="205"/>
      <c r="S930" s="205"/>
      <c r="T930" s="206"/>
      <c r="AT930" s="200" t="s">
        <v>184</v>
      </c>
      <c r="AU930" s="200" t="s">
        <v>87</v>
      </c>
      <c r="AV930" s="14" t="s">
        <v>87</v>
      </c>
      <c r="AW930" s="14" t="s">
        <v>29</v>
      </c>
      <c r="AX930" s="14" t="s">
        <v>74</v>
      </c>
      <c r="AY930" s="200" t="s">
        <v>176</v>
      </c>
    </row>
    <row r="931" spans="1:65" s="14" customFormat="1">
      <c r="B931" s="199"/>
      <c r="D931" s="192" t="s">
        <v>184</v>
      </c>
      <c r="E931" s="200" t="s">
        <v>1</v>
      </c>
      <c r="F931" s="201" t="s">
        <v>769</v>
      </c>
      <c r="H931" s="202">
        <v>-1.89</v>
      </c>
      <c r="I931" s="203"/>
      <c r="L931" s="199"/>
      <c r="M931" s="204"/>
      <c r="N931" s="205"/>
      <c r="O931" s="205"/>
      <c r="P931" s="205"/>
      <c r="Q931" s="205"/>
      <c r="R931" s="205"/>
      <c r="S931" s="205"/>
      <c r="T931" s="206"/>
      <c r="AT931" s="200" t="s">
        <v>184</v>
      </c>
      <c r="AU931" s="200" t="s">
        <v>87</v>
      </c>
      <c r="AV931" s="14" t="s">
        <v>87</v>
      </c>
      <c r="AW931" s="14" t="s">
        <v>29</v>
      </c>
      <c r="AX931" s="14" t="s">
        <v>74</v>
      </c>
      <c r="AY931" s="200" t="s">
        <v>176</v>
      </c>
    </row>
    <row r="932" spans="1:65" s="16" customFormat="1">
      <c r="B932" s="215"/>
      <c r="D932" s="192" t="s">
        <v>184</v>
      </c>
      <c r="E932" s="216" t="s">
        <v>1</v>
      </c>
      <c r="F932" s="217" t="s">
        <v>230</v>
      </c>
      <c r="H932" s="218">
        <v>57.024000000000001</v>
      </c>
      <c r="I932" s="219"/>
      <c r="L932" s="215"/>
      <c r="M932" s="220"/>
      <c r="N932" s="221"/>
      <c r="O932" s="221"/>
      <c r="P932" s="221"/>
      <c r="Q932" s="221"/>
      <c r="R932" s="221"/>
      <c r="S932" s="221"/>
      <c r="T932" s="222"/>
      <c r="AT932" s="216" t="s">
        <v>184</v>
      </c>
      <c r="AU932" s="216" t="s">
        <v>87</v>
      </c>
      <c r="AV932" s="16" t="s">
        <v>215</v>
      </c>
      <c r="AW932" s="16" t="s">
        <v>29</v>
      </c>
      <c r="AX932" s="16" t="s">
        <v>74</v>
      </c>
      <c r="AY932" s="216" t="s">
        <v>176</v>
      </c>
    </row>
    <row r="933" spans="1:65" s="15" customFormat="1">
      <c r="B933" s="207"/>
      <c r="D933" s="192" t="s">
        <v>184</v>
      </c>
      <c r="E933" s="208" t="s">
        <v>1</v>
      </c>
      <c r="F933" s="209" t="s">
        <v>207</v>
      </c>
      <c r="H933" s="210">
        <v>95.186000000000007</v>
      </c>
      <c r="I933" s="211"/>
      <c r="L933" s="207"/>
      <c r="M933" s="212"/>
      <c r="N933" s="213"/>
      <c r="O933" s="213"/>
      <c r="P933" s="213"/>
      <c r="Q933" s="213"/>
      <c r="R933" s="213"/>
      <c r="S933" s="213"/>
      <c r="T933" s="214"/>
      <c r="AT933" s="208" t="s">
        <v>184</v>
      </c>
      <c r="AU933" s="208" t="s">
        <v>87</v>
      </c>
      <c r="AV933" s="15" t="s">
        <v>183</v>
      </c>
      <c r="AW933" s="15" t="s">
        <v>29</v>
      </c>
      <c r="AX933" s="15" t="s">
        <v>81</v>
      </c>
      <c r="AY933" s="208" t="s">
        <v>176</v>
      </c>
    </row>
    <row r="934" spans="1:65" s="2" customFormat="1" ht="16.5" customHeight="1">
      <c r="A934" s="35"/>
      <c r="B934" s="146"/>
      <c r="C934" s="231" t="s">
        <v>1099</v>
      </c>
      <c r="D934" s="231" t="s">
        <v>558</v>
      </c>
      <c r="E934" s="232" t="s">
        <v>1100</v>
      </c>
      <c r="F934" s="233" t="s">
        <v>1101</v>
      </c>
      <c r="G934" s="234" t="s">
        <v>182</v>
      </c>
      <c r="H934" s="235">
        <v>114.223</v>
      </c>
      <c r="I934" s="236"/>
      <c r="J934" s="237">
        <f>ROUND(I934*H934,2)</f>
        <v>0</v>
      </c>
      <c r="K934" s="238"/>
      <c r="L934" s="239"/>
      <c r="M934" s="240" t="s">
        <v>1</v>
      </c>
      <c r="N934" s="241" t="s">
        <v>40</v>
      </c>
      <c r="O934" s="64"/>
      <c r="P934" s="188">
        <f>O934*H934</f>
        <v>0</v>
      </c>
      <c r="Q934" s="188">
        <v>0</v>
      </c>
      <c r="R934" s="188">
        <f>Q934*H934</f>
        <v>0</v>
      </c>
      <c r="S934" s="188">
        <v>0</v>
      </c>
      <c r="T934" s="189">
        <f>S934*H934</f>
        <v>0</v>
      </c>
      <c r="U934" s="35"/>
      <c r="V934" s="35"/>
      <c r="W934" s="35"/>
      <c r="X934" s="35"/>
      <c r="Y934" s="35"/>
      <c r="Z934" s="35"/>
      <c r="AA934" s="35"/>
      <c r="AB934" s="35"/>
      <c r="AC934" s="35"/>
      <c r="AD934" s="35"/>
      <c r="AE934" s="35"/>
      <c r="AR934" s="190" t="s">
        <v>314</v>
      </c>
      <c r="AT934" s="190" t="s">
        <v>558</v>
      </c>
      <c r="AU934" s="190" t="s">
        <v>87</v>
      </c>
      <c r="AY934" s="18" t="s">
        <v>176</v>
      </c>
      <c r="BE934" s="108">
        <f>IF(N934="základná",J934,0)</f>
        <v>0</v>
      </c>
      <c r="BF934" s="108">
        <f>IF(N934="znížená",J934,0)</f>
        <v>0</v>
      </c>
      <c r="BG934" s="108">
        <f>IF(N934="zákl. prenesená",J934,0)</f>
        <v>0</v>
      </c>
      <c r="BH934" s="108">
        <f>IF(N934="zníž. prenesená",J934,0)</f>
        <v>0</v>
      </c>
      <c r="BI934" s="108">
        <f>IF(N934="nulová",J934,0)</f>
        <v>0</v>
      </c>
      <c r="BJ934" s="18" t="s">
        <v>87</v>
      </c>
      <c r="BK934" s="108">
        <f>ROUND(I934*H934,2)</f>
        <v>0</v>
      </c>
      <c r="BL934" s="18" t="s">
        <v>252</v>
      </c>
      <c r="BM934" s="190" t="s">
        <v>1102</v>
      </c>
    </row>
    <row r="935" spans="1:65" s="2" customFormat="1" ht="58.5">
      <c r="A935" s="35"/>
      <c r="B935" s="36"/>
      <c r="C935" s="35"/>
      <c r="D935" s="192" t="s">
        <v>585</v>
      </c>
      <c r="E935" s="35"/>
      <c r="F935" s="228" t="s">
        <v>1103</v>
      </c>
      <c r="G935" s="35"/>
      <c r="H935" s="35"/>
      <c r="I935" s="147"/>
      <c r="J935" s="35"/>
      <c r="K935" s="35"/>
      <c r="L935" s="36"/>
      <c r="M935" s="229"/>
      <c r="N935" s="230"/>
      <c r="O935" s="64"/>
      <c r="P935" s="64"/>
      <c r="Q935" s="64"/>
      <c r="R935" s="64"/>
      <c r="S935" s="64"/>
      <c r="T935" s="65"/>
      <c r="U935" s="35"/>
      <c r="V935" s="35"/>
      <c r="W935" s="35"/>
      <c r="X935" s="35"/>
      <c r="Y935" s="35"/>
      <c r="Z935" s="35"/>
      <c r="AA935" s="35"/>
      <c r="AB935" s="35"/>
      <c r="AC935" s="35"/>
      <c r="AD935" s="35"/>
      <c r="AE935" s="35"/>
      <c r="AT935" s="18" t="s">
        <v>585</v>
      </c>
      <c r="AU935" s="18" t="s">
        <v>87</v>
      </c>
    </row>
    <row r="936" spans="1:65" s="14" customFormat="1">
      <c r="B936" s="199"/>
      <c r="D936" s="192" t="s">
        <v>184</v>
      </c>
      <c r="E936" s="200" t="s">
        <v>1</v>
      </c>
      <c r="F936" s="201" t="s">
        <v>1104</v>
      </c>
      <c r="H936" s="202">
        <v>114.223</v>
      </c>
      <c r="I936" s="203"/>
      <c r="L936" s="199"/>
      <c r="M936" s="204"/>
      <c r="N936" s="205"/>
      <c r="O936" s="205"/>
      <c r="P936" s="205"/>
      <c r="Q936" s="205"/>
      <c r="R936" s="205"/>
      <c r="S936" s="205"/>
      <c r="T936" s="206"/>
      <c r="AT936" s="200" t="s">
        <v>184</v>
      </c>
      <c r="AU936" s="200" t="s">
        <v>87</v>
      </c>
      <c r="AV936" s="14" t="s">
        <v>87</v>
      </c>
      <c r="AW936" s="14" t="s">
        <v>29</v>
      </c>
      <c r="AX936" s="14" t="s">
        <v>74</v>
      </c>
      <c r="AY936" s="200" t="s">
        <v>176</v>
      </c>
    </row>
    <row r="937" spans="1:65" s="15" customFormat="1">
      <c r="B937" s="207"/>
      <c r="D937" s="192" t="s">
        <v>184</v>
      </c>
      <c r="E937" s="208" t="s">
        <v>1</v>
      </c>
      <c r="F937" s="209" t="s">
        <v>207</v>
      </c>
      <c r="H937" s="210">
        <v>114.223</v>
      </c>
      <c r="I937" s="211"/>
      <c r="L937" s="207"/>
      <c r="M937" s="212"/>
      <c r="N937" s="213"/>
      <c r="O937" s="213"/>
      <c r="P937" s="213"/>
      <c r="Q937" s="213"/>
      <c r="R937" s="213"/>
      <c r="S937" s="213"/>
      <c r="T937" s="214"/>
      <c r="AT937" s="208" t="s">
        <v>184</v>
      </c>
      <c r="AU937" s="208" t="s">
        <v>87</v>
      </c>
      <c r="AV937" s="15" t="s">
        <v>183</v>
      </c>
      <c r="AW937" s="15" t="s">
        <v>29</v>
      </c>
      <c r="AX937" s="15" t="s">
        <v>81</v>
      </c>
      <c r="AY937" s="208" t="s">
        <v>176</v>
      </c>
    </row>
    <row r="938" spans="1:65" s="2" customFormat="1" ht="24.2" customHeight="1">
      <c r="A938" s="35"/>
      <c r="B938" s="146"/>
      <c r="C938" s="178" t="s">
        <v>866</v>
      </c>
      <c r="D938" s="178" t="s">
        <v>179</v>
      </c>
      <c r="E938" s="179" t="s">
        <v>1105</v>
      </c>
      <c r="F938" s="180" t="s">
        <v>1106</v>
      </c>
      <c r="G938" s="181" t="s">
        <v>182</v>
      </c>
      <c r="H938" s="182">
        <v>95.186000000000007</v>
      </c>
      <c r="I938" s="183"/>
      <c r="J938" s="184">
        <f>ROUND(I938*H938,2)</f>
        <v>0</v>
      </c>
      <c r="K938" s="185"/>
      <c r="L938" s="36"/>
      <c r="M938" s="186" t="s">
        <v>1</v>
      </c>
      <c r="N938" s="187" t="s">
        <v>40</v>
      </c>
      <c r="O938" s="64"/>
      <c r="P938" s="188">
        <f>O938*H938</f>
        <v>0</v>
      </c>
      <c r="Q938" s="188">
        <v>0</v>
      </c>
      <c r="R938" s="188">
        <f>Q938*H938</f>
        <v>0</v>
      </c>
      <c r="S938" s="188">
        <v>0</v>
      </c>
      <c r="T938" s="189">
        <f>S938*H938</f>
        <v>0</v>
      </c>
      <c r="U938" s="35"/>
      <c r="V938" s="35"/>
      <c r="W938" s="35"/>
      <c r="X938" s="35"/>
      <c r="Y938" s="35"/>
      <c r="Z938" s="35"/>
      <c r="AA938" s="35"/>
      <c r="AB938" s="35"/>
      <c r="AC938" s="35"/>
      <c r="AD938" s="35"/>
      <c r="AE938" s="35"/>
      <c r="AR938" s="190" t="s">
        <v>252</v>
      </c>
      <c r="AT938" s="190" t="s">
        <v>179</v>
      </c>
      <c r="AU938" s="190" t="s">
        <v>87</v>
      </c>
      <c r="AY938" s="18" t="s">
        <v>176</v>
      </c>
      <c r="BE938" s="108">
        <f>IF(N938="základná",J938,0)</f>
        <v>0</v>
      </c>
      <c r="BF938" s="108">
        <f>IF(N938="znížená",J938,0)</f>
        <v>0</v>
      </c>
      <c r="BG938" s="108">
        <f>IF(N938="zákl. prenesená",J938,0)</f>
        <v>0</v>
      </c>
      <c r="BH938" s="108">
        <f>IF(N938="zníž. prenesená",J938,0)</f>
        <v>0</v>
      </c>
      <c r="BI938" s="108">
        <f>IF(N938="nulová",J938,0)</f>
        <v>0</v>
      </c>
      <c r="BJ938" s="18" t="s">
        <v>87</v>
      </c>
      <c r="BK938" s="108">
        <f>ROUND(I938*H938,2)</f>
        <v>0</v>
      </c>
      <c r="BL938" s="18" t="s">
        <v>252</v>
      </c>
      <c r="BM938" s="190" t="s">
        <v>1107</v>
      </c>
    </row>
    <row r="939" spans="1:65" s="13" customFormat="1">
      <c r="B939" s="191"/>
      <c r="D939" s="192" t="s">
        <v>184</v>
      </c>
      <c r="E939" s="193" t="s">
        <v>1</v>
      </c>
      <c r="F939" s="194" t="s">
        <v>447</v>
      </c>
      <c r="H939" s="193" t="s">
        <v>1</v>
      </c>
      <c r="I939" s="195"/>
      <c r="L939" s="191"/>
      <c r="M939" s="196"/>
      <c r="N939" s="197"/>
      <c r="O939" s="197"/>
      <c r="P939" s="197"/>
      <c r="Q939" s="197"/>
      <c r="R939" s="197"/>
      <c r="S939" s="197"/>
      <c r="T939" s="198"/>
      <c r="AT939" s="193" t="s">
        <v>184</v>
      </c>
      <c r="AU939" s="193" t="s">
        <v>87</v>
      </c>
      <c r="AV939" s="13" t="s">
        <v>81</v>
      </c>
      <c r="AW939" s="13" t="s">
        <v>29</v>
      </c>
      <c r="AX939" s="13" t="s">
        <v>74</v>
      </c>
      <c r="AY939" s="193" t="s">
        <v>176</v>
      </c>
    </row>
    <row r="940" spans="1:65" s="13" customFormat="1">
      <c r="B940" s="191"/>
      <c r="D940" s="192" t="s">
        <v>184</v>
      </c>
      <c r="E940" s="193" t="s">
        <v>1</v>
      </c>
      <c r="F940" s="194" t="s">
        <v>185</v>
      </c>
      <c r="H940" s="193" t="s">
        <v>1</v>
      </c>
      <c r="I940" s="195"/>
      <c r="L940" s="191"/>
      <c r="M940" s="196"/>
      <c r="N940" s="197"/>
      <c r="O940" s="197"/>
      <c r="P940" s="197"/>
      <c r="Q940" s="197"/>
      <c r="R940" s="197"/>
      <c r="S940" s="197"/>
      <c r="T940" s="198"/>
      <c r="AT940" s="193" t="s">
        <v>184</v>
      </c>
      <c r="AU940" s="193" t="s">
        <v>87</v>
      </c>
      <c r="AV940" s="13" t="s">
        <v>81</v>
      </c>
      <c r="AW940" s="13" t="s">
        <v>29</v>
      </c>
      <c r="AX940" s="13" t="s">
        <v>74</v>
      </c>
      <c r="AY940" s="193" t="s">
        <v>176</v>
      </c>
    </row>
    <row r="941" spans="1:65" s="14" customFormat="1">
      <c r="B941" s="199"/>
      <c r="D941" s="192" t="s">
        <v>184</v>
      </c>
      <c r="E941" s="200" t="s">
        <v>1</v>
      </c>
      <c r="F941" s="201" t="s">
        <v>674</v>
      </c>
      <c r="H941" s="202">
        <v>4.5999999999999996</v>
      </c>
      <c r="I941" s="203"/>
      <c r="L941" s="199"/>
      <c r="M941" s="204"/>
      <c r="N941" s="205"/>
      <c r="O941" s="205"/>
      <c r="P941" s="205"/>
      <c r="Q941" s="205"/>
      <c r="R941" s="205"/>
      <c r="S941" s="205"/>
      <c r="T941" s="206"/>
      <c r="AT941" s="200" t="s">
        <v>184</v>
      </c>
      <c r="AU941" s="200" t="s">
        <v>87</v>
      </c>
      <c r="AV941" s="14" t="s">
        <v>87</v>
      </c>
      <c r="AW941" s="14" t="s">
        <v>29</v>
      </c>
      <c r="AX941" s="14" t="s">
        <v>74</v>
      </c>
      <c r="AY941" s="200" t="s">
        <v>176</v>
      </c>
    </row>
    <row r="942" spans="1:65" s="13" customFormat="1">
      <c r="B942" s="191"/>
      <c r="D942" s="192" t="s">
        <v>184</v>
      </c>
      <c r="E942" s="193" t="s">
        <v>1</v>
      </c>
      <c r="F942" s="194" t="s">
        <v>609</v>
      </c>
      <c r="H942" s="193" t="s">
        <v>1</v>
      </c>
      <c r="I942" s="195"/>
      <c r="L942" s="191"/>
      <c r="M942" s="196"/>
      <c r="N942" s="197"/>
      <c r="O942" s="197"/>
      <c r="P942" s="197"/>
      <c r="Q942" s="197"/>
      <c r="R942" s="197"/>
      <c r="S942" s="197"/>
      <c r="T942" s="198"/>
      <c r="AT942" s="193" t="s">
        <v>184</v>
      </c>
      <c r="AU942" s="193" t="s">
        <v>87</v>
      </c>
      <c r="AV942" s="13" t="s">
        <v>81</v>
      </c>
      <c r="AW942" s="13" t="s">
        <v>29</v>
      </c>
      <c r="AX942" s="13" t="s">
        <v>74</v>
      </c>
      <c r="AY942" s="193" t="s">
        <v>176</v>
      </c>
    </row>
    <row r="943" spans="1:65" s="14" customFormat="1">
      <c r="B943" s="199"/>
      <c r="D943" s="192" t="s">
        <v>184</v>
      </c>
      <c r="E943" s="200" t="s">
        <v>1</v>
      </c>
      <c r="F943" s="201" t="s">
        <v>675</v>
      </c>
      <c r="H943" s="202">
        <v>3.71</v>
      </c>
      <c r="I943" s="203"/>
      <c r="L943" s="199"/>
      <c r="M943" s="204"/>
      <c r="N943" s="205"/>
      <c r="O943" s="205"/>
      <c r="P943" s="205"/>
      <c r="Q943" s="205"/>
      <c r="R943" s="205"/>
      <c r="S943" s="205"/>
      <c r="T943" s="206"/>
      <c r="AT943" s="200" t="s">
        <v>184</v>
      </c>
      <c r="AU943" s="200" t="s">
        <v>87</v>
      </c>
      <c r="AV943" s="14" t="s">
        <v>87</v>
      </c>
      <c r="AW943" s="14" t="s">
        <v>29</v>
      </c>
      <c r="AX943" s="14" t="s">
        <v>74</v>
      </c>
      <c r="AY943" s="200" t="s">
        <v>176</v>
      </c>
    </row>
    <row r="944" spans="1:65" s="13" customFormat="1">
      <c r="B944" s="191"/>
      <c r="D944" s="192" t="s">
        <v>184</v>
      </c>
      <c r="E944" s="193" t="s">
        <v>1</v>
      </c>
      <c r="F944" s="194" t="s">
        <v>613</v>
      </c>
      <c r="H944" s="193" t="s">
        <v>1</v>
      </c>
      <c r="I944" s="195"/>
      <c r="L944" s="191"/>
      <c r="M944" s="196"/>
      <c r="N944" s="197"/>
      <c r="O944" s="197"/>
      <c r="P944" s="197"/>
      <c r="Q944" s="197"/>
      <c r="R944" s="197"/>
      <c r="S944" s="197"/>
      <c r="T944" s="198"/>
      <c r="AT944" s="193" t="s">
        <v>184</v>
      </c>
      <c r="AU944" s="193" t="s">
        <v>87</v>
      </c>
      <c r="AV944" s="13" t="s">
        <v>81</v>
      </c>
      <c r="AW944" s="13" t="s">
        <v>29</v>
      </c>
      <c r="AX944" s="13" t="s">
        <v>74</v>
      </c>
      <c r="AY944" s="193" t="s">
        <v>176</v>
      </c>
    </row>
    <row r="945" spans="2:51" s="14" customFormat="1">
      <c r="B945" s="199"/>
      <c r="D945" s="192" t="s">
        <v>184</v>
      </c>
      <c r="E945" s="200" t="s">
        <v>1</v>
      </c>
      <c r="F945" s="201" t="s">
        <v>676</v>
      </c>
      <c r="H945" s="202">
        <v>1.165</v>
      </c>
      <c r="I945" s="203"/>
      <c r="L945" s="199"/>
      <c r="M945" s="204"/>
      <c r="N945" s="205"/>
      <c r="O945" s="205"/>
      <c r="P945" s="205"/>
      <c r="Q945" s="205"/>
      <c r="R945" s="205"/>
      <c r="S945" s="205"/>
      <c r="T945" s="206"/>
      <c r="AT945" s="200" t="s">
        <v>184</v>
      </c>
      <c r="AU945" s="200" t="s">
        <v>87</v>
      </c>
      <c r="AV945" s="14" t="s">
        <v>87</v>
      </c>
      <c r="AW945" s="14" t="s">
        <v>29</v>
      </c>
      <c r="AX945" s="14" t="s">
        <v>74</v>
      </c>
      <c r="AY945" s="200" t="s">
        <v>176</v>
      </c>
    </row>
    <row r="946" spans="2:51" s="13" customFormat="1">
      <c r="B946" s="191"/>
      <c r="D946" s="192" t="s">
        <v>184</v>
      </c>
      <c r="E946" s="193" t="s">
        <v>1</v>
      </c>
      <c r="F946" s="194" t="s">
        <v>615</v>
      </c>
      <c r="H946" s="193" t="s">
        <v>1</v>
      </c>
      <c r="I946" s="195"/>
      <c r="L946" s="191"/>
      <c r="M946" s="196"/>
      <c r="N946" s="197"/>
      <c r="O946" s="197"/>
      <c r="P946" s="197"/>
      <c r="Q946" s="197"/>
      <c r="R946" s="197"/>
      <c r="S946" s="197"/>
      <c r="T946" s="198"/>
      <c r="AT946" s="193" t="s">
        <v>184</v>
      </c>
      <c r="AU946" s="193" t="s">
        <v>87</v>
      </c>
      <c r="AV946" s="13" t="s">
        <v>81</v>
      </c>
      <c r="AW946" s="13" t="s">
        <v>29</v>
      </c>
      <c r="AX946" s="13" t="s">
        <v>74</v>
      </c>
      <c r="AY946" s="193" t="s">
        <v>176</v>
      </c>
    </row>
    <row r="947" spans="2:51" s="14" customFormat="1">
      <c r="B947" s="199"/>
      <c r="D947" s="192" t="s">
        <v>184</v>
      </c>
      <c r="E947" s="200" t="s">
        <v>1</v>
      </c>
      <c r="F947" s="201" t="s">
        <v>677</v>
      </c>
      <c r="H947" s="202">
        <v>25.42</v>
      </c>
      <c r="I947" s="203"/>
      <c r="L947" s="199"/>
      <c r="M947" s="204"/>
      <c r="N947" s="205"/>
      <c r="O947" s="205"/>
      <c r="P947" s="205"/>
      <c r="Q947" s="205"/>
      <c r="R947" s="205"/>
      <c r="S947" s="205"/>
      <c r="T947" s="206"/>
      <c r="AT947" s="200" t="s">
        <v>184</v>
      </c>
      <c r="AU947" s="200" t="s">
        <v>87</v>
      </c>
      <c r="AV947" s="14" t="s">
        <v>87</v>
      </c>
      <c r="AW947" s="14" t="s">
        <v>29</v>
      </c>
      <c r="AX947" s="14" t="s">
        <v>74</v>
      </c>
      <c r="AY947" s="200" t="s">
        <v>176</v>
      </c>
    </row>
    <row r="948" spans="2:51" s="14" customFormat="1">
      <c r="B948" s="199"/>
      <c r="D948" s="192" t="s">
        <v>184</v>
      </c>
      <c r="E948" s="200" t="s">
        <v>1</v>
      </c>
      <c r="F948" s="201" t="s">
        <v>678</v>
      </c>
      <c r="H948" s="202">
        <v>-3.0939999999999999</v>
      </c>
      <c r="I948" s="203"/>
      <c r="L948" s="199"/>
      <c r="M948" s="204"/>
      <c r="N948" s="205"/>
      <c r="O948" s="205"/>
      <c r="P948" s="205"/>
      <c r="Q948" s="205"/>
      <c r="R948" s="205"/>
      <c r="S948" s="205"/>
      <c r="T948" s="206"/>
      <c r="AT948" s="200" t="s">
        <v>184</v>
      </c>
      <c r="AU948" s="200" t="s">
        <v>87</v>
      </c>
      <c r="AV948" s="14" t="s">
        <v>87</v>
      </c>
      <c r="AW948" s="14" t="s">
        <v>29</v>
      </c>
      <c r="AX948" s="14" t="s">
        <v>74</v>
      </c>
      <c r="AY948" s="200" t="s">
        <v>176</v>
      </c>
    </row>
    <row r="949" spans="2:51" s="16" customFormat="1">
      <c r="B949" s="215"/>
      <c r="D949" s="192" t="s">
        <v>184</v>
      </c>
      <c r="E949" s="216" t="s">
        <v>1</v>
      </c>
      <c r="F949" s="217" t="s">
        <v>230</v>
      </c>
      <c r="H949" s="218">
        <v>31.800999999999998</v>
      </c>
      <c r="I949" s="219"/>
      <c r="L949" s="215"/>
      <c r="M949" s="220"/>
      <c r="N949" s="221"/>
      <c r="O949" s="221"/>
      <c r="P949" s="221"/>
      <c r="Q949" s="221"/>
      <c r="R949" s="221"/>
      <c r="S949" s="221"/>
      <c r="T949" s="222"/>
      <c r="AT949" s="216" t="s">
        <v>184</v>
      </c>
      <c r="AU949" s="216" t="s">
        <v>87</v>
      </c>
      <c r="AV949" s="16" t="s">
        <v>215</v>
      </c>
      <c r="AW949" s="16" t="s">
        <v>29</v>
      </c>
      <c r="AX949" s="16" t="s">
        <v>74</v>
      </c>
      <c r="AY949" s="216" t="s">
        <v>176</v>
      </c>
    </row>
    <row r="950" spans="2:51" s="13" customFormat="1">
      <c r="B950" s="191"/>
      <c r="D950" s="192" t="s">
        <v>184</v>
      </c>
      <c r="E950" s="193" t="s">
        <v>1</v>
      </c>
      <c r="F950" s="194" t="s">
        <v>265</v>
      </c>
      <c r="H950" s="193" t="s">
        <v>1</v>
      </c>
      <c r="I950" s="195"/>
      <c r="L950" s="191"/>
      <c r="M950" s="196"/>
      <c r="N950" s="197"/>
      <c r="O950" s="197"/>
      <c r="P950" s="197"/>
      <c r="Q950" s="197"/>
      <c r="R950" s="197"/>
      <c r="S950" s="197"/>
      <c r="T950" s="198"/>
      <c r="AT950" s="193" t="s">
        <v>184</v>
      </c>
      <c r="AU950" s="193" t="s">
        <v>87</v>
      </c>
      <c r="AV950" s="13" t="s">
        <v>81</v>
      </c>
      <c r="AW950" s="13" t="s">
        <v>29</v>
      </c>
      <c r="AX950" s="13" t="s">
        <v>74</v>
      </c>
      <c r="AY950" s="193" t="s">
        <v>176</v>
      </c>
    </row>
    <row r="951" spans="2:51" s="13" customFormat="1">
      <c r="B951" s="191"/>
      <c r="D951" s="192" t="s">
        <v>184</v>
      </c>
      <c r="E951" s="193" t="s">
        <v>1</v>
      </c>
      <c r="F951" s="194" t="s">
        <v>609</v>
      </c>
      <c r="H951" s="193" t="s">
        <v>1</v>
      </c>
      <c r="I951" s="195"/>
      <c r="L951" s="191"/>
      <c r="M951" s="196"/>
      <c r="N951" s="197"/>
      <c r="O951" s="197"/>
      <c r="P951" s="197"/>
      <c r="Q951" s="197"/>
      <c r="R951" s="197"/>
      <c r="S951" s="197"/>
      <c r="T951" s="198"/>
      <c r="AT951" s="193" t="s">
        <v>184</v>
      </c>
      <c r="AU951" s="193" t="s">
        <v>87</v>
      </c>
      <c r="AV951" s="13" t="s">
        <v>81</v>
      </c>
      <c r="AW951" s="13" t="s">
        <v>29</v>
      </c>
      <c r="AX951" s="13" t="s">
        <v>74</v>
      </c>
      <c r="AY951" s="193" t="s">
        <v>176</v>
      </c>
    </row>
    <row r="952" spans="2:51" s="14" customFormat="1">
      <c r="B952" s="199"/>
      <c r="D952" s="192" t="s">
        <v>184</v>
      </c>
      <c r="E952" s="200" t="s">
        <v>1</v>
      </c>
      <c r="F952" s="201" t="s">
        <v>668</v>
      </c>
      <c r="H952" s="202">
        <v>4.6159999999999997</v>
      </c>
      <c r="I952" s="203"/>
      <c r="L952" s="199"/>
      <c r="M952" s="204"/>
      <c r="N952" s="205"/>
      <c r="O952" s="205"/>
      <c r="P952" s="205"/>
      <c r="Q952" s="205"/>
      <c r="R952" s="205"/>
      <c r="S952" s="205"/>
      <c r="T952" s="206"/>
      <c r="AT952" s="200" t="s">
        <v>184</v>
      </c>
      <c r="AU952" s="200" t="s">
        <v>87</v>
      </c>
      <c r="AV952" s="14" t="s">
        <v>87</v>
      </c>
      <c r="AW952" s="14" t="s">
        <v>29</v>
      </c>
      <c r="AX952" s="14" t="s">
        <v>74</v>
      </c>
      <c r="AY952" s="200" t="s">
        <v>176</v>
      </c>
    </row>
    <row r="953" spans="2:51" s="14" customFormat="1">
      <c r="B953" s="199"/>
      <c r="D953" s="192" t="s">
        <v>184</v>
      </c>
      <c r="E953" s="200" t="s">
        <v>1</v>
      </c>
      <c r="F953" s="201" t="s">
        <v>669</v>
      </c>
      <c r="H953" s="202">
        <v>-2.94</v>
      </c>
      <c r="I953" s="203"/>
      <c r="L953" s="199"/>
      <c r="M953" s="204"/>
      <c r="N953" s="205"/>
      <c r="O953" s="205"/>
      <c r="P953" s="205"/>
      <c r="Q953" s="205"/>
      <c r="R953" s="205"/>
      <c r="S953" s="205"/>
      <c r="T953" s="206"/>
      <c r="AT953" s="200" t="s">
        <v>184</v>
      </c>
      <c r="AU953" s="200" t="s">
        <v>87</v>
      </c>
      <c r="AV953" s="14" t="s">
        <v>87</v>
      </c>
      <c r="AW953" s="14" t="s">
        <v>29</v>
      </c>
      <c r="AX953" s="14" t="s">
        <v>74</v>
      </c>
      <c r="AY953" s="200" t="s">
        <v>176</v>
      </c>
    </row>
    <row r="954" spans="2:51" s="13" customFormat="1">
      <c r="B954" s="191"/>
      <c r="D954" s="192" t="s">
        <v>184</v>
      </c>
      <c r="E954" s="193" t="s">
        <v>1</v>
      </c>
      <c r="F954" s="194" t="s">
        <v>613</v>
      </c>
      <c r="H954" s="193" t="s">
        <v>1</v>
      </c>
      <c r="I954" s="195"/>
      <c r="L954" s="191"/>
      <c r="M954" s="196"/>
      <c r="N954" s="197"/>
      <c r="O954" s="197"/>
      <c r="P954" s="197"/>
      <c r="Q954" s="197"/>
      <c r="R954" s="197"/>
      <c r="S954" s="197"/>
      <c r="T954" s="198"/>
      <c r="AT954" s="193" t="s">
        <v>184</v>
      </c>
      <c r="AU954" s="193" t="s">
        <v>87</v>
      </c>
      <c r="AV954" s="13" t="s">
        <v>81</v>
      </c>
      <c r="AW954" s="13" t="s">
        <v>29</v>
      </c>
      <c r="AX954" s="13" t="s">
        <v>74</v>
      </c>
      <c r="AY954" s="193" t="s">
        <v>176</v>
      </c>
    </row>
    <row r="955" spans="2:51" s="14" customFormat="1">
      <c r="B955" s="199"/>
      <c r="D955" s="192" t="s">
        <v>184</v>
      </c>
      <c r="E955" s="200" t="s">
        <v>1</v>
      </c>
      <c r="F955" s="201" t="s">
        <v>670</v>
      </c>
      <c r="H955" s="202">
        <v>4.9509999999999996</v>
      </c>
      <c r="I955" s="203"/>
      <c r="L955" s="199"/>
      <c r="M955" s="204"/>
      <c r="N955" s="205"/>
      <c r="O955" s="205"/>
      <c r="P955" s="205"/>
      <c r="Q955" s="205"/>
      <c r="R955" s="205"/>
      <c r="S955" s="205"/>
      <c r="T955" s="206"/>
      <c r="AT955" s="200" t="s">
        <v>184</v>
      </c>
      <c r="AU955" s="200" t="s">
        <v>87</v>
      </c>
      <c r="AV955" s="14" t="s">
        <v>87</v>
      </c>
      <c r="AW955" s="14" t="s">
        <v>29</v>
      </c>
      <c r="AX955" s="14" t="s">
        <v>74</v>
      </c>
      <c r="AY955" s="200" t="s">
        <v>176</v>
      </c>
    </row>
    <row r="956" spans="2:51" s="14" customFormat="1">
      <c r="B956" s="199"/>
      <c r="D956" s="192" t="s">
        <v>184</v>
      </c>
      <c r="E956" s="200" t="s">
        <v>1</v>
      </c>
      <c r="F956" s="201" t="s">
        <v>671</v>
      </c>
      <c r="H956" s="202">
        <v>-1.68</v>
      </c>
      <c r="I956" s="203"/>
      <c r="L956" s="199"/>
      <c r="M956" s="204"/>
      <c r="N956" s="205"/>
      <c r="O956" s="205"/>
      <c r="P956" s="205"/>
      <c r="Q956" s="205"/>
      <c r="R956" s="205"/>
      <c r="S956" s="205"/>
      <c r="T956" s="206"/>
      <c r="AT956" s="200" t="s">
        <v>184</v>
      </c>
      <c r="AU956" s="200" t="s">
        <v>87</v>
      </c>
      <c r="AV956" s="14" t="s">
        <v>87</v>
      </c>
      <c r="AW956" s="14" t="s">
        <v>29</v>
      </c>
      <c r="AX956" s="14" t="s">
        <v>74</v>
      </c>
      <c r="AY956" s="200" t="s">
        <v>176</v>
      </c>
    </row>
    <row r="957" spans="2:51" s="13" customFormat="1">
      <c r="B957" s="191"/>
      <c r="D957" s="192" t="s">
        <v>184</v>
      </c>
      <c r="E957" s="193" t="s">
        <v>1</v>
      </c>
      <c r="F957" s="194" t="s">
        <v>615</v>
      </c>
      <c r="H957" s="193" t="s">
        <v>1</v>
      </c>
      <c r="I957" s="195"/>
      <c r="L957" s="191"/>
      <c r="M957" s="196"/>
      <c r="N957" s="197"/>
      <c r="O957" s="197"/>
      <c r="P957" s="197"/>
      <c r="Q957" s="197"/>
      <c r="R957" s="197"/>
      <c r="S957" s="197"/>
      <c r="T957" s="198"/>
      <c r="AT957" s="193" t="s">
        <v>184</v>
      </c>
      <c r="AU957" s="193" t="s">
        <v>87</v>
      </c>
      <c r="AV957" s="13" t="s">
        <v>81</v>
      </c>
      <c r="AW957" s="13" t="s">
        <v>29</v>
      </c>
      <c r="AX957" s="13" t="s">
        <v>74</v>
      </c>
      <c r="AY957" s="193" t="s">
        <v>176</v>
      </c>
    </row>
    <row r="958" spans="2:51" s="14" customFormat="1">
      <c r="B958" s="199"/>
      <c r="D958" s="192" t="s">
        <v>184</v>
      </c>
      <c r="E958" s="200" t="s">
        <v>1</v>
      </c>
      <c r="F958" s="201" t="s">
        <v>665</v>
      </c>
      <c r="H958" s="202">
        <v>1.4139999999999999</v>
      </c>
      <c r="I958" s="203"/>
      <c r="L958" s="199"/>
      <c r="M958" s="204"/>
      <c r="N958" s="205"/>
      <c r="O958" s="205"/>
      <c r="P958" s="205"/>
      <c r="Q958" s="205"/>
      <c r="R958" s="205"/>
      <c r="S958" s="205"/>
      <c r="T958" s="206"/>
      <c r="AT958" s="200" t="s">
        <v>184</v>
      </c>
      <c r="AU958" s="200" t="s">
        <v>87</v>
      </c>
      <c r="AV958" s="14" t="s">
        <v>87</v>
      </c>
      <c r="AW958" s="14" t="s">
        <v>29</v>
      </c>
      <c r="AX958" s="14" t="s">
        <v>74</v>
      </c>
      <c r="AY958" s="200" t="s">
        <v>176</v>
      </c>
    </row>
    <row r="959" spans="2:51" s="16" customFormat="1">
      <c r="B959" s="215"/>
      <c r="D959" s="192" t="s">
        <v>184</v>
      </c>
      <c r="E959" s="216" t="s">
        <v>1</v>
      </c>
      <c r="F959" s="217" t="s">
        <v>230</v>
      </c>
      <c r="H959" s="218">
        <v>6.3609999999999998</v>
      </c>
      <c r="I959" s="219"/>
      <c r="L959" s="215"/>
      <c r="M959" s="220"/>
      <c r="N959" s="221"/>
      <c r="O959" s="221"/>
      <c r="P959" s="221"/>
      <c r="Q959" s="221"/>
      <c r="R959" s="221"/>
      <c r="S959" s="221"/>
      <c r="T959" s="222"/>
      <c r="AT959" s="216" t="s">
        <v>184</v>
      </c>
      <c r="AU959" s="216" t="s">
        <v>87</v>
      </c>
      <c r="AV959" s="16" t="s">
        <v>215</v>
      </c>
      <c r="AW959" s="16" t="s">
        <v>29</v>
      </c>
      <c r="AX959" s="16" t="s">
        <v>74</v>
      </c>
      <c r="AY959" s="216" t="s">
        <v>176</v>
      </c>
    </row>
    <row r="960" spans="2:51" s="13" customFormat="1">
      <c r="B960" s="191"/>
      <c r="D960" s="192" t="s">
        <v>184</v>
      </c>
      <c r="E960" s="193" t="s">
        <v>1</v>
      </c>
      <c r="F960" s="194" t="s">
        <v>762</v>
      </c>
      <c r="H960" s="193" t="s">
        <v>1</v>
      </c>
      <c r="I960" s="195"/>
      <c r="L960" s="191"/>
      <c r="M960" s="196"/>
      <c r="N960" s="197"/>
      <c r="O960" s="197"/>
      <c r="P960" s="197"/>
      <c r="Q960" s="197"/>
      <c r="R960" s="197"/>
      <c r="S960" s="197"/>
      <c r="T960" s="198"/>
      <c r="AT960" s="193" t="s">
        <v>184</v>
      </c>
      <c r="AU960" s="193" t="s">
        <v>87</v>
      </c>
      <c r="AV960" s="13" t="s">
        <v>81</v>
      </c>
      <c r="AW960" s="13" t="s">
        <v>29</v>
      </c>
      <c r="AX960" s="13" t="s">
        <v>74</v>
      </c>
      <c r="AY960" s="193" t="s">
        <v>176</v>
      </c>
    </row>
    <row r="961" spans="1:65" s="13" customFormat="1">
      <c r="B961" s="191"/>
      <c r="D961" s="192" t="s">
        <v>184</v>
      </c>
      <c r="E961" s="193" t="s">
        <v>1</v>
      </c>
      <c r="F961" s="194" t="s">
        <v>185</v>
      </c>
      <c r="H961" s="193" t="s">
        <v>1</v>
      </c>
      <c r="I961" s="195"/>
      <c r="L961" s="191"/>
      <c r="M961" s="196"/>
      <c r="N961" s="197"/>
      <c r="O961" s="197"/>
      <c r="P961" s="197"/>
      <c r="Q961" s="197"/>
      <c r="R961" s="197"/>
      <c r="S961" s="197"/>
      <c r="T961" s="198"/>
      <c r="AT961" s="193" t="s">
        <v>184</v>
      </c>
      <c r="AU961" s="193" t="s">
        <v>87</v>
      </c>
      <c r="AV961" s="13" t="s">
        <v>81</v>
      </c>
      <c r="AW961" s="13" t="s">
        <v>29</v>
      </c>
      <c r="AX961" s="13" t="s">
        <v>74</v>
      </c>
      <c r="AY961" s="193" t="s">
        <v>176</v>
      </c>
    </row>
    <row r="962" spans="1:65" s="14" customFormat="1">
      <c r="B962" s="199"/>
      <c r="D962" s="192" t="s">
        <v>184</v>
      </c>
      <c r="E962" s="200" t="s">
        <v>1</v>
      </c>
      <c r="F962" s="201" t="s">
        <v>763</v>
      </c>
      <c r="H962" s="202">
        <v>8.6999999999999993</v>
      </c>
      <c r="I962" s="203"/>
      <c r="L962" s="199"/>
      <c r="M962" s="204"/>
      <c r="N962" s="205"/>
      <c r="O962" s="205"/>
      <c r="P962" s="205"/>
      <c r="Q962" s="205"/>
      <c r="R962" s="205"/>
      <c r="S962" s="205"/>
      <c r="T962" s="206"/>
      <c r="AT962" s="200" t="s">
        <v>184</v>
      </c>
      <c r="AU962" s="200" t="s">
        <v>87</v>
      </c>
      <c r="AV962" s="14" t="s">
        <v>87</v>
      </c>
      <c r="AW962" s="14" t="s">
        <v>29</v>
      </c>
      <c r="AX962" s="14" t="s">
        <v>74</v>
      </c>
      <c r="AY962" s="200" t="s">
        <v>176</v>
      </c>
    </row>
    <row r="963" spans="1:65" s="13" customFormat="1">
      <c r="B963" s="191"/>
      <c r="D963" s="192" t="s">
        <v>184</v>
      </c>
      <c r="E963" s="193" t="s">
        <v>1</v>
      </c>
      <c r="F963" s="194" t="s">
        <v>609</v>
      </c>
      <c r="H963" s="193" t="s">
        <v>1</v>
      </c>
      <c r="I963" s="195"/>
      <c r="L963" s="191"/>
      <c r="M963" s="196"/>
      <c r="N963" s="197"/>
      <c r="O963" s="197"/>
      <c r="P963" s="197"/>
      <c r="Q963" s="197"/>
      <c r="R963" s="197"/>
      <c r="S963" s="197"/>
      <c r="T963" s="198"/>
      <c r="AT963" s="193" t="s">
        <v>184</v>
      </c>
      <c r="AU963" s="193" t="s">
        <v>87</v>
      </c>
      <c r="AV963" s="13" t="s">
        <v>81</v>
      </c>
      <c r="AW963" s="13" t="s">
        <v>29</v>
      </c>
      <c r="AX963" s="13" t="s">
        <v>74</v>
      </c>
      <c r="AY963" s="193" t="s">
        <v>176</v>
      </c>
    </row>
    <row r="964" spans="1:65" s="14" customFormat="1">
      <c r="B964" s="199"/>
      <c r="D964" s="192" t="s">
        <v>184</v>
      </c>
      <c r="E964" s="200" t="s">
        <v>1</v>
      </c>
      <c r="F964" s="201" t="s">
        <v>764</v>
      </c>
      <c r="H964" s="202">
        <v>27.413</v>
      </c>
      <c r="I964" s="203"/>
      <c r="L964" s="199"/>
      <c r="M964" s="204"/>
      <c r="N964" s="205"/>
      <c r="O964" s="205"/>
      <c r="P964" s="205"/>
      <c r="Q964" s="205"/>
      <c r="R964" s="205"/>
      <c r="S964" s="205"/>
      <c r="T964" s="206"/>
      <c r="AT964" s="200" t="s">
        <v>184</v>
      </c>
      <c r="AU964" s="200" t="s">
        <v>87</v>
      </c>
      <c r="AV964" s="14" t="s">
        <v>87</v>
      </c>
      <c r="AW964" s="14" t="s">
        <v>29</v>
      </c>
      <c r="AX964" s="14" t="s">
        <v>74</v>
      </c>
      <c r="AY964" s="200" t="s">
        <v>176</v>
      </c>
    </row>
    <row r="965" spans="1:65" s="14" customFormat="1">
      <c r="B965" s="199"/>
      <c r="D965" s="192" t="s">
        <v>184</v>
      </c>
      <c r="E965" s="200" t="s">
        <v>1</v>
      </c>
      <c r="F965" s="201" t="s">
        <v>765</v>
      </c>
      <c r="H965" s="202">
        <v>-4.62</v>
      </c>
      <c r="I965" s="203"/>
      <c r="L965" s="199"/>
      <c r="M965" s="204"/>
      <c r="N965" s="205"/>
      <c r="O965" s="205"/>
      <c r="P965" s="205"/>
      <c r="Q965" s="205"/>
      <c r="R965" s="205"/>
      <c r="S965" s="205"/>
      <c r="T965" s="206"/>
      <c r="AT965" s="200" t="s">
        <v>184</v>
      </c>
      <c r="AU965" s="200" t="s">
        <v>87</v>
      </c>
      <c r="AV965" s="14" t="s">
        <v>87</v>
      </c>
      <c r="AW965" s="14" t="s">
        <v>29</v>
      </c>
      <c r="AX965" s="14" t="s">
        <v>74</v>
      </c>
      <c r="AY965" s="200" t="s">
        <v>176</v>
      </c>
    </row>
    <row r="966" spans="1:65" s="13" customFormat="1">
      <c r="B966" s="191"/>
      <c r="D966" s="192" t="s">
        <v>184</v>
      </c>
      <c r="E966" s="193" t="s">
        <v>1</v>
      </c>
      <c r="F966" s="194" t="s">
        <v>613</v>
      </c>
      <c r="H966" s="193" t="s">
        <v>1</v>
      </c>
      <c r="I966" s="195"/>
      <c r="L966" s="191"/>
      <c r="M966" s="196"/>
      <c r="N966" s="197"/>
      <c r="O966" s="197"/>
      <c r="P966" s="197"/>
      <c r="Q966" s="197"/>
      <c r="R966" s="197"/>
      <c r="S966" s="197"/>
      <c r="T966" s="198"/>
      <c r="AT966" s="193" t="s">
        <v>184</v>
      </c>
      <c r="AU966" s="193" t="s">
        <v>87</v>
      </c>
      <c r="AV966" s="13" t="s">
        <v>81</v>
      </c>
      <c r="AW966" s="13" t="s">
        <v>29</v>
      </c>
      <c r="AX966" s="13" t="s">
        <v>74</v>
      </c>
      <c r="AY966" s="193" t="s">
        <v>176</v>
      </c>
    </row>
    <row r="967" spans="1:65" s="14" customFormat="1">
      <c r="B967" s="199"/>
      <c r="D967" s="192" t="s">
        <v>184</v>
      </c>
      <c r="E967" s="200" t="s">
        <v>1</v>
      </c>
      <c r="F967" s="201" t="s">
        <v>766</v>
      </c>
      <c r="H967" s="202">
        <v>13.106</v>
      </c>
      <c r="I967" s="203"/>
      <c r="L967" s="199"/>
      <c r="M967" s="204"/>
      <c r="N967" s="205"/>
      <c r="O967" s="205"/>
      <c r="P967" s="205"/>
      <c r="Q967" s="205"/>
      <c r="R967" s="205"/>
      <c r="S967" s="205"/>
      <c r="T967" s="206"/>
      <c r="AT967" s="200" t="s">
        <v>184</v>
      </c>
      <c r="AU967" s="200" t="s">
        <v>87</v>
      </c>
      <c r="AV967" s="14" t="s">
        <v>87</v>
      </c>
      <c r="AW967" s="14" t="s">
        <v>29</v>
      </c>
      <c r="AX967" s="14" t="s">
        <v>74</v>
      </c>
      <c r="AY967" s="200" t="s">
        <v>176</v>
      </c>
    </row>
    <row r="968" spans="1:65" s="14" customFormat="1">
      <c r="B968" s="199"/>
      <c r="D968" s="192" t="s">
        <v>184</v>
      </c>
      <c r="E968" s="200" t="s">
        <v>1</v>
      </c>
      <c r="F968" s="201" t="s">
        <v>767</v>
      </c>
      <c r="H968" s="202">
        <v>-1.89</v>
      </c>
      <c r="I968" s="203"/>
      <c r="L968" s="199"/>
      <c r="M968" s="204"/>
      <c r="N968" s="205"/>
      <c r="O968" s="205"/>
      <c r="P968" s="205"/>
      <c r="Q968" s="205"/>
      <c r="R968" s="205"/>
      <c r="S968" s="205"/>
      <c r="T968" s="206"/>
      <c r="AT968" s="200" t="s">
        <v>184</v>
      </c>
      <c r="AU968" s="200" t="s">
        <v>87</v>
      </c>
      <c r="AV968" s="14" t="s">
        <v>87</v>
      </c>
      <c r="AW968" s="14" t="s">
        <v>29</v>
      </c>
      <c r="AX968" s="14" t="s">
        <v>74</v>
      </c>
      <c r="AY968" s="200" t="s">
        <v>176</v>
      </c>
    </row>
    <row r="969" spans="1:65" s="13" customFormat="1">
      <c r="B969" s="191"/>
      <c r="D969" s="192" t="s">
        <v>184</v>
      </c>
      <c r="E969" s="193" t="s">
        <v>1</v>
      </c>
      <c r="F969" s="194" t="s">
        <v>615</v>
      </c>
      <c r="H969" s="193" t="s">
        <v>1</v>
      </c>
      <c r="I969" s="195"/>
      <c r="L969" s="191"/>
      <c r="M969" s="196"/>
      <c r="N969" s="197"/>
      <c r="O969" s="197"/>
      <c r="P969" s="197"/>
      <c r="Q969" s="197"/>
      <c r="R969" s="197"/>
      <c r="S969" s="197"/>
      <c r="T969" s="198"/>
      <c r="AT969" s="193" t="s">
        <v>184</v>
      </c>
      <c r="AU969" s="193" t="s">
        <v>87</v>
      </c>
      <c r="AV969" s="13" t="s">
        <v>81</v>
      </c>
      <c r="AW969" s="13" t="s">
        <v>29</v>
      </c>
      <c r="AX969" s="13" t="s">
        <v>74</v>
      </c>
      <c r="AY969" s="193" t="s">
        <v>176</v>
      </c>
    </row>
    <row r="970" spans="1:65" s="14" customFormat="1">
      <c r="B970" s="199"/>
      <c r="D970" s="192" t="s">
        <v>184</v>
      </c>
      <c r="E970" s="200" t="s">
        <v>1</v>
      </c>
      <c r="F970" s="201" t="s">
        <v>768</v>
      </c>
      <c r="H970" s="202">
        <v>16.204999999999998</v>
      </c>
      <c r="I970" s="203"/>
      <c r="L970" s="199"/>
      <c r="M970" s="204"/>
      <c r="N970" s="205"/>
      <c r="O970" s="205"/>
      <c r="P970" s="205"/>
      <c r="Q970" s="205"/>
      <c r="R970" s="205"/>
      <c r="S970" s="205"/>
      <c r="T970" s="206"/>
      <c r="AT970" s="200" t="s">
        <v>184</v>
      </c>
      <c r="AU970" s="200" t="s">
        <v>87</v>
      </c>
      <c r="AV970" s="14" t="s">
        <v>87</v>
      </c>
      <c r="AW970" s="14" t="s">
        <v>29</v>
      </c>
      <c r="AX970" s="14" t="s">
        <v>74</v>
      </c>
      <c r="AY970" s="200" t="s">
        <v>176</v>
      </c>
    </row>
    <row r="971" spans="1:65" s="14" customFormat="1">
      <c r="B971" s="199"/>
      <c r="D971" s="192" t="s">
        <v>184</v>
      </c>
      <c r="E971" s="200" t="s">
        <v>1</v>
      </c>
      <c r="F971" s="201" t="s">
        <v>769</v>
      </c>
      <c r="H971" s="202">
        <v>-1.89</v>
      </c>
      <c r="I971" s="203"/>
      <c r="L971" s="199"/>
      <c r="M971" s="204"/>
      <c r="N971" s="205"/>
      <c r="O971" s="205"/>
      <c r="P971" s="205"/>
      <c r="Q971" s="205"/>
      <c r="R971" s="205"/>
      <c r="S971" s="205"/>
      <c r="T971" s="206"/>
      <c r="AT971" s="200" t="s">
        <v>184</v>
      </c>
      <c r="AU971" s="200" t="s">
        <v>87</v>
      </c>
      <c r="AV971" s="14" t="s">
        <v>87</v>
      </c>
      <c r="AW971" s="14" t="s">
        <v>29</v>
      </c>
      <c r="AX971" s="14" t="s">
        <v>74</v>
      </c>
      <c r="AY971" s="200" t="s">
        <v>176</v>
      </c>
    </row>
    <row r="972" spans="1:65" s="16" customFormat="1">
      <c r="B972" s="215"/>
      <c r="D972" s="192" t="s">
        <v>184</v>
      </c>
      <c r="E972" s="216" t="s">
        <v>1</v>
      </c>
      <c r="F972" s="217" t="s">
        <v>230</v>
      </c>
      <c r="H972" s="218">
        <v>57.024000000000001</v>
      </c>
      <c r="I972" s="219"/>
      <c r="L972" s="215"/>
      <c r="M972" s="220"/>
      <c r="N972" s="221"/>
      <c r="O972" s="221"/>
      <c r="P972" s="221"/>
      <c r="Q972" s="221"/>
      <c r="R972" s="221"/>
      <c r="S972" s="221"/>
      <c r="T972" s="222"/>
      <c r="AT972" s="216" t="s">
        <v>184</v>
      </c>
      <c r="AU972" s="216" t="s">
        <v>87</v>
      </c>
      <c r="AV972" s="16" t="s">
        <v>215</v>
      </c>
      <c r="AW972" s="16" t="s">
        <v>29</v>
      </c>
      <c r="AX972" s="16" t="s">
        <v>74</v>
      </c>
      <c r="AY972" s="216" t="s">
        <v>176</v>
      </c>
    </row>
    <row r="973" spans="1:65" s="15" customFormat="1">
      <c r="B973" s="207"/>
      <c r="D973" s="192" t="s">
        <v>184</v>
      </c>
      <c r="E973" s="208" t="s">
        <v>1</v>
      </c>
      <c r="F973" s="209" t="s">
        <v>207</v>
      </c>
      <c r="H973" s="210">
        <v>95.186000000000007</v>
      </c>
      <c r="I973" s="211"/>
      <c r="L973" s="207"/>
      <c r="M973" s="212"/>
      <c r="N973" s="213"/>
      <c r="O973" s="213"/>
      <c r="P973" s="213"/>
      <c r="Q973" s="213"/>
      <c r="R973" s="213"/>
      <c r="S973" s="213"/>
      <c r="T973" s="214"/>
      <c r="AT973" s="208" t="s">
        <v>184</v>
      </c>
      <c r="AU973" s="208" t="s">
        <v>87</v>
      </c>
      <c r="AV973" s="15" t="s">
        <v>183</v>
      </c>
      <c r="AW973" s="15" t="s">
        <v>29</v>
      </c>
      <c r="AX973" s="15" t="s">
        <v>81</v>
      </c>
      <c r="AY973" s="208" t="s">
        <v>176</v>
      </c>
    </row>
    <row r="974" spans="1:65" s="2" customFormat="1" ht="16.5" customHeight="1">
      <c r="A974" s="35"/>
      <c r="B974" s="146"/>
      <c r="C974" s="178" t="s">
        <v>1108</v>
      </c>
      <c r="D974" s="178" t="s">
        <v>179</v>
      </c>
      <c r="E974" s="179" t="s">
        <v>1109</v>
      </c>
      <c r="F974" s="180" t="s">
        <v>1110</v>
      </c>
      <c r="G974" s="181" t="s">
        <v>272</v>
      </c>
      <c r="H974" s="182">
        <v>42</v>
      </c>
      <c r="I974" s="183"/>
      <c r="J974" s="184">
        <f>ROUND(I974*H974,2)</f>
        <v>0</v>
      </c>
      <c r="K974" s="185"/>
      <c r="L974" s="36"/>
      <c r="M974" s="186" t="s">
        <v>1</v>
      </c>
      <c r="N974" s="187" t="s">
        <v>40</v>
      </c>
      <c r="O974" s="64"/>
      <c r="P974" s="188">
        <f>O974*H974</f>
        <v>0</v>
      </c>
      <c r="Q974" s="188">
        <v>0</v>
      </c>
      <c r="R974" s="188">
        <f>Q974*H974</f>
        <v>0</v>
      </c>
      <c r="S974" s="188">
        <v>0</v>
      </c>
      <c r="T974" s="189">
        <f>S974*H974</f>
        <v>0</v>
      </c>
      <c r="U974" s="35"/>
      <c r="V974" s="35"/>
      <c r="W974" s="35"/>
      <c r="X974" s="35"/>
      <c r="Y974" s="35"/>
      <c r="Z974" s="35"/>
      <c r="AA974" s="35"/>
      <c r="AB974" s="35"/>
      <c r="AC974" s="35"/>
      <c r="AD974" s="35"/>
      <c r="AE974" s="35"/>
      <c r="AR974" s="190" t="s">
        <v>252</v>
      </c>
      <c r="AT974" s="190" t="s">
        <v>179</v>
      </c>
      <c r="AU974" s="190" t="s">
        <v>87</v>
      </c>
      <c r="AY974" s="18" t="s">
        <v>176</v>
      </c>
      <c r="BE974" s="108">
        <f>IF(N974="základná",J974,0)</f>
        <v>0</v>
      </c>
      <c r="BF974" s="108">
        <f>IF(N974="znížená",J974,0)</f>
        <v>0</v>
      </c>
      <c r="BG974" s="108">
        <f>IF(N974="zákl. prenesená",J974,0)</f>
        <v>0</v>
      </c>
      <c r="BH974" s="108">
        <f>IF(N974="zníž. prenesená",J974,0)</f>
        <v>0</v>
      </c>
      <c r="BI974" s="108">
        <f>IF(N974="nulová",J974,0)</f>
        <v>0</v>
      </c>
      <c r="BJ974" s="18" t="s">
        <v>87</v>
      </c>
      <c r="BK974" s="108">
        <f>ROUND(I974*H974,2)</f>
        <v>0</v>
      </c>
      <c r="BL974" s="18" t="s">
        <v>252</v>
      </c>
      <c r="BM974" s="190" t="s">
        <v>1111</v>
      </c>
    </row>
    <row r="975" spans="1:65" s="2" customFormat="1" ht="58.5">
      <c r="A975" s="35"/>
      <c r="B975" s="36"/>
      <c r="C975" s="35"/>
      <c r="D975" s="192" t="s">
        <v>585</v>
      </c>
      <c r="E975" s="35"/>
      <c r="F975" s="228" t="s">
        <v>1112</v>
      </c>
      <c r="G975" s="35"/>
      <c r="H975" s="35"/>
      <c r="I975" s="147"/>
      <c r="J975" s="35"/>
      <c r="K975" s="35"/>
      <c r="L975" s="36"/>
      <c r="M975" s="229"/>
      <c r="N975" s="230"/>
      <c r="O975" s="64"/>
      <c r="P975" s="64"/>
      <c r="Q975" s="64"/>
      <c r="R975" s="64"/>
      <c r="S975" s="64"/>
      <c r="T975" s="65"/>
      <c r="U975" s="35"/>
      <c r="V975" s="35"/>
      <c r="W975" s="35"/>
      <c r="X975" s="35"/>
      <c r="Y975" s="35"/>
      <c r="Z975" s="35"/>
      <c r="AA975" s="35"/>
      <c r="AB975" s="35"/>
      <c r="AC975" s="35"/>
      <c r="AD975" s="35"/>
      <c r="AE975" s="35"/>
      <c r="AT975" s="18" t="s">
        <v>585</v>
      </c>
      <c r="AU975" s="18" t="s">
        <v>87</v>
      </c>
    </row>
    <row r="976" spans="1:65" s="2" customFormat="1" ht="16.5" customHeight="1">
      <c r="A976" s="35"/>
      <c r="B976" s="146"/>
      <c r="C976" s="178" t="s">
        <v>869</v>
      </c>
      <c r="D976" s="178" t="s">
        <v>179</v>
      </c>
      <c r="E976" s="179" t="s">
        <v>1113</v>
      </c>
      <c r="F976" s="180" t="s">
        <v>1114</v>
      </c>
      <c r="G976" s="181" t="s">
        <v>272</v>
      </c>
      <c r="H976" s="182">
        <v>14</v>
      </c>
      <c r="I976" s="183"/>
      <c r="J976" s="184">
        <f>ROUND(I976*H976,2)</f>
        <v>0</v>
      </c>
      <c r="K976" s="185"/>
      <c r="L976" s="36"/>
      <c r="M976" s="186" t="s">
        <v>1</v>
      </c>
      <c r="N976" s="187" t="s">
        <v>40</v>
      </c>
      <c r="O976" s="64"/>
      <c r="P976" s="188">
        <f>O976*H976</f>
        <v>0</v>
      </c>
      <c r="Q976" s="188">
        <v>0</v>
      </c>
      <c r="R976" s="188">
        <f>Q976*H976</f>
        <v>0</v>
      </c>
      <c r="S976" s="188">
        <v>0</v>
      </c>
      <c r="T976" s="189">
        <f>S976*H976</f>
        <v>0</v>
      </c>
      <c r="U976" s="35"/>
      <c r="V976" s="35"/>
      <c r="W976" s="35"/>
      <c r="X976" s="35"/>
      <c r="Y976" s="35"/>
      <c r="Z976" s="35"/>
      <c r="AA976" s="35"/>
      <c r="AB976" s="35"/>
      <c r="AC976" s="35"/>
      <c r="AD976" s="35"/>
      <c r="AE976" s="35"/>
      <c r="AR976" s="190" t="s">
        <v>252</v>
      </c>
      <c r="AT976" s="190" t="s">
        <v>179</v>
      </c>
      <c r="AU976" s="190" t="s">
        <v>87</v>
      </c>
      <c r="AY976" s="18" t="s">
        <v>176</v>
      </c>
      <c r="BE976" s="108">
        <f>IF(N976="základná",J976,0)</f>
        <v>0</v>
      </c>
      <c r="BF976" s="108">
        <f>IF(N976="znížená",J976,0)</f>
        <v>0</v>
      </c>
      <c r="BG976" s="108">
        <f>IF(N976="zákl. prenesená",J976,0)</f>
        <v>0</v>
      </c>
      <c r="BH976" s="108">
        <f>IF(N976="zníž. prenesená",J976,0)</f>
        <v>0</v>
      </c>
      <c r="BI976" s="108">
        <f>IF(N976="nulová",J976,0)</f>
        <v>0</v>
      </c>
      <c r="BJ976" s="18" t="s">
        <v>87</v>
      </c>
      <c r="BK976" s="108">
        <f>ROUND(I976*H976,2)</f>
        <v>0</v>
      </c>
      <c r="BL976" s="18" t="s">
        <v>252</v>
      </c>
      <c r="BM976" s="190" t="s">
        <v>1115</v>
      </c>
    </row>
    <row r="977" spans="1:65" s="2" customFormat="1" ht="58.5">
      <c r="A977" s="35"/>
      <c r="B977" s="36"/>
      <c r="C977" s="35"/>
      <c r="D977" s="192" t="s">
        <v>585</v>
      </c>
      <c r="E977" s="35"/>
      <c r="F977" s="228" t="s">
        <v>1116</v>
      </c>
      <c r="G977" s="35"/>
      <c r="H977" s="35"/>
      <c r="I977" s="147"/>
      <c r="J977" s="35"/>
      <c r="K977" s="35"/>
      <c r="L977" s="36"/>
      <c r="M977" s="229"/>
      <c r="N977" s="230"/>
      <c r="O977" s="64"/>
      <c r="P977" s="64"/>
      <c r="Q977" s="64"/>
      <c r="R977" s="64"/>
      <c r="S977" s="64"/>
      <c r="T977" s="65"/>
      <c r="U977" s="35"/>
      <c r="V977" s="35"/>
      <c r="W977" s="35"/>
      <c r="X977" s="35"/>
      <c r="Y977" s="35"/>
      <c r="Z977" s="35"/>
      <c r="AA977" s="35"/>
      <c r="AB977" s="35"/>
      <c r="AC977" s="35"/>
      <c r="AD977" s="35"/>
      <c r="AE977" s="35"/>
      <c r="AT977" s="18" t="s">
        <v>585</v>
      </c>
      <c r="AU977" s="18" t="s">
        <v>87</v>
      </c>
    </row>
    <row r="978" spans="1:65" s="2" customFormat="1" ht="16.5" customHeight="1">
      <c r="A978" s="35"/>
      <c r="B978" s="146"/>
      <c r="C978" s="178" t="s">
        <v>1117</v>
      </c>
      <c r="D978" s="178" t="s">
        <v>179</v>
      </c>
      <c r="E978" s="179" t="s">
        <v>1118</v>
      </c>
      <c r="F978" s="180" t="s">
        <v>1119</v>
      </c>
      <c r="G978" s="181" t="s">
        <v>263</v>
      </c>
      <c r="H978" s="182">
        <v>139.05000000000001</v>
      </c>
      <c r="I978" s="183"/>
      <c r="J978" s="184">
        <f>ROUND(I978*H978,2)</f>
        <v>0</v>
      </c>
      <c r="K978" s="185"/>
      <c r="L978" s="36"/>
      <c r="M978" s="186" t="s">
        <v>1</v>
      </c>
      <c r="N978" s="187" t="s">
        <v>40</v>
      </c>
      <c r="O978" s="64"/>
      <c r="P978" s="188">
        <f>O978*H978</f>
        <v>0</v>
      </c>
      <c r="Q978" s="188">
        <v>0</v>
      </c>
      <c r="R978" s="188">
        <f>Q978*H978</f>
        <v>0</v>
      </c>
      <c r="S978" s="188">
        <v>0</v>
      </c>
      <c r="T978" s="189">
        <f>S978*H978</f>
        <v>0</v>
      </c>
      <c r="U978" s="35"/>
      <c r="V978" s="35"/>
      <c r="W978" s="35"/>
      <c r="X978" s="35"/>
      <c r="Y978" s="35"/>
      <c r="Z978" s="35"/>
      <c r="AA978" s="35"/>
      <c r="AB978" s="35"/>
      <c r="AC978" s="35"/>
      <c r="AD978" s="35"/>
      <c r="AE978" s="35"/>
      <c r="AR978" s="190" t="s">
        <v>252</v>
      </c>
      <c r="AT978" s="190" t="s">
        <v>179</v>
      </c>
      <c r="AU978" s="190" t="s">
        <v>87</v>
      </c>
      <c r="AY978" s="18" t="s">
        <v>176</v>
      </c>
      <c r="BE978" s="108">
        <f>IF(N978="základná",J978,0)</f>
        <v>0</v>
      </c>
      <c r="BF978" s="108">
        <f>IF(N978="znížená",J978,0)</f>
        <v>0</v>
      </c>
      <c r="BG978" s="108">
        <f>IF(N978="zákl. prenesená",J978,0)</f>
        <v>0</v>
      </c>
      <c r="BH978" s="108">
        <f>IF(N978="zníž. prenesená",J978,0)</f>
        <v>0</v>
      </c>
      <c r="BI978" s="108">
        <f>IF(N978="nulová",J978,0)</f>
        <v>0</v>
      </c>
      <c r="BJ978" s="18" t="s">
        <v>87</v>
      </c>
      <c r="BK978" s="108">
        <f>ROUND(I978*H978,2)</f>
        <v>0</v>
      </c>
      <c r="BL978" s="18" t="s">
        <v>252</v>
      </c>
      <c r="BM978" s="190" t="s">
        <v>1120</v>
      </c>
    </row>
    <row r="979" spans="1:65" s="13" customFormat="1" ht="45">
      <c r="B979" s="191"/>
      <c r="D979" s="192" t="s">
        <v>184</v>
      </c>
      <c r="E979" s="193" t="s">
        <v>1</v>
      </c>
      <c r="F979" s="194" t="s">
        <v>1121</v>
      </c>
      <c r="H979" s="193" t="s">
        <v>1</v>
      </c>
      <c r="I979" s="195"/>
      <c r="L979" s="191"/>
      <c r="M979" s="196"/>
      <c r="N979" s="197"/>
      <c r="O979" s="197"/>
      <c r="P979" s="197"/>
      <c r="Q979" s="197"/>
      <c r="R979" s="197"/>
      <c r="S979" s="197"/>
      <c r="T979" s="198"/>
      <c r="AT979" s="193" t="s">
        <v>184</v>
      </c>
      <c r="AU979" s="193" t="s">
        <v>87</v>
      </c>
      <c r="AV979" s="13" t="s">
        <v>81</v>
      </c>
      <c r="AW979" s="13" t="s">
        <v>29</v>
      </c>
      <c r="AX979" s="13" t="s">
        <v>74</v>
      </c>
      <c r="AY979" s="193" t="s">
        <v>176</v>
      </c>
    </row>
    <row r="980" spans="1:65" s="13" customFormat="1">
      <c r="B980" s="191"/>
      <c r="D980" s="192" t="s">
        <v>184</v>
      </c>
      <c r="E980" s="193" t="s">
        <v>1</v>
      </c>
      <c r="F980" s="194" t="s">
        <v>185</v>
      </c>
      <c r="H980" s="193" t="s">
        <v>1</v>
      </c>
      <c r="I980" s="195"/>
      <c r="L980" s="191"/>
      <c r="M980" s="196"/>
      <c r="N980" s="197"/>
      <c r="O980" s="197"/>
      <c r="P980" s="197"/>
      <c r="Q980" s="197"/>
      <c r="R980" s="197"/>
      <c r="S980" s="197"/>
      <c r="T980" s="198"/>
      <c r="AT980" s="193" t="s">
        <v>184</v>
      </c>
      <c r="AU980" s="193" t="s">
        <v>87</v>
      </c>
      <c r="AV980" s="13" t="s">
        <v>81</v>
      </c>
      <c r="AW980" s="13" t="s">
        <v>29</v>
      </c>
      <c r="AX980" s="13" t="s">
        <v>74</v>
      </c>
      <c r="AY980" s="193" t="s">
        <v>176</v>
      </c>
    </row>
    <row r="981" spans="1:65" s="14" customFormat="1">
      <c r="B981" s="199"/>
      <c r="D981" s="192" t="s">
        <v>184</v>
      </c>
      <c r="E981" s="200" t="s">
        <v>1</v>
      </c>
      <c r="F981" s="201" t="s">
        <v>1122</v>
      </c>
      <c r="H981" s="202">
        <v>31.8</v>
      </c>
      <c r="I981" s="203"/>
      <c r="L981" s="199"/>
      <c r="M981" s="204"/>
      <c r="N981" s="205"/>
      <c r="O981" s="205"/>
      <c r="P981" s="205"/>
      <c r="Q981" s="205"/>
      <c r="R981" s="205"/>
      <c r="S981" s="205"/>
      <c r="T981" s="206"/>
      <c r="AT981" s="200" t="s">
        <v>184</v>
      </c>
      <c r="AU981" s="200" t="s">
        <v>87</v>
      </c>
      <c r="AV981" s="14" t="s">
        <v>87</v>
      </c>
      <c r="AW981" s="14" t="s">
        <v>29</v>
      </c>
      <c r="AX981" s="14" t="s">
        <v>74</v>
      </c>
      <c r="AY981" s="200" t="s">
        <v>176</v>
      </c>
    </row>
    <row r="982" spans="1:65" s="13" customFormat="1">
      <c r="B982" s="191"/>
      <c r="D982" s="192" t="s">
        <v>184</v>
      </c>
      <c r="E982" s="193" t="s">
        <v>1</v>
      </c>
      <c r="F982" s="194" t="s">
        <v>609</v>
      </c>
      <c r="H982" s="193" t="s">
        <v>1</v>
      </c>
      <c r="I982" s="195"/>
      <c r="L982" s="191"/>
      <c r="M982" s="196"/>
      <c r="N982" s="197"/>
      <c r="O982" s="197"/>
      <c r="P982" s="197"/>
      <c r="Q982" s="197"/>
      <c r="R982" s="197"/>
      <c r="S982" s="197"/>
      <c r="T982" s="198"/>
      <c r="AT982" s="193" t="s">
        <v>184</v>
      </c>
      <c r="AU982" s="193" t="s">
        <v>87</v>
      </c>
      <c r="AV982" s="13" t="s">
        <v>81</v>
      </c>
      <c r="AW982" s="13" t="s">
        <v>29</v>
      </c>
      <c r="AX982" s="13" t="s">
        <v>74</v>
      </c>
      <c r="AY982" s="193" t="s">
        <v>176</v>
      </c>
    </row>
    <row r="983" spans="1:65" s="14" customFormat="1">
      <c r="B983" s="199"/>
      <c r="D983" s="192" t="s">
        <v>184</v>
      </c>
      <c r="E983" s="200" t="s">
        <v>1</v>
      </c>
      <c r="F983" s="201" t="s">
        <v>1092</v>
      </c>
      <c r="H983" s="202">
        <v>11.86</v>
      </c>
      <c r="I983" s="203"/>
      <c r="L983" s="199"/>
      <c r="M983" s="204"/>
      <c r="N983" s="205"/>
      <c r="O983" s="205"/>
      <c r="P983" s="205"/>
      <c r="Q983" s="205"/>
      <c r="R983" s="205"/>
      <c r="S983" s="205"/>
      <c r="T983" s="206"/>
      <c r="AT983" s="200" t="s">
        <v>184</v>
      </c>
      <c r="AU983" s="200" t="s">
        <v>87</v>
      </c>
      <c r="AV983" s="14" t="s">
        <v>87</v>
      </c>
      <c r="AW983" s="14" t="s">
        <v>29</v>
      </c>
      <c r="AX983" s="14" t="s">
        <v>74</v>
      </c>
      <c r="AY983" s="200" t="s">
        <v>176</v>
      </c>
    </row>
    <row r="984" spans="1:65" s="13" customFormat="1">
      <c r="B984" s="191"/>
      <c r="D984" s="192" t="s">
        <v>184</v>
      </c>
      <c r="E984" s="193" t="s">
        <v>1</v>
      </c>
      <c r="F984" s="194" t="s">
        <v>611</v>
      </c>
      <c r="H984" s="193" t="s">
        <v>1</v>
      </c>
      <c r="I984" s="195"/>
      <c r="L984" s="191"/>
      <c r="M984" s="196"/>
      <c r="N984" s="197"/>
      <c r="O984" s="197"/>
      <c r="P984" s="197"/>
      <c r="Q984" s="197"/>
      <c r="R984" s="197"/>
      <c r="S984" s="197"/>
      <c r="T984" s="198"/>
      <c r="AT984" s="193" t="s">
        <v>184</v>
      </c>
      <c r="AU984" s="193" t="s">
        <v>87</v>
      </c>
      <c r="AV984" s="13" t="s">
        <v>81</v>
      </c>
      <c r="AW984" s="13" t="s">
        <v>29</v>
      </c>
      <c r="AX984" s="13" t="s">
        <v>74</v>
      </c>
      <c r="AY984" s="193" t="s">
        <v>176</v>
      </c>
    </row>
    <row r="985" spans="1:65" s="14" customFormat="1">
      <c r="B985" s="199"/>
      <c r="D985" s="192" t="s">
        <v>184</v>
      </c>
      <c r="E985" s="200" t="s">
        <v>1</v>
      </c>
      <c r="F985" s="201" t="s">
        <v>1123</v>
      </c>
      <c r="H985" s="202">
        <v>10</v>
      </c>
      <c r="I985" s="203"/>
      <c r="L985" s="199"/>
      <c r="M985" s="204"/>
      <c r="N985" s="205"/>
      <c r="O985" s="205"/>
      <c r="P985" s="205"/>
      <c r="Q985" s="205"/>
      <c r="R985" s="205"/>
      <c r="S985" s="205"/>
      <c r="T985" s="206"/>
      <c r="AT985" s="200" t="s">
        <v>184</v>
      </c>
      <c r="AU985" s="200" t="s">
        <v>87</v>
      </c>
      <c r="AV985" s="14" t="s">
        <v>87</v>
      </c>
      <c r="AW985" s="14" t="s">
        <v>29</v>
      </c>
      <c r="AX985" s="14" t="s">
        <v>74</v>
      </c>
      <c r="AY985" s="200" t="s">
        <v>176</v>
      </c>
    </row>
    <row r="986" spans="1:65" s="13" customFormat="1">
      <c r="B986" s="191"/>
      <c r="D986" s="192" t="s">
        <v>184</v>
      </c>
      <c r="E986" s="193" t="s">
        <v>1</v>
      </c>
      <c r="F986" s="194" t="s">
        <v>622</v>
      </c>
      <c r="H986" s="193" t="s">
        <v>1</v>
      </c>
      <c r="I986" s="195"/>
      <c r="L986" s="191"/>
      <c r="M986" s="196"/>
      <c r="N986" s="197"/>
      <c r="O986" s="197"/>
      <c r="P986" s="197"/>
      <c r="Q986" s="197"/>
      <c r="R986" s="197"/>
      <c r="S986" s="197"/>
      <c r="T986" s="198"/>
      <c r="AT986" s="193" t="s">
        <v>184</v>
      </c>
      <c r="AU986" s="193" t="s">
        <v>87</v>
      </c>
      <c r="AV986" s="13" t="s">
        <v>81</v>
      </c>
      <c r="AW986" s="13" t="s">
        <v>29</v>
      </c>
      <c r="AX986" s="13" t="s">
        <v>74</v>
      </c>
      <c r="AY986" s="193" t="s">
        <v>176</v>
      </c>
    </row>
    <row r="987" spans="1:65" s="14" customFormat="1">
      <c r="B987" s="199"/>
      <c r="D987" s="192" t="s">
        <v>184</v>
      </c>
      <c r="E987" s="200" t="s">
        <v>1</v>
      </c>
      <c r="F987" s="201" t="s">
        <v>1124</v>
      </c>
      <c r="H987" s="202">
        <v>22.6</v>
      </c>
      <c r="I987" s="203"/>
      <c r="L987" s="199"/>
      <c r="M987" s="204"/>
      <c r="N987" s="205"/>
      <c r="O987" s="205"/>
      <c r="P987" s="205"/>
      <c r="Q987" s="205"/>
      <c r="R987" s="205"/>
      <c r="S987" s="205"/>
      <c r="T987" s="206"/>
      <c r="AT987" s="200" t="s">
        <v>184</v>
      </c>
      <c r="AU987" s="200" t="s">
        <v>87</v>
      </c>
      <c r="AV987" s="14" t="s">
        <v>87</v>
      </c>
      <c r="AW987" s="14" t="s">
        <v>29</v>
      </c>
      <c r="AX987" s="14" t="s">
        <v>74</v>
      </c>
      <c r="AY987" s="200" t="s">
        <v>176</v>
      </c>
    </row>
    <row r="988" spans="1:65" s="13" customFormat="1">
      <c r="B988" s="191"/>
      <c r="D988" s="192" t="s">
        <v>184</v>
      </c>
      <c r="E988" s="193" t="s">
        <v>1</v>
      </c>
      <c r="F988" s="194" t="s">
        <v>195</v>
      </c>
      <c r="H988" s="193" t="s">
        <v>1</v>
      </c>
      <c r="I988" s="195"/>
      <c r="L988" s="191"/>
      <c r="M988" s="196"/>
      <c r="N988" s="197"/>
      <c r="O988" s="197"/>
      <c r="P988" s="197"/>
      <c r="Q988" s="197"/>
      <c r="R988" s="197"/>
      <c r="S988" s="197"/>
      <c r="T988" s="198"/>
      <c r="AT988" s="193" t="s">
        <v>184</v>
      </c>
      <c r="AU988" s="193" t="s">
        <v>87</v>
      </c>
      <c r="AV988" s="13" t="s">
        <v>81</v>
      </c>
      <c r="AW988" s="13" t="s">
        <v>29</v>
      </c>
      <c r="AX988" s="13" t="s">
        <v>74</v>
      </c>
      <c r="AY988" s="193" t="s">
        <v>176</v>
      </c>
    </row>
    <row r="989" spans="1:65" s="14" customFormat="1">
      <c r="B989" s="199"/>
      <c r="D989" s="192" t="s">
        <v>184</v>
      </c>
      <c r="E989" s="200" t="s">
        <v>1</v>
      </c>
      <c r="F989" s="201" t="s">
        <v>1125</v>
      </c>
      <c r="H989" s="202">
        <v>11.41</v>
      </c>
      <c r="I989" s="203"/>
      <c r="L989" s="199"/>
      <c r="M989" s="204"/>
      <c r="N989" s="205"/>
      <c r="O989" s="205"/>
      <c r="P989" s="205"/>
      <c r="Q989" s="205"/>
      <c r="R989" s="205"/>
      <c r="S989" s="205"/>
      <c r="T989" s="206"/>
      <c r="AT989" s="200" t="s">
        <v>184</v>
      </c>
      <c r="AU989" s="200" t="s">
        <v>87</v>
      </c>
      <c r="AV989" s="14" t="s">
        <v>87</v>
      </c>
      <c r="AW989" s="14" t="s">
        <v>29</v>
      </c>
      <c r="AX989" s="14" t="s">
        <v>74</v>
      </c>
      <c r="AY989" s="200" t="s">
        <v>176</v>
      </c>
    </row>
    <row r="990" spans="1:65" s="13" customFormat="1">
      <c r="B990" s="191"/>
      <c r="D990" s="192" t="s">
        <v>184</v>
      </c>
      <c r="E990" s="193" t="s">
        <v>1</v>
      </c>
      <c r="F990" s="194" t="s">
        <v>613</v>
      </c>
      <c r="H990" s="193" t="s">
        <v>1</v>
      </c>
      <c r="I990" s="195"/>
      <c r="L990" s="191"/>
      <c r="M990" s="196"/>
      <c r="N990" s="197"/>
      <c r="O990" s="197"/>
      <c r="P990" s="197"/>
      <c r="Q990" s="197"/>
      <c r="R990" s="197"/>
      <c r="S990" s="197"/>
      <c r="T990" s="198"/>
      <c r="AT990" s="193" t="s">
        <v>184</v>
      </c>
      <c r="AU990" s="193" t="s">
        <v>87</v>
      </c>
      <c r="AV990" s="13" t="s">
        <v>81</v>
      </c>
      <c r="AW990" s="13" t="s">
        <v>29</v>
      </c>
      <c r="AX990" s="13" t="s">
        <v>74</v>
      </c>
      <c r="AY990" s="193" t="s">
        <v>176</v>
      </c>
    </row>
    <row r="991" spans="1:65" s="14" customFormat="1">
      <c r="B991" s="199"/>
      <c r="D991" s="192" t="s">
        <v>184</v>
      </c>
      <c r="E991" s="200" t="s">
        <v>1</v>
      </c>
      <c r="F991" s="201" t="s">
        <v>1093</v>
      </c>
      <c r="H991" s="202">
        <v>6.55</v>
      </c>
      <c r="I991" s="203"/>
      <c r="L991" s="199"/>
      <c r="M991" s="204"/>
      <c r="N991" s="205"/>
      <c r="O991" s="205"/>
      <c r="P991" s="205"/>
      <c r="Q991" s="205"/>
      <c r="R991" s="205"/>
      <c r="S991" s="205"/>
      <c r="T991" s="206"/>
      <c r="AT991" s="200" t="s">
        <v>184</v>
      </c>
      <c r="AU991" s="200" t="s">
        <v>87</v>
      </c>
      <c r="AV991" s="14" t="s">
        <v>87</v>
      </c>
      <c r="AW991" s="14" t="s">
        <v>29</v>
      </c>
      <c r="AX991" s="14" t="s">
        <v>74</v>
      </c>
      <c r="AY991" s="200" t="s">
        <v>176</v>
      </c>
    </row>
    <row r="992" spans="1:65" s="13" customFormat="1">
      <c r="B992" s="191"/>
      <c r="D992" s="192" t="s">
        <v>184</v>
      </c>
      <c r="E992" s="193" t="s">
        <v>1</v>
      </c>
      <c r="F992" s="194" t="s">
        <v>615</v>
      </c>
      <c r="H992" s="193" t="s">
        <v>1</v>
      </c>
      <c r="I992" s="195"/>
      <c r="L992" s="191"/>
      <c r="M992" s="196"/>
      <c r="N992" s="197"/>
      <c r="O992" s="197"/>
      <c r="P992" s="197"/>
      <c r="Q992" s="197"/>
      <c r="R992" s="197"/>
      <c r="S992" s="197"/>
      <c r="T992" s="198"/>
      <c r="AT992" s="193" t="s">
        <v>184</v>
      </c>
      <c r="AU992" s="193" t="s">
        <v>87</v>
      </c>
      <c r="AV992" s="13" t="s">
        <v>81</v>
      </c>
      <c r="AW992" s="13" t="s">
        <v>29</v>
      </c>
      <c r="AX992" s="13" t="s">
        <v>74</v>
      </c>
      <c r="AY992" s="193" t="s">
        <v>176</v>
      </c>
    </row>
    <row r="993" spans="1:65" s="14" customFormat="1">
      <c r="B993" s="199"/>
      <c r="D993" s="192" t="s">
        <v>184</v>
      </c>
      <c r="E993" s="200" t="s">
        <v>1</v>
      </c>
      <c r="F993" s="201" t="s">
        <v>1094</v>
      </c>
      <c r="H993" s="202">
        <v>16.7</v>
      </c>
      <c r="I993" s="203"/>
      <c r="L993" s="199"/>
      <c r="M993" s="204"/>
      <c r="N993" s="205"/>
      <c r="O993" s="205"/>
      <c r="P993" s="205"/>
      <c r="Q993" s="205"/>
      <c r="R993" s="205"/>
      <c r="S993" s="205"/>
      <c r="T993" s="206"/>
      <c r="AT993" s="200" t="s">
        <v>184</v>
      </c>
      <c r="AU993" s="200" t="s">
        <v>87</v>
      </c>
      <c r="AV993" s="14" t="s">
        <v>87</v>
      </c>
      <c r="AW993" s="14" t="s">
        <v>29</v>
      </c>
      <c r="AX993" s="14" t="s">
        <v>74</v>
      </c>
      <c r="AY993" s="200" t="s">
        <v>176</v>
      </c>
    </row>
    <row r="994" spans="1:65" s="13" customFormat="1">
      <c r="B994" s="191"/>
      <c r="D994" s="192" t="s">
        <v>184</v>
      </c>
      <c r="E994" s="193" t="s">
        <v>1</v>
      </c>
      <c r="F994" s="194" t="s">
        <v>617</v>
      </c>
      <c r="H994" s="193" t="s">
        <v>1</v>
      </c>
      <c r="I994" s="195"/>
      <c r="L994" s="191"/>
      <c r="M994" s="196"/>
      <c r="N994" s="197"/>
      <c r="O994" s="197"/>
      <c r="P994" s="197"/>
      <c r="Q994" s="197"/>
      <c r="R994" s="197"/>
      <c r="S994" s="197"/>
      <c r="T994" s="198"/>
      <c r="AT994" s="193" t="s">
        <v>184</v>
      </c>
      <c r="AU994" s="193" t="s">
        <v>87</v>
      </c>
      <c r="AV994" s="13" t="s">
        <v>81</v>
      </c>
      <c r="AW994" s="13" t="s">
        <v>29</v>
      </c>
      <c r="AX994" s="13" t="s">
        <v>74</v>
      </c>
      <c r="AY994" s="193" t="s">
        <v>176</v>
      </c>
    </row>
    <row r="995" spans="1:65" s="14" customFormat="1">
      <c r="B995" s="199"/>
      <c r="D995" s="192" t="s">
        <v>184</v>
      </c>
      <c r="E995" s="200" t="s">
        <v>1</v>
      </c>
      <c r="F995" s="201" t="s">
        <v>1126</v>
      </c>
      <c r="H995" s="202">
        <v>15.4</v>
      </c>
      <c r="I995" s="203"/>
      <c r="L995" s="199"/>
      <c r="M995" s="204"/>
      <c r="N995" s="205"/>
      <c r="O995" s="205"/>
      <c r="P995" s="205"/>
      <c r="Q995" s="205"/>
      <c r="R995" s="205"/>
      <c r="S995" s="205"/>
      <c r="T995" s="206"/>
      <c r="AT995" s="200" t="s">
        <v>184</v>
      </c>
      <c r="AU995" s="200" t="s">
        <v>87</v>
      </c>
      <c r="AV995" s="14" t="s">
        <v>87</v>
      </c>
      <c r="AW995" s="14" t="s">
        <v>29</v>
      </c>
      <c r="AX995" s="14" t="s">
        <v>74</v>
      </c>
      <c r="AY995" s="200" t="s">
        <v>176</v>
      </c>
    </row>
    <row r="996" spans="1:65" s="16" customFormat="1">
      <c r="B996" s="215"/>
      <c r="D996" s="192" t="s">
        <v>184</v>
      </c>
      <c r="E996" s="216" t="s">
        <v>1</v>
      </c>
      <c r="F996" s="217" t="s">
        <v>230</v>
      </c>
      <c r="H996" s="218">
        <v>126.32</v>
      </c>
      <c r="I996" s="219"/>
      <c r="L996" s="215"/>
      <c r="M996" s="220"/>
      <c r="N996" s="221"/>
      <c r="O996" s="221"/>
      <c r="P996" s="221"/>
      <c r="Q996" s="221"/>
      <c r="R996" s="221"/>
      <c r="S996" s="221"/>
      <c r="T996" s="222"/>
      <c r="AT996" s="216" t="s">
        <v>184</v>
      </c>
      <c r="AU996" s="216" t="s">
        <v>87</v>
      </c>
      <c r="AV996" s="16" t="s">
        <v>215</v>
      </c>
      <c r="AW996" s="16" t="s">
        <v>29</v>
      </c>
      <c r="AX996" s="16" t="s">
        <v>74</v>
      </c>
      <c r="AY996" s="216" t="s">
        <v>176</v>
      </c>
    </row>
    <row r="997" spans="1:65" s="13" customFormat="1" ht="45">
      <c r="B997" s="191"/>
      <c r="D997" s="192" t="s">
        <v>184</v>
      </c>
      <c r="E997" s="193" t="s">
        <v>1</v>
      </c>
      <c r="F997" s="194" t="s">
        <v>1127</v>
      </c>
      <c r="H997" s="193" t="s">
        <v>1</v>
      </c>
      <c r="I997" s="195"/>
      <c r="L997" s="191"/>
      <c r="M997" s="196"/>
      <c r="N997" s="197"/>
      <c r="O997" s="197"/>
      <c r="P997" s="197"/>
      <c r="Q997" s="197"/>
      <c r="R997" s="197"/>
      <c r="S997" s="197"/>
      <c r="T997" s="198"/>
      <c r="AT997" s="193" t="s">
        <v>184</v>
      </c>
      <c r="AU997" s="193" t="s">
        <v>87</v>
      </c>
      <c r="AV997" s="13" t="s">
        <v>81</v>
      </c>
      <c r="AW997" s="13" t="s">
        <v>29</v>
      </c>
      <c r="AX997" s="13" t="s">
        <v>74</v>
      </c>
      <c r="AY997" s="193" t="s">
        <v>176</v>
      </c>
    </row>
    <row r="998" spans="1:65" s="13" customFormat="1">
      <c r="B998" s="191"/>
      <c r="D998" s="192" t="s">
        <v>184</v>
      </c>
      <c r="E998" s="193" t="s">
        <v>1</v>
      </c>
      <c r="F998" s="194" t="s">
        <v>527</v>
      </c>
      <c r="H998" s="193" t="s">
        <v>1</v>
      </c>
      <c r="I998" s="195"/>
      <c r="L998" s="191"/>
      <c r="M998" s="196"/>
      <c r="N998" s="197"/>
      <c r="O998" s="197"/>
      <c r="P998" s="197"/>
      <c r="Q998" s="197"/>
      <c r="R998" s="197"/>
      <c r="S998" s="197"/>
      <c r="T998" s="198"/>
      <c r="AT998" s="193" t="s">
        <v>184</v>
      </c>
      <c r="AU998" s="193" t="s">
        <v>87</v>
      </c>
      <c r="AV998" s="13" t="s">
        <v>81</v>
      </c>
      <c r="AW998" s="13" t="s">
        <v>29</v>
      </c>
      <c r="AX998" s="13" t="s">
        <v>74</v>
      </c>
      <c r="AY998" s="193" t="s">
        <v>176</v>
      </c>
    </row>
    <row r="999" spans="1:65" s="14" customFormat="1">
      <c r="B999" s="199"/>
      <c r="D999" s="192" t="s">
        <v>184</v>
      </c>
      <c r="E999" s="200" t="s">
        <v>1</v>
      </c>
      <c r="F999" s="201" t="s">
        <v>1095</v>
      </c>
      <c r="H999" s="202">
        <v>12.73</v>
      </c>
      <c r="I999" s="203"/>
      <c r="L999" s="199"/>
      <c r="M999" s="204"/>
      <c r="N999" s="205"/>
      <c r="O999" s="205"/>
      <c r="P999" s="205"/>
      <c r="Q999" s="205"/>
      <c r="R999" s="205"/>
      <c r="S999" s="205"/>
      <c r="T999" s="206"/>
      <c r="AT999" s="200" t="s">
        <v>184</v>
      </c>
      <c r="AU999" s="200" t="s">
        <v>87</v>
      </c>
      <c r="AV999" s="14" t="s">
        <v>87</v>
      </c>
      <c r="AW999" s="14" t="s">
        <v>29</v>
      </c>
      <c r="AX999" s="14" t="s">
        <v>74</v>
      </c>
      <c r="AY999" s="200" t="s">
        <v>176</v>
      </c>
    </row>
    <row r="1000" spans="1:65" s="16" customFormat="1">
      <c r="B1000" s="215"/>
      <c r="D1000" s="192" t="s">
        <v>184</v>
      </c>
      <c r="E1000" s="216" t="s">
        <v>1</v>
      </c>
      <c r="F1000" s="217" t="s">
        <v>230</v>
      </c>
      <c r="H1000" s="218">
        <v>12.73</v>
      </c>
      <c r="I1000" s="219"/>
      <c r="L1000" s="215"/>
      <c r="M1000" s="220"/>
      <c r="N1000" s="221"/>
      <c r="O1000" s="221"/>
      <c r="P1000" s="221"/>
      <c r="Q1000" s="221"/>
      <c r="R1000" s="221"/>
      <c r="S1000" s="221"/>
      <c r="T1000" s="222"/>
      <c r="AT1000" s="216" t="s">
        <v>184</v>
      </c>
      <c r="AU1000" s="216" t="s">
        <v>87</v>
      </c>
      <c r="AV1000" s="16" t="s">
        <v>215</v>
      </c>
      <c r="AW1000" s="16" t="s">
        <v>29</v>
      </c>
      <c r="AX1000" s="16" t="s">
        <v>74</v>
      </c>
      <c r="AY1000" s="216" t="s">
        <v>176</v>
      </c>
    </row>
    <row r="1001" spans="1:65" s="15" customFormat="1">
      <c r="B1001" s="207"/>
      <c r="D1001" s="192" t="s">
        <v>184</v>
      </c>
      <c r="E1001" s="208" t="s">
        <v>1</v>
      </c>
      <c r="F1001" s="209" t="s">
        <v>207</v>
      </c>
      <c r="H1001" s="210">
        <v>139.05000000000001</v>
      </c>
      <c r="I1001" s="211"/>
      <c r="L1001" s="207"/>
      <c r="M1001" s="212"/>
      <c r="N1001" s="213"/>
      <c r="O1001" s="213"/>
      <c r="P1001" s="213"/>
      <c r="Q1001" s="213"/>
      <c r="R1001" s="213"/>
      <c r="S1001" s="213"/>
      <c r="T1001" s="214"/>
      <c r="AT1001" s="208" t="s">
        <v>184</v>
      </c>
      <c r="AU1001" s="208" t="s">
        <v>87</v>
      </c>
      <c r="AV1001" s="15" t="s">
        <v>183</v>
      </c>
      <c r="AW1001" s="15" t="s">
        <v>29</v>
      </c>
      <c r="AX1001" s="15" t="s">
        <v>81</v>
      </c>
      <c r="AY1001" s="208" t="s">
        <v>176</v>
      </c>
    </row>
    <row r="1002" spans="1:65" s="2" customFormat="1" ht="16.5" customHeight="1">
      <c r="A1002" s="35"/>
      <c r="B1002" s="146"/>
      <c r="C1002" s="231" t="s">
        <v>876</v>
      </c>
      <c r="D1002" s="231" t="s">
        <v>558</v>
      </c>
      <c r="E1002" s="232" t="s">
        <v>1128</v>
      </c>
      <c r="F1002" s="233" t="s">
        <v>1129</v>
      </c>
      <c r="G1002" s="234" t="s">
        <v>263</v>
      </c>
      <c r="H1002" s="235">
        <v>166.86</v>
      </c>
      <c r="I1002" s="236"/>
      <c r="J1002" s="237">
        <f>ROUND(I1002*H1002,2)</f>
        <v>0</v>
      </c>
      <c r="K1002" s="238"/>
      <c r="L1002" s="239"/>
      <c r="M1002" s="240" t="s">
        <v>1</v>
      </c>
      <c r="N1002" s="241" t="s">
        <v>40</v>
      </c>
      <c r="O1002" s="64"/>
      <c r="P1002" s="188">
        <f>O1002*H1002</f>
        <v>0</v>
      </c>
      <c r="Q1002" s="188">
        <v>0</v>
      </c>
      <c r="R1002" s="188">
        <f>Q1002*H1002</f>
        <v>0</v>
      </c>
      <c r="S1002" s="188">
        <v>0</v>
      </c>
      <c r="T1002" s="189">
        <f>S1002*H1002</f>
        <v>0</v>
      </c>
      <c r="U1002" s="35"/>
      <c r="V1002" s="35"/>
      <c r="W1002" s="35"/>
      <c r="X1002" s="35"/>
      <c r="Y1002" s="35"/>
      <c r="Z1002" s="35"/>
      <c r="AA1002" s="35"/>
      <c r="AB1002" s="35"/>
      <c r="AC1002" s="35"/>
      <c r="AD1002" s="35"/>
      <c r="AE1002" s="35"/>
      <c r="AR1002" s="190" t="s">
        <v>314</v>
      </c>
      <c r="AT1002" s="190" t="s">
        <v>558</v>
      </c>
      <c r="AU1002" s="190" t="s">
        <v>87</v>
      </c>
      <c r="AY1002" s="18" t="s">
        <v>176</v>
      </c>
      <c r="BE1002" s="108">
        <f>IF(N1002="základná",J1002,0)</f>
        <v>0</v>
      </c>
      <c r="BF1002" s="108">
        <f>IF(N1002="znížená",J1002,0)</f>
        <v>0</v>
      </c>
      <c r="BG1002" s="108">
        <f>IF(N1002="zákl. prenesená",J1002,0)</f>
        <v>0</v>
      </c>
      <c r="BH1002" s="108">
        <f>IF(N1002="zníž. prenesená",J1002,0)</f>
        <v>0</v>
      </c>
      <c r="BI1002" s="108">
        <f>IF(N1002="nulová",J1002,0)</f>
        <v>0</v>
      </c>
      <c r="BJ1002" s="18" t="s">
        <v>87</v>
      </c>
      <c r="BK1002" s="108">
        <f>ROUND(I1002*H1002,2)</f>
        <v>0</v>
      </c>
      <c r="BL1002" s="18" t="s">
        <v>252</v>
      </c>
      <c r="BM1002" s="190" t="s">
        <v>1130</v>
      </c>
    </row>
    <row r="1003" spans="1:65" s="2" customFormat="1" ht="58.5">
      <c r="A1003" s="35"/>
      <c r="B1003" s="36"/>
      <c r="C1003" s="35"/>
      <c r="D1003" s="192" t="s">
        <v>585</v>
      </c>
      <c r="E1003" s="35"/>
      <c r="F1003" s="228" t="s">
        <v>1131</v>
      </c>
      <c r="G1003" s="35"/>
      <c r="H1003" s="35"/>
      <c r="I1003" s="147"/>
      <c r="J1003" s="35"/>
      <c r="K1003" s="35"/>
      <c r="L1003" s="36"/>
      <c r="M1003" s="229"/>
      <c r="N1003" s="230"/>
      <c r="O1003" s="64"/>
      <c r="P1003" s="64"/>
      <c r="Q1003" s="64"/>
      <c r="R1003" s="64"/>
      <c r="S1003" s="64"/>
      <c r="T1003" s="65"/>
      <c r="U1003" s="35"/>
      <c r="V1003" s="35"/>
      <c r="W1003" s="35"/>
      <c r="X1003" s="35"/>
      <c r="Y1003" s="35"/>
      <c r="Z1003" s="35"/>
      <c r="AA1003" s="35"/>
      <c r="AB1003" s="35"/>
      <c r="AC1003" s="35"/>
      <c r="AD1003" s="35"/>
      <c r="AE1003" s="35"/>
      <c r="AT1003" s="18" t="s">
        <v>585</v>
      </c>
      <c r="AU1003" s="18" t="s">
        <v>87</v>
      </c>
    </row>
    <row r="1004" spans="1:65" s="14" customFormat="1">
      <c r="B1004" s="199"/>
      <c r="D1004" s="192" t="s">
        <v>184</v>
      </c>
      <c r="E1004" s="200" t="s">
        <v>1</v>
      </c>
      <c r="F1004" s="201" t="s">
        <v>1132</v>
      </c>
      <c r="H1004" s="202">
        <v>166.86</v>
      </c>
      <c r="I1004" s="203"/>
      <c r="L1004" s="199"/>
      <c r="M1004" s="204"/>
      <c r="N1004" s="205"/>
      <c r="O1004" s="205"/>
      <c r="P1004" s="205"/>
      <c r="Q1004" s="205"/>
      <c r="R1004" s="205"/>
      <c r="S1004" s="205"/>
      <c r="T1004" s="206"/>
      <c r="AT1004" s="200" t="s">
        <v>184</v>
      </c>
      <c r="AU1004" s="200" t="s">
        <v>87</v>
      </c>
      <c r="AV1004" s="14" t="s">
        <v>87</v>
      </c>
      <c r="AW1004" s="14" t="s">
        <v>29</v>
      </c>
      <c r="AX1004" s="14" t="s">
        <v>74</v>
      </c>
      <c r="AY1004" s="200" t="s">
        <v>176</v>
      </c>
    </row>
    <row r="1005" spans="1:65" s="15" customFormat="1">
      <c r="B1005" s="207"/>
      <c r="D1005" s="192" t="s">
        <v>184</v>
      </c>
      <c r="E1005" s="208" t="s">
        <v>1</v>
      </c>
      <c r="F1005" s="209" t="s">
        <v>207</v>
      </c>
      <c r="H1005" s="210">
        <v>166.86</v>
      </c>
      <c r="I1005" s="211"/>
      <c r="L1005" s="207"/>
      <c r="M1005" s="212"/>
      <c r="N1005" s="213"/>
      <c r="O1005" s="213"/>
      <c r="P1005" s="213"/>
      <c r="Q1005" s="213"/>
      <c r="R1005" s="213"/>
      <c r="S1005" s="213"/>
      <c r="T1005" s="214"/>
      <c r="AT1005" s="208" t="s">
        <v>184</v>
      </c>
      <c r="AU1005" s="208" t="s">
        <v>87</v>
      </c>
      <c r="AV1005" s="15" t="s">
        <v>183</v>
      </c>
      <c r="AW1005" s="15" t="s">
        <v>29</v>
      </c>
      <c r="AX1005" s="15" t="s">
        <v>81</v>
      </c>
      <c r="AY1005" s="208" t="s">
        <v>176</v>
      </c>
    </row>
    <row r="1006" spans="1:65" s="2" customFormat="1" ht="24.2" customHeight="1">
      <c r="A1006" s="35"/>
      <c r="B1006" s="146"/>
      <c r="C1006" s="178" t="s">
        <v>1133</v>
      </c>
      <c r="D1006" s="178" t="s">
        <v>179</v>
      </c>
      <c r="E1006" s="179" t="s">
        <v>1134</v>
      </c>
      <c r="F1006" s="180" t="s">
        <v>1135</v>
      </c>
      <c r="G1006" s="181" t="s">
        <v>772</v>
      </c>
      <c r="H1006" s="242"/>
      <c r="I1006" s="183"/>
      <c r="J1006" s="184">
        <f>ROUND(I1006*H1006,2)</f>
        <v>0</v>
      </c>
      <c r="K1006" s="185"/>
      <c r="L1006" s="36"/>
      <c r="M1006" s="186" t="s">
        <v>1</v>
      </c>
      <c r="N1006" s="187" t="s">
        <v>40</v>
      </c>
      <c r="O1006" s="64"/>
      <c r="P1006" s="188">
        <f>O1006*H1006</f>
        <v>0</v>
      </c>
      <c r="Q1006" s="188">
        <v>0</v>
      </c>
      <c r="R1006" s="188">
        <f>Q1006*H1006</f>
        <v>0</v>
      </c>
      <c r="S1006" s="188">
        <v>0</v>
      </c>
      <c r="T1006" s="189">
        <f>S1006*H1006</f>
        <v>0</v>
      </c>
      <c r="U1006" s="35"/>
      <c r="V1006" s="35"/>
      <c r="W1006" s="35"/>
      <c r="X1006" s="35"/>
      <c r="Y1006" s="35"/>
      <c r="Z1006" s="35"/>
      <c r="AA1006" s="35"/>
      <c r="AB1006" s="35"/>
      <c r="AC1006" s="35"/>
      <c r="AD1006" s="35"/>
      <c r="AE1006" s="35"/>
      <c r="AR1006" s="190" t="s">
        <v>252</v>
      </c>
      <c r="AT1006" s="190" t="s">
        <v>179</v>
      </c>
      <c r="AU1006" s="190" t="s">
        <v>87</v>
      </c>
      <c r="AY1006" s="18" t="s">
        <v>176</v>
      </c>
      <c r="BE1006" s="108">
        <f>IF(N1006="základná",J1006,0)</f>
        <v>0</v>
      </c>
      <c r="BF1006" s="108">
        <f>IF(N1006="znížená",J1006,0)</f>
        <v>0</v>
      </c>
      <c r="BG1006" s="108">
        <f>IF(N1006="zákl. prenesená",J1006,0)</f>
        <v>0</v>
      </c>
      <c r="BH1006" s="108">
        <f>IF(N1006="zníž. prenesená",J1006,0)</f>
        <v>0</v>
      </c>
      <c r="BI1006" s="108">
        <f>IF(N1006="nulová",J1006,0)</f>
        <v>0</v>
      </c>
      <c r="BJ1006" s="18" t="s">
        <v>87</v>
      </c>
      <c r="BK1006" s="108">
        <f>ROUND(I1006*H1006,2)</f>
        <v>0</v>
      </c>
      <c r="BL1006" s="18" t="s">
        <v>252</v>
      </c>
      <c r="BM1006" s="190" t="s">
        <v>1136</v>
      </c>
    </row>
    <row r="1007" spans="1:65" s="12" customFormat="1" ht="22.9" customHeight="1">
      <c r="B1007" s="165"/>
      <c r="D1007" s="166" t="s">
        <v>73</v>
      </c>
      <c r="E1007" s="176" t="s">
        <v>1137</v>
      </c>
      <c r="F1007" s="176" t="s">
        <v>1138</v>
      </c>
      <c r="I1007" s="168"/>
      <c r="J1007" s="177">
        <f>BK1007</f>
        <v>0</v>
      </c>
      <c r="L1007" s="165"/>
      <c r="M1007" s="170"/>
      <c r="N1007" s="171"/>
      <c r="O1007" s="171"/>
      <c r="P1007" s="172">
        <f>SUM(P1008:P1028)</f>
        <v>0</v>
      </c>
      <c r="Q1007" s="171"/>
      <c r="R1007" s="172">
        <f>SUM(R1008:R1028)</f>
        <v>0</v>
      </c>
      <c r="S1007" s="171"/>
      <c r="T1007" s="173">
        <f>SUM(T1008:T1028)</f>
        <v>0</v>
      </c>
      <c r="AR1007" s="166" t="s">
        <v>87</v>
      </c>
      <c r="AT1007" s="174" t="s">
        <v>73</v>
      </c>
      <c r="AU1007" s="174" t="s">
        <v>81</v>
      </c>
      <c r="AY1007" s="166" t="s">
        <v>176</v>
      </c>
      <c r="BK1007" s="175">
        <f>SUM(BK1008:BK1028)</f>
        <v>0</v>
      </c>
    </row>
    <row r="1008" spans="1:65" s="2" customFormat="1" ht="24.2" customHeight="1">
      <c r="A1008" s="35"/>
      <c r="B1008" s="146"/>
      <c r="C1008" s="178" t="s">
        <v>879</v>
      </c>
      <c r="D1008" s="178" t="s">
        <v>179</v>
      </c>
      <c r="E1008" s="179" t="s">
        <v>1139</v>
      </c>
      <c r="F1008" s="180" t="s">
        <v>1140</v>
      </c>
      <c r="G1008" s="181" t="s">
        <v>182</v>
      </c>
      <c r="H1008" s="182">
        <v>1.2709999999999999</v>
      </c>
      <c r="I1008" s="183"/>
      <c r="J1008" s="184">
        <f>ROUND(I1008*H1008,2)</f>
        <v>0</v>
      </c>
      <c r="K1008" s="185"/>
      <c r="L1008" s="36"/>
      <c r="M1008" s="186" t="s">
        <v>1</v>
      </c>
      <c r="N1008" s="187" t="s">
        <v>40</v>
      </c>
      <c r="O1008" s="64"/>
      <c r="P1008" s="188">
        <f>O1008*H1008</f>
        <v>0</v>
      </c>
      <c r="Q1008" s="188">
        <v>0</v>
      </c>
      <c r="R1008" s="188">
        <f>Q1008*H1008</f>
        <v>0</v>
      </c>
      <c r="S1008" s="188">
        <v>0</v>
      </c>
      <c r="T1008" s="189">
        <f>S1008*H1008</f>
        <v>0</v>
      </c>
      <c r="U1008" s="35"/>
      <c r="V1008" s="35"/>
      <c r="W1008" s="35"/>
      <c r="X1008" s="35"/>
      <c r="Y1008" s="35"/>
      <c r="Z1008" s="35"/>
      <c r="AA1008" s="35"/>
      <c r="AB1008" s="35"/>
      <c r="AC1008" s="35"/>
      <c r="AD1008" s="35"/>
      <c r="AE1008" s="35"/>
      <c r="AR1008" s="190" t="s">
        <v>252</v>
      </c>
      <c r="AT1008" s="190" t="s">
        <v>179</v>
      </c>
      <c r="AU1008" s="190" t="s">
        <v>87</v>
      </c>
      <c r="AY1008" s="18" t="s">
        <v>176</v>
      </c>
      <c r="BE1008" s="108">
        <f>IF(N1008="základná",J1008,0)</f>
        <v>0</v>
      </c>
      <c r="BF1008" s="108">
        <f>IF(N1008="znížená",J1008,0)</f>
        <v>0</v>
      </c>
      <c r="BG1008" s="108">
        <f>IF(N1008="zákl. prenesená",J1008,0)</f>
        <v>0</v>
      </c>
      <c r="BH1008" s="108">
        <f>IF(N1008="zníž. prenesená",J1008,0)</f>
        <v>0</v>
      </c>
      <c r="BI1008" s="108">
        <f>IF(N1008="nulová",J1008,0)</f>
        <v>0</v>
      </c>
      <c r="BJ1008" s="18" t="s">
        <v>87</v>
      </c>
      <c r="BK1008" s="108">
        <f>ROUND(I1008*H1008,2)</f>
        <v>0</v>
      </c>
      <c r="BL1008" s="18" t="s">
        <v>252</v>
      </c>
      <c r="BM1008" s="190" t="s">
        <v>1141</v>
      </c>
    </row>
    <row r="1009" spans="1:65" s="13" customFormat="1">
      <c r="B1009" s="191"/>
      <c r="D1009" s="192" t="s">
        <v>184</v>
      </c>
      <c r="E1009" s="193" t="s">
        <v>1</v>
      </c>
      <c r="F1009" s="194" t="s">
        <v>684</v>
      </c>
      <c r="H1009" s="193" t="s">
        <v>1</v>
      </c>
      <c r="I1009" s="195"/>
      <c r="L1009" s="191"/>
      <c r="M1009" s="196"/>
      <c r="N1009" s="197"/>
      <c r="O1009" s="197"/>
      <c r="P1009" s="197"/>
      <c r="Q1009" s="197"/>
      <c r="R1009" s="197"/>
      <c r="S1009" s="197"/>
      <c r="T1009" s="198"/>
      <c r="AT1009" s="193" t="s">
        <v>184</v>
      </c>
      <c r="AU1009" s="193" t="s">
        <v>87</v>
      </c>
      <c r="AV1009" s="13" t="s">
        <v>81</v>
      </c>
      <c r="AW1009" s="13" t="s">
        <v>29</v>
      </c>
      <c r="AX1009" s="13" t="s">
        <v>74</v>
      </c>
      <c r="AY1009" s="193" t="s">
        <v>176</v>
      </c>
    </row>
    <row r="1010" spans="1:65" s="13" customFormat="1">
      <c r="B1010" s="191"/>
      <c r="D1010" s="192" t="s">
        <v>184</v>
      </c>
      <c r="E1010" s="193" t="s">
        <v>1</v>
      </c>
      <c r="F1010" s="194" t="s">
        <v>185</v>
      </c>
      <c r="H1010" s="193" t="s">
        <v>1</v>
      </c>
      <c r="I1010" s="195"/>
      <c r="L1010" s="191"/>
      <c r="M1010" s="196"/>
      <c r="N1010" s="197"/>
      <c r="O1010" s="197"/>
      <c r="P1010" s="197"/>
      <c r="Q1010" s="197"/>
      <c r="R1010" s="197"/>
      <c r="S1010" s="197"/>
      <c r="T1010" s="198"/>
      <c r="AT1010" s="193" t="s">
        <v>184</v>
      </c>
      <c r="AU1010" s="193" t="s">
        <v>87</v>
      </c>
      <c r="AV1010" s="13" t="s">
        <v>81</v>
      </c>
      <c r="AW1010" s="13" t="s">
        <v>29</v>
      </c>
      <c r="AX1010" s="13" t="s">
        <v>74</v>
      </c>
      <c r="AY1010" s="193" t="s">
        <v>176</v>
      </c>
    </row>
    <row r="1011" spans="1:65" s="14" customFormat="1">
      <c r="B1011" s="199"/>
      <c r="D1011" s="192" t="s">
        <v>184</v>
      </c>
      <c r="E1011" s="200" t="s">
        <v>1</v>
      </c>
      <c r="F1011" s="201" t="s">
        <v>685</v>
      </c>
      <c r="H1011" s="202">
        <v>1.125</v>
      </c>
      <c r="I1011" s="203"/>
      <c r="L1011" s="199"/>
      <c r="M1011" s="204"/>
      <c r="N1011" s="205"/>
      <c r="O1011" s="205"/>
      <c r="P1011" s="205"/>
      <c r="Q1011" s="205"/>
      <c r="R1011" s="205"/>
      <c r="S1011" s="205"/>
      <c r="T1011" s="206"/>
      <c r="AT1011" s="200" t="s">
        <v>184</v>
      </c>
      <c r="AU1011" s="200" t="s">
        <v>87</v>
      </c>
      <c r="AV1011" s="14" t="s">
        <v>87</v>
      </c>
      <c r="AW1011" s="14" t="s">
        <v>29</v>
      </c>
      <c r="AX1011" s="14" t="s">
        <v>74</v>
      </c>
      <c r="AY1011" s="200" t="s">
        <v>176</v>
      </c>
    </row>
    <row r="1012" spans="1:65" s="14" customFormat="1">
      <c r="B1012" s="199"/>
      <c r="D1012" s="192" t="s">
        <v>184</v>
      </c>
      <c r="E1012" s="200" t="s">
        <v>1</v>
      </c>
      <c r="F1012" s="201" t="s">
        <v>686</v>
      </c>
      <c r="H1012" s="202">
        <v>0.14599999999999999</v>
      </c>
      <c r="I1012" s="203"/>
      <c r="L1012" s="199"/>
      <c r="M1012" s="204"/>
      <c r="N1012" s="205"/>
      <c r="O1012" s="205"/>
      <c r="P1012" s="205"/>
      <c r="Q1012" s="205"/>
      <c r="R1012" s="205"/>
      <c r="S1012" s="205"/>
      <c r="T1012" s="206"/>
      <c r="AT1012" s="200" t="s">
        <v>184</v>
      </c>
      <c r="AU1012" s="200" t="s">
        <v>87</v>
      </c>
      <c r="AV1012" s="14" t="s">
        <v>87</v>
      </c>
      <c r="AW1012" s="14" t="s">
        <v>29</v>
      </c>
      <c r="AX1012" s="14" t="s">
        <v>74</v>
      </c>
      <c r="AY1012" s="200" t="s">
        <v>176</v>
      </c>
    </row>
    <row r="1013" spans="1:65" s="16" customFormat="1">
      <c r="B1013" s="215"/>
      <c r="D1013" s="192" t="s">
        <v>184</v>
      </c>
      <c r="E1013" s="216" t="s">
        <v>1</v>
      </c>
      <c r="F1013" s="217" t="s">
        <v>230</v>
      </c>
      <c r="H1013" s="218">
        <v>1.2709999999999999</v>
      </c>
      <c r="I1013" s="219"/>
      <c r="L1013" s="215"/>
      <c r="M1013" s="220"/>
      <c r="N1013" s="221"/>
      <c r="O1013" s="221"/>
      <c r="P1013" s="221"/>
      <c r="Q1013" s="221"/>
      <c r="R1013" s="221"/>
      <c r="S1013" s="221"/>
      <c r="T1013" s="222"/>
      <c r="AT1013" s="216" t="s">
        <v>184</v>
      </c>
      <c r="AU1013" s="216" t="s">
        <v>87</v>
      </c>
      <c r="AV1013" s="16" t="s">
        <v>215</v>
      </c>
      <c r="AW1013" s="16" t="s">
        <v>29</v>
      </c>
      <c r="AX1013" s="16" t="s">
        <v>74</v>
      </c>
      <c r="AY1013" s="216" t="s">
        <v>176</v>
      </c>
    </row>
    <row r="1014" spans="1:65" s="15" customFormat="1">
      <c r="B1014" s="207"/>
      <c r="D1014" s="192" t="s">
        <v>184</v>
      </c>
      <c r="E1014" s="208" t="s">
        <v>1</v>
      </c>
      <c r="F1014" s="209" t="s">
        <v>207</v>
      </c>
      <c r="H1014" s="210">
        <v>1.2709999999999999</v>
      </c>
      <c r="I1014" s="211"/>
      <c r="L1014" s="207"/>
      <c r="M1014" s="212"/>
      <c r="N1014" s="213"/>
      <c r="O1014" s="213"/>
      <c r="P1014" s="213"/>
      <c r="Q1014" s="213"/>
      <c r="R1014" s="213"/>
      <c r="S1014" s="213"/>
      <c r="T1014" s="214"/>
      <c r="AT1014" s="208" t="s">
        <v>184</v>
      </c>
      <c r="AU1014" s="208" t="s">
        <v>87</v>
      </c>
      <c r="AV1014" s="15" t="s">
        <v>183</v>
      </c>
      <c r="AW1014" s="15" t="s">
        <v>29</v>
      </c>
      <c r="AX1014" s="15" t="s">
        <v>81</v>
      </c>
      <c r="AY1014" s="208" t="s">
        <v>176</v>
      </c>
    </row>
    <row r="1015" spans="1:65" s="2" customFormat="1" ht="16.5" customHeight="1">
      <c r="A1015" s="35"/>
      <c r="B1015" s="146"/>
      <c r="C1015" s="231" t="s">
        <v>1142</v>
      </c>
      <c r="D1015" s="231" t="s">
        <v>558</v>
      </c>
      <c r="E1015" s="232" t="s">
        <v>1143</v>
      </c>
      <c r="F1015" s="233" t="s">
        <v>1144</v>
      </c>
      <c r="G1015" s="234" t="s">
        <v>182</v>
      </c>
      <c r="H1015" s="235">
        <v>1.3979999999999999</v>
      </c>
      <c r="I1015" s="236"/>
      <c r="J1015" s="237">
        <f>ROUND(I1015*H1015,2)</f>
        <v>0</v>
      </c>
      <c r="K1015" s="238"/>
      <c r="L1015" s="239"/>
      <c r="M1015" s="240" t="s">
        <v>1</v>
      </c>
      <c r="N1015" s="241" t="s">
        <v>40</v>
      </c>
      <c r="O1015" s="64"/>
      <c r="P1015" s="188">
        <f>O1015*H1015</f>
        <v>0</v>
      </c>
      <c r="Q1015" s="188">
        <v>0</v>
      </c>
      <c r="R1015" s="188">
        <f>Q1015*H1015</f>
        <v>0</v>
      </c>
      <c r="S1015" s="188">
        <v>0</v>
      </c>
      <c r="T1015" s="189">
        <f>S1015*H1015</f>
        <v>0</v>
      </c>
      <c r="U1015" s="35"/>
      <c r="V1015" s="35"/>
      <c r="W1015" s="35"/>
      <c r="X1015" s="35"/>
      <c r="Y1015" s="35"/>
      <c r="Z1015" s="35"/>
      <c r="AA1015" s="35"/>
      <c r="AB1015" s="35"/>
      <c r="AC1015" s="35"/>
      <c r="AD1015" s="35"/>
      <c r="AE1015" s="35"/>
      <c r="AR1015" s="190" t="s">
        <v>314</v>
      </c>
      <c r="AT1015" s="190" t="s">
        <v>558</v>
      </c>
      <c r="AU1015" s="190" t="s">
        <v>87</v>
      </c>
      <c r="AY1015" s="18" t="s">
        <v>176</v>
      </c>
      <c r="BE1015" s="108">
        <f>IF(N1015="základná",J1015,0)</f>
        <v>0</v>
      </c>
      <c r="BF1015" s="108">
        <f>IF(N1015="znížená",J1015,0)</f>
        <v>0</v>
      </c>
      <c r="BG1015" s="108">
        <f>IF(N1015="zákl. prenesená",J1015,0)</f>
        <v>0</v>
      </c>
      <c r="BH1015" s="108">
        <f>IF(N1015="zníž. prenesená",J1015,0)</f>
        <v>0</v>
      </c>
      <c r="BI1015" s="108">
        <f>IF(N1015="nulová",J1015,0)</f>
        <v>0</v>
      </c>
      <c r="BJ1015" s="18" t="s">
        <v>87</v>
      </c>
      <c r="BK1015" s="108">
        <f>ROUND(I1015*H1015,2)</f>
        <v>0</v>
      </c>
      <c r="BL1015" s="18" t="s">
        <v>252</v>
      </c>
      <c r="BM1015" s="190" t="s">
        <v>1145</v>
      </c>
    </row>
    <row r="1016" spans="1:65" s="14" customFormat="1">
      <c r="B1016" s="199"/>
      <c r="D1016" s="192" t="s">
        <v>184</v>
      </c>
      <c r="E1016" s="200" t="s">
        <v>1</v>
      </c>
      <c r="F1016" s="201" t="s">
        <v>1146</v>
      </c>
      <c r="H1016" s="202">
        <v>1.3979999999999999</v>
      </c>
      <c r="I1016" s="203"/>
      <c r="L1016" s="199"/>
      <c r="M1016" s="204"/>
      <c r="N1016" s="205"/>
      <c r="O1016" s="205"/>
      <c r="P1016" s="205"/>
      <c r="Q1016" s="205"/>
      <c r="R1016" s="205"/>
      <c r="S1016" s="205"/>
      <c r="T1016" s="206"/>
      <c r="AT1016" s="200" t="s">
        <v>184</v>
      </c>
      <c r="AU1016" s="200" t="s">
        <v>87</v>
      </c>
      <c r="AV1016" s="14" t="s">
        <v>87</v>
      </c>
      <c r="AW1016" s="14" t="s">
        <v>29</v>
      </c>
      <c r="AX1016" s="14" t="s">
        <v>74</v>
      </c>
      <c r="AY1016" s="200" t="s">
        <v>176</v>
      </c>
    </row>
    <row r="1017" spans="1:65" s="15" customFormat="1">
      <c r="B1017" s="207"/>
      <c r="D1017" s="192" t="s">
        <v>184</v>
      </c>
      <c r="E1017" s="208" t="s">
        <v>1</v>
      </c>
      <c r="F1017" s="209" t="s">
        <v>207</v>
      </c>
      <c r="H1017" s="210">
        <v>1.3979999999999999</v>
      </c>
      <c r="I1017" s="211"/>
      <c r="L1017" s="207"/>
      <c r="M1017" s="212"/>
      <c r="N1017" s="213"/>
      <c r="O1017" s="213"/>
      <c r="P1017" s="213"/>
      <c r="Q1017" s="213"/>
      <c r="R1017" s="213"/>
      <c r="S1017" s="213"/>
      <c r="T1017" s="214"/>
      <c r="AT1017" s="208" t="s">
        <v>184</v>
      </c>
      <c r="AU1017" s="208" t="s">
        <v>87</v>
      </c>
      <c r="AV1017" s="15" t="s">
        <v>183</v>
      </c>
      <c r="AW1017" s="15" t="s">
        <v>29</v>
      </c>
      <c r="AX1017" s="15" t="s">
        <v>81</v>
      </c>
      <c r="AY1017" s="208" t="s">
        <v>176</v>
      </c>
    </row>
    <row r="1018" spans="1:65" s="2" customFormat="1" ht="24.2" customHeight="1">
      <c r="A1018" s="35"/>
      <c r="B1018" s="146"/>
      <c r="C1018" s="178" t="s">
        <v>883</v>
      </c>
      <c r="D1018" s="178" t="s">
        <v>179</v>
      </c>
      <c r="E1018" s="179" t="s">
        <v>1147</v>
      </c>
      <c r="F1018" s="180" t="s">
        <v>1140</v>
      </c>
      <c r="G1018" s="181" t="s">
        <v>182</v>
      </c>
      <c r="H1018" s="182">
        <v>6.8159999999999998</v>
      </c>
      <c r="I1018" s="183"/>
      <c r="J1018" s="184">
        <f>ROUND(I1018*H1018,2)</f>
        <v>0</v>
      </c>
      <c r="K1018" s="185"/>
      <c r="L1018" s="36"/>
      <c r="M1018" s="186" t="s">
        <v>1</v>
      </c>
      <c r="N1018" s="187" t="s">
        <v>40</v>
      </c>
      <c r="O1018" s="64"/>
      <c r="P1018" s="188">
        <f>O1018*H1018</f>
        <v>0</v>
      </c>
      <c r="Q1018" s="188">
        <v>0</v>
      </c>
      <c r="R1018" s="188">
        <f>Q1018*H1018</f>
        <v>0</v>
      </c>
      <c r="S1018" s="188">
        <v>0</v>
      </c>
      <c r="T1018" s="189">
        <f>S1018*H1018</f>
        <v>0</v>
      </c>
      <c r="U1018" s="35"/>
      <c r="V1018" s="35"/>
      <c r="W1018" s="35"/>
      <c r="X1018" s="35"/>
      <c r="Y1018" s="35"/>
      <c r="Z1018" s="35"/>
      <c r="AA1018" s="35"/>
      <c r="AB1018" s="35"/>
      <c r="AC1018" s="35"/>
      <c r="AD1018" s="35"/>
      <c r="AE1018" s="35"/>
      <c r="AR1018" s="190" t="s">
        <v>252</v>
      </c>
      <c r="AT1018" s="190" t="s">
        <v>179</v>
      </c>
      <c r="AU1018" s="190" t="s">
        <v>87</v>
      </c>
      <c r="AY1018" s="18" t="s">
        <v>176</v>
      </c>
      <c r="BE1018" s="108">
        <f>IF(N1018="základná",J1018,0)</f>
        <v>0</v>
      </c>
      <c r="BF1018" s="108">
        <f>IF(N1018="znížená",J1018,0)</f>
        <v>0</v>
      </c>
      <c r="BG1018" s="108">
        <f>IF(N1018="zákl. prenesená",J1018,0)</f>
        <v>0</v>
      </c>
      <c r="BH1018" s="108">
        <f>IF(N1018="zníž. prenesená",J1018,0)</f>
        <v>0</v>
      </c>
      <c r="BI1018" s="108">
        <f>IF(N1018="nulová",J1018,0)</f>
        <v>0</v>
      </c>
      <c r="BJ1018" s="18" t="s">
        <v>87</v>
      </c>
      <c r="BK1018" s="108">
        <f>ROUND(I1018*H1018,2)</f>
        <v>0</v>
      </c>
      <c r="BL1018" s="18" t="s">
        <v>252</v>
      </c>
      <c r="BM1018" s="190" t="s">
        <v>1148</v>
      </c>
    </row>
    <row r="1019" spans="1:65" s="13" customFormat="1">
      <c r="B1019" s="191"/>
      <c r="D1019" s="192" t="s">
        <v>184</v>
      </c>
      <c r="E1019" s="193" t="s">
        <v>1</v>
      </c>
      <c r="F1019" s="194" t="s">
        <v>652</v>
      </c>
      <c r="H1019" s="193" t="s">
        <v>1</v>
      </c>
      <c r="I1019" s="195"/>
      <c r="L1019" s="191"/>
      <c r="M1019" s="196"/>
      <c r="N1019" s="197"/>
      <c r="O1019" s="197"/>
      <c r="P1019" s="197"/>
      <c r="Q1019" s="197"/>
      <c r="R1019" s="197"/>
      <c r="S1019" s="197"/>
      <c r="T1019" s="198"/>
      <c r="AT1019" s="193" t="s">
        <v>184</v>
      </c>
      <c r="AU1019" s="193" t="s">
        <v>87</v>
      </c>
      <c r="AV1019" s="13" t="s">
        <v>81</v>
      </c>
      <c r="AW1019" s="13" t="s">
        <v>29</v>
      </c>
      <c r="AX1019" s="13" t="s">
        <v>74</v>
      </c>
      <c r="AY1019" s="193" t="s">
        <v>176</v>
      </c>
    </row>
    <row r="1020" spans="1:65" s="13" customFormat="1">
      <c r="B1020" s="191"/>
      <c r="D1020" s="192" t="s">
        <v>184</v>
      </c>
      <c r="E1020" s="193" t="s">
        <v>1</v>
      </c>
      <c r="F1020" s="194" t="s">
        <v>185</v>
      </c>
      <c r="H1020" s="193" t="s">
        <v>1</v>
      </c>
      <c r="I1020" s="195"/>
      <c r="L1020" s="191"/>
      <c r="M1020" s="196"/>
      <c r="N1020" s="197"/>
      <c r="O1020" s="197"/>
      <c r="P1020" s="197"/>
      <c r="Q1020" s="197"/>
      <c r="R1020" s="197"/>
      <c r="S1020" s="197"/>
      <c r="T1020" s="198"/>
      <c r="AT1020" s="193" t="s">
        <v>184</v>
      </c>
      <c r="AU1020" s="193" t="s">
        <v>87</v>
      </c>
      <c r="AV1020" s="13" t="s">
        <v>81</v>
      </c>
      <c r="AW1020" s="13" t="s">
        <v>29</v>
      </c>
      <c r="AX1020" s="13" t="s">
        <v>74</v>
      </c>
      <c r="AY1020" s="193" t="s">
        <v>176</v>
      </c>
    </row>
    <row r="1021" spans="1:65" s="14" customFormat="1">
      <c r="B1021" s="199"/>
      <c r="D1021" s="192" t="s">
        <v>184</v>
      </c>
      <c r="E1021" s="200" t="s">
        <v>1</v>
      </c>
      <c r="F1021" s="201" t="s">
        <v>653</v>
      </c>
      <c r="H1021" s="202">
        <v>3.3559999999999999</v>
      </c>
      <c r="I1021" s="203"/>
      <c r="L1021" s="199"/>
      <c r="M1021" s="204"/>
      <c r="N1021" s="205"/>
      <c r="O1021" s="205"/>
      <c r="P1021" s="205"/>
      <c r="Q1021" s="205"/>
      <c r="R1021" s="205"/>
      <c r="S1021" s="205"/>
      <c r="T1021" s="206"/>
      <c r="AT1021" s="200" t="s">
        <v>184</v>
      </c>
      <c r="AU1021" s="200" t="s">
        <v>87</v>
      </c>
      <c r="AV1021" s="14" t="s">
        <v>87</v>
      </c>
      <c r="AW1021" s="14" t="s">
        <v>29</v>
      </c>
      <c r="AX1021" s="14" t="s">
        <v>74</v>
      </c>
      <c r="AY1021" s="200" t="s">
        <v>176</v>
      </c>
    </row>
    <row r="1022" spans="1:65" s="14" customFormat="1">
      <c r="B1022" s="199"/>
      <c r="D1022" s="192" t="s">
        <v>184</v>
      </c>
      <c r="E1022" s="200" t="s">
        <v>1</v>
      </c>
      <c r="F1022" s="201" t="s">
        <v>654</v>
      </c>
      <c r="H1022" s="202">
        <v>3.46</v>
      </c>
      <c r="I1022" s="203"/>
      <c r="L1022" s="199"/>
      <c r="M1022" s="204"/>
      <c r="N1022" s="205"/>
      <c r="O1022" s="205"/>
      <c r="P1022" s="205"/>
      <c r="Q1022" s="205"/>
      <c r="R1022" s="205"/>
      <c r="S1022" s="205"/>
      <c r="T1022" s="206"/>
      <c r="AT1022" s="200" t="s">
        <v>184</v>
      </c>
      <c r="AU1022" s="200" t="s">
        <v>87</v>
      </c>
      <c r="AV1022" s="14" t="s">
        <v>87</v>
      </c>
      <c r="AW1022" s="14" t="s">
        <v>29</v>
      </c>
      <c r="AX1022" s="14" t="s">
        <v>74</v>
      </c>
      <c r="AY1022" s="200" t="s">
        <v>176</v>
      </c>
    </row>
    <row r="1023" spans="1:65" s="16" customFormat="1">
      <c r="B1023" s="215"/>
      <c r="D1023" s="192" t="s">
        <v>184</v>
      </c>
      <c r="E1023" s="216" t="s">
        <v>1</v>
      </c>
      <c r="F1023" s="217" t="s">
        <v>230</v>
      </c>
      <c r="H1023" s="218">
        <v>6.8159999999999998</v>
      </c>
      <c r="I1023" s="219"/>
      <c r="L1023" s="215"/>
      <c r="M1023" s="220"/>
      <c r="N1023" s="221"/>
      <c r="O1023" s="221"/>
      <c r="P1023" s="221"/>
      <c r="Q1023" s="221"/>
      <c r="R1023" s="221"/>
      <c r="S1023" s="221"/>
      <c r="T1023" s="222"/>
      <c r="AT1023" s="216" t="s">
        <v>184</v>
      </c>
      <c r="AU1023" s="216" t="s">
        <v>87</v>
      </c>
      <c r="AV1023" s="16" t="s">
        <v>215</v>
      </c>
      <c r="AW1023" s="16" t="s">
        <v>29</v>
      </c>
      <c r="AX1023" s="16" t="s">
        <v>74</v>
      </c>
      <c r="AY1023" s="216" t="s">
        <v>176</v>
      </c>
    </row>
    <row r="1024" spans="1:65" s="15" customFormat="1">
      <c r="B1024" s="207"/>
      <c r="D1024" s="192" t="s">
        <v>184</v>
      </c>
      <c r="E1024" s="208" t="s">
        <v>1</v>
      </c>
      <c r="F1024" s="209" t="s">
        <v>207</v>
      </c>
      <c r="H1024" s="210">
        <v>6.8159999999999998</v>
      </c>
      <c r="I1024" s="211"/>
      <c r="L1024" s="207"/>
      <c r="M1024" s="212"/>
      <c r="N1024" s="213"/>
      <c r="O1024" s="213"/>
      <c r="P1024" s="213"/>
      <c r="Q1024" s="213"/>
      <c r="R1024" s="213"/>
      <c r="S1024" s="213"/>
      <c r="T1024" s="214"/>
      <c r="AT1024" s="208" t="s">
        <v>184</v>
      </c>
      <c r="AU1024" s="208" t="s">
        <v>87</v>
      </c>
      <c r="AV1024" s="15" t="s">
        <v>183</v>
      </c>
      <c r="AW1024" s="15" t="s">
        <v>29</v>
      </c>
      <c r="AX1024" s="15" t="s">
        <v>81</v>
      </c>
      <c r="AY1024" s="208" t="s">
        <v>176</v>
      </c>
    </row>
    <row r="1025" spans="1:65" s="2" customFormat="1" ht="16.5" customHeight="1">
      <c r="A1025" s="35"/>
      <c r="B1025" s="146"/>
      <c r="C1025" s="231" t="s">
        <v>1149</v>
      </c>
      <c r="D1025" s="231" t="s">
        <v>558</v>
      </c>
      <c r="E1025" s="232" t="s">
        <v>1150</v>
      </c>
      <c r="F1025" s="233" t="s">
        <v>1144</v>
      </c>
      <c r="G1025" s="234" t="s">
        <v>182</v>
      </c>
      <c r="H1025" s="235">
        <v>7.4980000000000002</v>
      </c>
      <c r="I1025" s="236"/>
      <c r="J1025" s="237">
        <f>ROUND(I1025*H1025,2)</f>
        <v>0</v>
      </c>
      <c r="K1025" s="238"/>
      <c r="L1025" s="239"/>
      <c r="M1025" s="240" t="s">
        <v>1</v>
      </c>
      <c r="N1025" s="241" t="s">
        <v>40</v>
      </c>
      <c r="O1025" s="64"/>
      <c r="P1025" s="188">
        <f>O1025*H1025</f>
        <v>0</v>
      </c>
      <c r="Q1025" s="188">
        <v>0</v>
      </c>
      <c r="R1025" s="188">
        <f>Q1025*H1025</f>
        <v>0</v>
      </c>
      <c r="S1025" s="188">
        <v>0</v>
      </c>
      <c r="T1025" s="189">
        <f>S1025*H1025</f>
        <v>0</v>
      </c>
      <c r="U1025" s="35"/>
      <c r="V1025" s="35"/>
      <c r="W1025" s="35"/>
      <c r="X1025" s="35"/>
      <c r="Y1025" s="35"/>
      <c r="Z1025" s="35"/>
      <c r="AA1025" s="35"/>
      <c r="AB1025" s="35"/>
      <c r="AC1025" s="35"/>
      <c r="AD1025" s="35"/>
      <c r="AE1025" s="35"/>
      <c r="AR1025" s="190" t="s">
        <v>314</v>
      </c>
      <c r="AT1025" s="190" t="s">
        <v>558</v>
      </c>
      <c r="AU1025" s="190" t="s">
        <v>87</v>
      </c>
      <c r="AY1025" s="18" t="s">
        <v>176</v>
      </c>
      <c r="BE1025" s="108">
        <f>IF(N1025="základná",J1025,0)</f>
        <v>0</v>
      </c>
      <c r="BF1025" s="108">
        <f>IF(N1025="znížená",J1025,0)</f>
        <v>0</v>
      </c>
      <c r="BG1025" s="108">
        <f>IF(N1025="zákl. prenesená",J1025,0)</f>
        <v>0</v>
      </c>
      <c r="BH1025" s="108">
        <f>IF(N1025="zníž. prenesená",J1025,0)</f>
        <v>0</v>
      </c>
      <c r="BI1025" s="108">
        <f>IF(N1025="nulová",J1025,0)</f>
        <v>0</v>
      </c>
      <c r="BJ1025" s="18" t="s">
        <v>87</v>
      </c>
      <c r="BK1025" s="108">
        <f>ROUND(I1025*H1025,2)</f>
        <v>0</v>
      </c>
      <c r="BL1025" s="18" t="s">
        <v>252</v>
      </c>
      <c r="BM1025" s="190" t="s">
        <v>1151</v>
      </c>
    </row>
    <row r="1026" spans="1:65" s="14" customFormat="1">
      <c r="B1026" s="199"/>
      <c r="D1026" s="192" t="s">
        <v>184</v>
      </c>
      <c r="E1026" s="200" t="s">
        <v>1</v>
      </c>
      <c r="F1026" s="201" t="s">
        <v>1152</v>
      </c>
      <c r="H1026" s="202">
        <v>7.4980000000000002</v>
      </c>
      <c r="I1026" s="203"/>
      <c r="L1026" s="199"/>
      <c r="M1026" s="204"/>
      <c r="N1026" s="205"/>
      <c r="O1026" s="205"/>
      <c r="P1026" s="205"/>
      <c r="Q1026" s="205"/>
      <c r="R1026" s="205"/>
      <c r="S1026" s="205"/>
      <c r="T1026" s="206"/>
      <c r="AT1026" s="200" t="s">
        <v>184</v>
      </c>
      <c r="AU1026" s="200" t="s">
        <v>87</v>
      </c>
      <c r="AV1026" s="14" t="s">
        <v>87</v>
      </c>
      <c r="AW1026" s="14" t="s">
        <v>29</v>
      </c>
      <c r="AX1026" s="14" t="s">
        <v>74</v>
      </c>
      <c r="AY1026" s="200" t="s">
        <v>176</v>
      </c>
    </row>
    <row r="1027" spans="1:65" s="15" customFormat="1">
      <c r="B1027" s="207"/>
      <c r="D1027" s="192" t="s">
        <v>184</v>
      </c>
      <c r="E1027" s="208" t="s">
        <v>1</v>
      </c>
      <c r="F1027" s="209" t="s">
        <v>207</v>
      </c>
      <c r="H1027" s="210">
        <v>7.4980000000000002</v>
      </c>
      <c r="I1027" s="211"/>
      <c r="L1027" s="207"/>
      <c r="M1027" s="212"/>
      <c r="N1027" s="213"/>
      <c r="O1027" s="213"/>
      <c r="P1027" s="213"/>
      <c r="Q1027" s="213"/>
      <c r="R1027" s="213"/>
      <c r="S1027" s="213"/>
      <c r="T1027" s="214"/>
      <c r="AT1027" s="208" t="s">
        <v>184</v>
      </c>
      <c r="AU1027" s="208" t="s">
        <v>87</v>
      </c>
      <c r="AV1027" s="15" t="s">
        <v>183</v>
      </c>
      <c r="AW1027" s="15" t="s">
        <v>29</v>
      </c>
      <c r="AX1027" s="15" t="s">
        <v>81</v>
      </c>
      <c r="AY1027" s="208" t="s">
        <v>176</v>
      </c>
    </row>
    <row r="1028" spans="1:65" s="2" customFormat="1" ht="24.2" customHeight="1">
      <c r="A1028" s="35"/>
      <c r="B1028" s="146"/>
      <c r="C1028" s="178" t="s">
        <v>887</v>
      </c>
      <c r="D1028" s="178" t="s">
        <v>179</v>
      </c>
      <c r="E1028" s="179" t="s">
        <v>1153</v>
      </c>
      <c r="F1028" s="180" t="s">
        <v>1154</v>
      </c>
      <c r="G1028" s="181" t="s">
        <v>772</v>
      </c>
      <c r="H1028" s="242"/>
      <c r="I1028" s="183"/>
      <c r="J1028" s="184">
        <f>ROUND(I1028*H1028,2)</f>
        <v>0</v>
      </c>
      <c r="K1028" s="185"/>
      <c r="L1028" s="36"/>
      <c r="M1028" s="186" t="s">
        <v>1</v>
      </c>
      <c r="N1028" s="187" t="s">
        <v>40</v>
      </c>
      <c r="O1028" s="64"/>
      <c r="P1028" s="188">
        <f>O1028*H1028</f>
        <v>0</v>
      </c>
      <c r="Q1028" s="188">
        <v>0</v>
      </c>
      <c r="R1028" s="188">
        <f>Q1028*H1028</f>
        <v>0</v>
      </c>
      <c r="S1028" s="188">
        <v>0</v>
      </c>
      <c r="T1028" s="189">
        <f>S1028*H1028</f>
        <v>0</v>
      </c>
      <c r="U1028" s="35"/>
      <c r="V1028" s="35"/>
      <c r="W1028" s="35"/>
      <c r="X1028" s="35"/>
      <c r="Y1028" s="35"/>
      <c r="Z1028" s="35"/>
      <c r="AA1028" s="35"/>
      <c r="AB1028" s="35"/>
      <c r="AC1028" s="35"/>
      <c r="AD1028" s="35"/>
      <c r="AE1028" s="35"/>
      <c r="AR1028" s="190" t="s">
        <v>252</v>
      </c>
      <c r="AT1028" s="190" t="s">
        <v>179</v>
      </c>
      <c r="AU1028" s="190" t="s">
        <v>87</v>
      </c>
      <c r="AY1028" s="18" t="s">
        <v>176</v>
      </c>
      <c r="BE1028" s="108">
        <f>IF(N1028="základná",J1028,0)</f>
        <v>0</v>
      </c>
      <c r="BF1028" s="108">
        <f>IF(N1028="znížená",J1028,0)</f>
        <v>0</v>
      </c>
      <c r="BG1028" s="108">
        <f>IF(N1028="zákl. prenesená",J1028,0)</f>
        <v>0</v>
      </c>
      <c r="BH1028" s="108">
        <f>IF(N1028="zníž. prenesená",J1028,0)</f>
        <v>0</v>
      </c>
      <c r="BI1028" s="108">
        <f>IF(N1028="nulová",J1028,0)</f>
        <v>0</v>
      </c>
      <c r="BJ1028" s="18" t="s">
        <v>87</v>
      </c>
      <c r="BK1028" s="108">
        <f>ROUND(I1028*H1028,2)</f>
        <v>0</v>
      </c>
      <c r="BL1028" s="18" t="s">
        <v>252</v>
      </c>
      <c r="BM1028" s="190" t="s">
        <v>1155</v>
      </c>
    </row>
    <row r="1029" spans="1:65" s="12" customFormat="1" ht="22.9" customHeight="1">
      <c r="B1029" s="165"/>
      <c r="D1029" s="166" t="s">
        <v>73</v>
      </c>
      <c r="E1029" s="176" t="s">
        <v>1156</v>
      </c>
      <c r="F1029" s="176" t="s">
        <v>1157</v>
      </c>
      <c r="I1029" s="168"/>
      <c r="J1029" s="177">
        <f>BK1029</f>
        <v>0</v>
      </c>
      <c r="L1029" s="165"/>
      <c r="M1029" s="170"/>
      <c r="N1029" s="171"/>
      <c r="O1029" s="171"/>
      <c r="P1029" s="172">
        <f>SUM(P1030:P1037)</f>
        <v>0</v>
      </c>
      <c r="Q1029" s="171"/>
      <c r="R1029" s="172">
        <f>SUM(R1030:R1037)</f>
        <v>0</v>
      </c>
      <c r="S1029" s="171"/>
      <c r="T1029" s="173">
        <f>SUM(T1030:T1037)</f>
        <v>0</v>
      </c>
      <c r="AR1029" s="166" t="s">
        <v>87</v>
      </c>
      <c r="AT1029" s="174" t="s">
        <v>73</v>
      </c>
      <c r="AU1029" s="174" t="s">
        <v>81</v>
      </c>
      <c r="AY1029" s="166" t="s">
        <v>176</v>
      </c>
      <c r="BK1029" s="175">
        <f>SUM(BK1030:BK1037)</f>
        <v>0</v>
      </c>
    </row>
    <row r="1030" spans="1:65" s="2" customFormat="1" ht="24.2" customHeight="1">
      <c r="A1030" s="35"/>
      <c r="B1030" s="146"/>
      <c r="C1030" s="178" t="s">
        <v>1158</v>
      </c>
      <c r="D1030" s="178" t="s">
        <v>179</v>
      </c>
      <c r="E1030" s="179" t="s">
        <v>1159</v>
      </c>
      <c r="F1030" s="180" t="s">
        <v>1160</v>
      </c>
      <c r="G1030" s="181" t="s">
        <v>182</v>
      </c>
      <c r="H1030" s="182">
        <v>6.2960000000000003</v>
      </c>
      <c r="I1030" s="183"/>
      <c r="J1030" s="184">
        <f>ROUND(I1030*H1030,2)</f>
        <v>0</v>
      </c>
      <c r="K1030" s="185"/>
      <c r="L1030" s="36"/>
      <c r="M1030" s="186" t="s">
        <v>1</v>
      </c>
      <c r="N1030" s="187" t="s">
        <v>40</v>
      </c>
      <c r="O1030" s="64"/>
      <c r="P1030" s="188">
        <f>O1030*H1030</f>
        <v>0</v>
      </c>
      <c r="Q1030" s="188">
        <v>0</v>
      </c>
      <c r="R1030" s="188">
        <f>Q1030*H1030</f>
        <v>0</v>
      </c>
      <c r="S1030" s="188">
        <v>0</v>
      </c>
      <c r="T1030" s="189">
        <f>S1030*H1030</f>
        <v>0</v>
      </c>
      <c r="U1030" s="35"/>
      <c r="V1030" s="35"/>
      <c r="W1030" s="35"/>
      <c r="X1030" s="35"/>
      <c r="Y1030" s="35"/>
      <c r="Z1030" s="35"/>
      <c r="AA1030" s="35"/>
      <c r="AB1030" s="35"/>
      <c r="AC1030" s="35"/>
      <c r="AD1030" s="35"/>
      <c r="AE1030" s="35"/>
      <c r="AR1030" s="190" t="s">
        <v>252</v>
      </c>
      <c r="AT1030" s="190" t="s">
        <v>179</v>
      </c>
      <c r="AU1030" s="190" t="s">
        <v>87</v>
      </c>
      <c r="AY1030" s="18" t="s">
        <v>176</v>
      </c>
      <c r="BE1030" s="108">
        <f>IF(N1030="základná",J1030,0)</f>
        <v>0</v>
      </c>
      <c r="BF1030" s="108">
        <f>IF(N1030="znížená",J1030,0)</f>
        <v>0</v>
      </c>
      <c r="BG1030" s="108">
        <f>IF(N1030="zákl. prenesená",J1030,0)</f>
        <v>0</v>
      </c>
      <c r="BH1030" s="108">
        <f>IF(N1030="zníž. prenesená",J1030,0)</f>
        <v>0</v>
      </c>
      <c r="BI1030" s="108">
        <f>IF(N1030="nulová",J1030,0)</f>
        <v>0</v>
      </c>
      <c r="BJ1030" s="18" t="s">
        <v>87</v>
      </c>
      <c r="BK1030" s="108">
        <f>ROUND(I1030*H1030,2)</f>
        <v>0</v>
      </c>
      <c r="BL1030" s="18" t="s">
        <v>252</v>
      </c>
      <c r="BM1030" s="190" t="s">
        <v>1161</v>
      </c>
    </row>
    <row r="1031" spans="1:65" s="13" customFormat="1">
      <c r="B1031" s="191"/>
      <c r="D1031" s="192" t="s">
        <v>184</v>
      </c>
      <c r="E1031" s="193" t="s">
        <v>1</v>
      </c>
      <c r="F1031" s="194" t="s">
        <v>740</v>
      </c>
      <c r="H1031" s="193" t="s">
        <v>1</v>
      </c>
      <c r="I1031" s="195"/>
      <c r="L1031" s="191"/>
      <c r="M1031" s="196"/>
      <c r="N1031" s="197"/>
      <c r="O1031" s="197"/>
      <c r="P1031" s="197"/>
      <c r="Q1031" s="197"/>
      <c r="R1031" s="197"/>
      <c r="S1031" s="197"/>
      <c r="T1031" s="198"/>
      <c r="AT1031" s="193" t="s">
        <v>184</v>
      </c>
      <c r="AU1031" s="193" t="s">
        <v>87</v>
      </c>
      <c r="AV1031" s="13" t="s">
        <v>81</v>
      </c>
      <c r="AW1031" s="13" t="s">
        <v>29</v>
      </c>
      <c r="AX1031" s="13" t="s">
        <v>74</v>
      </c>
      <c r="AY1031" s="193" t="s">
        <v>176</v>
      </c>
    </row>
    <row r="1032" spans="1:65" s="14" customFormat="1">
      <c r="B1032" s="199"/>
      <c r="D1032" s="192" t="s">
        <v>184</v>
      </c>
      <c r="E1032" s="200" t="s">
        <v>1</v>
      </c>
      <c r="F1032" s="201" t="s">
        <v>1162</v>
      </c>
      <c r="H1032" s="202">
        <v>4.07</v>
      </c>
      <c r="I1032" s="203"/>
      <c r="L1032" s="199"/>
      <c r="M1032" s="204"/>
      <c r="N1032" s="205"/>
      <c r="O1032" s="205"/>
      <c r="P1032" s="205"/>
      <c r="Q1032" s="205"/>
      <c r="R1032" s="205"/>
      <c r="S1032" s="205"/>
      <c r="T1032" s="206"/>
      <c r="AT1032" s="200" t="s">
        <v>184</v>
      </c>
      <c r="AU1032" s="200" t="s">
        <v>87</v>
      </c>
      <c r="AV1032" s="14" t="s">
        <v>87</v>
      </c>
      <c r="AW1032" s="14" t="s">
        <v>29</v>
      </c>
      <c r="AX1032" s="14" t="s">
        <v>74</v>
      </c>
      <c r="AY1032" s="200" t="s">
        <v>176</v>
      </c>
    </row>
    <row r="1033" spans="1:65" s="14" customFormat="1">
      <c r="B1033" s="199"/>
      <c r="D1033" s="192" t="s">
        <v>184</v>
      </c>
      <c r="E1033" s="200" t="s">
        <v>1</v>
      </c>
      <c r="F1033" s="201" t="s">
        <v>1163</v>
      </c>
      <c r="H1033" s="202">
        <v>1.1020000000000001</v>
      </c>
      <c r="I1033" s="203"/>
      <c r="L1033" s="199"/>
      <c r="M1033" s="204"/>
      <c r="N1033" s="205"/>
      <c r="O1033" s="205"/>
      <c r="P1033" s="205"/>
      <c r="Q1033" s="205"/>
      <c r="R1033" s="205"/>
      <c r="S1033" s="205"/>
      <c r="T1033" s="206"/>
      <c r="AT1033" s="200" t="s">
        <v>184</v>
      </c>
      <c r="AU1033" s="200" t="s">
        <v>87</v>
      </c>
      <c r="AV1033" s="14" t="s">
        <v>87</v>
      </c>
      <c r="AW1033" s="14" t="s">
        <v>29</v>
      </c>
      <c r="AX1033" s="14" t="s">
        <v>74</v>
      </c>
      <c r="AY1033" s="200" t="s">
        <v>176</v>
      </c>
    </row>
    <row r="1034" spans="1:65" s="14" customFormat="1">
      <c r="B1034" s="199"/>
      <c r="D1034" s="192" t="s">
        <v>184</v>
      </c>
      <c r="E1034" s="200" t="s">
        <v>1</v>
      </c>
      <c r="F1034" s="201" t="s">
        <v>1164</v>
      </c>
      <c r="H1034" s="202">
        <v>0.86399999999999999</v>
      </c>
      <c r="I1034" s="203"/>
      <c r="L1034" s="199"/>
      <c r="M1034" s="204"/>
      <c r="N1034" s="205"/>
      <c r="O1034" s="205"/>
      <c r="P1034" s="205"/>
      <c r="Q1034" s="205"/>
      <c r="R1034" s="205"/>
      <c r="S1034" s="205"/>
      <c r="T1034" s="206"/>
      <c r="AT1034" s="200" t="s">
        <v>184</v>
      </c>
      <c r="AU1034" s="200" t="s">
        <v>87</v>
      </c>
      <c r="AV1034" s="14" t="s">
        <v>87</v>
      </c>
      <c r="AW1034" s="14" t="s">
        <v>29</v>
      </c>
      <c r="AX1034" s="14" t="s">
        <v>74</v>
      </c>
      <c r="AY1034" s="200" t="s">
        <v>176</v>
      </c>
    </row>
    <row r="1035" spans="1:65" s="14" customFormat="1">
      <c r="B1035" s="199"/>
      <c r="D1035" s="192" t="s">
        <v>184</v>
      </c>
      <c r="E1035" s="200" t="s">
        <v>1</v>
      </c>
      <c r="F1035" s="201" t="s">
        <v>1165</v>
      </c>
      <c r="H1035" s="202">
        <v>0.26</v>
      </c>
      <c r="I1035" s="203"/>
      <c r="L1035" s="199"/>
      <c r="M1035" s="204"/>
      <c r="N1035" s="205"/>
      <c r="O1035" s="205"/>
      <c r="P1035" s="205"/>
      <c r="Q1035" s="205"/>
      <c r="R1035" s="205"/>
      <c r="S1035" s="205"/>
      <c r="T1035" s="206"/>
      <c r="AT1035" s="200" t="s">
        <v>184</v>
      </c>
      <c r="AU1035" s="200" t="s">
        <v>87</v>
      </c>
      <c r="AV1035" s="14" t="s">
        <v>87</v>
      </c>
      <c r="AW1035" s="14" t="s">
        <v>29</v>
      </c>
      <c r="AX1035" s="14" t="s">
        <v>74</v>
      </c>
      <c r="AY1035" s="200" t="s">
        <v>176</v>
      </c>
    </row>
    <row r="1036" spans="1:65" s="15" customFormat="1">
      <c r="B1036" s="207"/>
      <c r="D1036" s="192" t="s">
        <v>184</v>
      </c>
      <c r="E1036" s="208" t="s">
        <v>1</v>
      </c>
      <c r="F1036" s="209" t="s">
        <v>207</v>
      </c>
      <c r="H1036" s="210">
        <v>6.2960000000000003</v>
      </c>
      <c r="I1036" s="211"/>
      <c r="L1036" s="207"/>
      <c r="M1036" s="212"/>
      <c r="N1036" s="213"/>
      <c r="O1036" s="213"/>
      <c r="P1036" s="213"/>
      <c r="Q1036" s="213"/>
      <c r="R1036" s="213"/>
      <c r="S1036" s="213"/>
      <c r="T1036" s="214"/>
      <c r="AT1036" s="208" t="s">
        <v>184</v>
      </c>
      <c r="AU1036" s="208" t="s">
        <v>87</v>
      </c>
      <c r="AV1036" s="15" t="s">
        <v>183</v>
      </c>
      <c r="AW1036" s="15" t="s">
        <v>29</v>
      </c>
      <c r="AX1036" s="15" t="s">
        <v>81</v>
      </c>
      <c r="AY1036" s="208" t="s">
        <v>176</v>
      </c>
    </row>
    <row r="1037" spans="1:65" s="2" customFormat="1" ht="24.2" customHeight="1">
      <c r="A1037" s="35"/>
      <c r="B1037" s="146"/>
      <c r="C1037" s="178" t="s">
        <v>891</v>
      </c>
      <c r="D1037" s="178" t="s">
        <v>179</v>
      </c>
      <c r="E1037" s="179" t="s">
        <v>1166</v>
      </c>
      <c r="F1037" s="180" t="s">
        <v>1167</v>
      </c>
      <c r="G1037" s="181" t="s">
        <v>182</v>
      </c>
      <c r="H1037" s="182">
        <v>6.2960000000000003</v>
      </c>
      <c r="I1037" s="183"/>
      <c r="J1037" s="184">
        <f>ROUND(I1037*H1037,2)</f>
        <v>0</v>
      </c>
      <c r="K1037" s="185"/>
      <c r="L1037" s="36"/>
      <c r="M1037" s="186" t="s">
        <v>1</v>
      </c>
      <c r="N1037" s="187" t="s">
        <v>40</v>
      </c>
      <c r="O1037" s="64"/>
      <c r="P1037" s="188">
        <f>O1037*H1037</f>
        <v>0</v>
      </c>
      <c r="Q1037" s="188">
        <v>0</v>
      </c>
      <c r="R1037" s="188">
        <f>Q1037*H1037</f>
        <v>0</v>
      </c>
      <c r="S1037" s="188">
        <v>0</v>
      </c>
      <c r="T1037" s="189">
        <f>S1037*H1037</f>
        <v>0</v>
      </c>
      <c r="U1037" s="35"/>
      <c r="V1037" s="35"/>
      <c r="W1037" s="35"/>
      <c r="X1037" s="35"/>
      <c r="Y1037" s="35"/>
      <c r="Z1037" s="35"/>
      <c r="AA1037" s="35"/>
      <c r="AB1037" s="35"/>
      <c r="AC1037" s="35"/>
      <c r="AD1037" s="35"/>
      <c r="AE1037" s="35"/>
      <c r="AR1037" s="190" t="s">
        <v>252</v>
      </c>
      <c r="AT1037" s="190" t="s">
        <v>179</v>
      </c>
      <c r="AU1037" s="190" t="s">
        <v>87</v>
      </c>
      <c r="AY1037" s="18" t="s">
        <v>176</v>
      </c>
      <c r="BE1037" s="108">
        <f>IF(N1037="základná",J1037,0)</f>
        <v>0</v>
      </c>
      <c r="BF1037" s="108">
        <f>IF(N1037="znížená",J1037,0)</f>
        <v>0</v>
      </c>
      <c r="BG1037" s="108">
        <f>IF(N1037="zákl. prenesená",J1037,0)</f>
        <v>0</v>
      </c>
      <c r="BH1037" s="108">
        <f>IF(N1037="zníž. prenesená",J1037,0)</f>
        <v>0</v>
      </c>
      <c r="BI1037" s="108">
        <f>IF(N1037="nulová",J1037,0)</f>
        <v>0</v>
      </c>
      <c r="BJ1037" s="18" t="s">
        <v>87</v>
      </c>
      <c r="BK1037" s="108">
        <f>ROUND(I1037*H1037,2)</f>
        <v>0</v>
      </c>
      <c r="BL1037" s="18" t="s">
        <v>252</v>
      </c>
      <c r="BM1037" s="190" t="s">
        <v>1168</v>
      </c>
    </row>
    <row r="1038" spans="1:65" s="12" customFormat="1" ht="22.9" customHeight="1">
      <c r="B1038" s="165"/>
      <c r="D1038" s="166" t="s">
        <v>73</v>
      </c>
      <c r="E1038" s="176" t="s">
        <v>1169</v>
      </c>
      <c r="F1038" s="176" t="s">
        <v>1170</v>
      </c>
      <c r="I1038" s="168"/>
      <c r="J1038" s="177">
        <f>BK1038</f>
        <v>0</v>
      </c>
      <c r="L1038" s="165"/>
      <c r="M1038" s="170"/>
      <c r="N1038" s="171"/>
      <c r="O1038" s="171"/>
      <c r="P1038" s="172">
        <f>SUM(P1039:P1259)</f>
        <v>0</v>
      </c>
      <c r="Q1038" s="171"/>
      <c r="R1038" s="172">
        <f>SUM(R1039:R1259)</f>
        <v>0</v>
      </c>
      <c r="S1038" s="171"/>
      <c r="T1038" s="173">
        <f>SUM(T1039:T1259)</f>
        <v>0</v>
      </c>
      <c r="AR1038" s="166" t="s">
        <v>87</v>
      </c>
      <c r="AT1038" s="174" t="s">
        <v>73</v>
      </c>
      <c r="AU1038" s="174" t="s">
        <v>81</v>
      </c>
      <c r="AY1038" s="166" t="s">
        <v>176</v>
      </c>
      <c r="BK1038" s="175">
        <f>SUM(BK1039:BK1259)</f>
        <v>0</v>
      </c>
    </row>
    <row r="1039" spans="1:65" s="2" customFormat="1" ht="24.2" customHeight="1">
      <c r="A1039" s="35"/>
      <c r="B1039" s="146"/>
      <c r="C1039" s="178" t="s">
        <v>1171</v>
      </c>
      <c r="D1039" s="178" t="s">
        <v>179</v>
      </c>
      <c r="E1039" s="179" t="s">
        <v>1172</v>
      </c>
      <c r="F1039" s="180" t="s">
        <v>1173</v>
      </c>
      <c r="G1039" s="181" t="s">
        <v>182</v>
      </c>
      <c r="H1039" s="182">
        <v>331.726</v>
      </c>
      <c r="I1039" s="183"/>
      <c r="J1039" s="184">
        <f>ROUND(I1039*H1039,2)</f>
        <v>0</v>
      </c>
      <c r="K1039" s="185"/>
      <c r="L1039" s="36"/>
      <c r="M1039" s="186" t="s">
        <v>1</v>
      </c>
      <c r="N1039" s="187" t="s">
        <v>40</v>
      </c>
      <c r="O1039" s="64"/>
      <c r="P1039" s="188">
        <f>O1039*H1039</f>
        <v>0</v>
      </c>
      <c r="Q1039" s="188">
        <v>0</v>
      </c>
      <c r="R1039" s="188">
        <f>Q1039*H1039</f>
        <v>0</v>
      </c>
      <c r="S1039" s="188">
        <v>0</v>
      </c>
      <c r="T1039" s="189">
        <f>S1039*H1039</f>
        <v>0</v>
      </c>
      <c r="U1039" s="35"/>
      <c r="V1039" s="35"/>
      <c r="W1039" s="35"/>
      <c r="X1039" s="35"/>
      <c r="Y1039" s="35"/>
      <c r="Z1039" s="35"/>
      <c r="AA1039" s="35"/>
      <c r="AB1039" s="35"/>
      <c r="AC1039" s="35"/>
      <c r="AD1039" s="35"/>
      <c r="AE1039" s="35"/>
      <c r="AR1039" s="190" t="s">
        <v>252</v>
      </c>
      <c r="AT1039" s="190" t="s">
        <v>179</v>
      </c>
      <c r="AU1039" s="190" t="s">
        <v>87</v>
      </c>
      <c r="AY1039" s="18" t="s">
        <v>176</v>
      </c>
      <c r="BE1039" s="108">
        <f>IF(N1039="základná",J1039,0)</f>
        <v>0</v>
      </c>
      <c r="BF1039" s="108">
        <f>IF(N1039="znížená",J1039,0)</f>
        <v>0</v>
      </c>
      <c r="BG1039" s="108">
        <f>IF(N1039="zákl. prenesená",J1039,0)</f>
        <v>0</v>
      </c>
      <c r="BH1039" s="108">
        <f>IF(N1039="zníž. prenesená",J1039,0)</f>
        <v>0</v>
      </c>
      <c r="BI1039" s="108">
        <f>IF(N1039="nulová",J1039,0)</f>
        <v>0</v>
      </c>
      <c r="BJ1039" s="18" t="s">
        <v>87</v>
      </c>
      <c r="BK1039" s="108">
        <f>ROUND(I1039*H1039,2)</f>
        <v>0</v>
      </c>
      <c r="BL1039" s="18" t="s">
        <v>252</v>
      </c>
      <c r="BM1039" s="190" t="s">
        <v>1174</v>
      </c>
    </row>
    <row r="1040" spans="1:65" s="13" customFormat="1">
      <c r="B1040" s="191"/>
      <c r="D1040" s="192" t="s">
        <v>184</v>
      </c>
      <c r="E1040" s="193" t="s">
        <v>1</v>
      </c>
      <c r="F1040" s="194" t="s">
        <v>1175</v>
      </c>
      <c r="H1040" s="193" t="s">
        <v>1</v>
      </c>
      <c r="I1040" s="195"/>
      <c r="L1040" s="191"/>
      <c r="M1040" s="196"/>
      <c r="N1040" s="197"/>
      <c r="O1040" s="197"/>
      <c r="P1040" s="197"/>
      <c r="Q1040" s="197"/>
      <c r="R1040" s="197"/>
      <c r="S1040" s="197"/>
      <c r="T1040" s="198"/>
      <c r="AT1040" s="193" t="s">
        <v>184</v>
      </c>
      <c r="AU1040" s="193" t="s">
        <v>87</v>
      </c>
      <c r="AV1040" s="13" t="s">
        <v>81</v>
      </c>
      <c r="AW1040" s="13" t="s">
        <v>29</v>
      </c>
      <c r="AX1040" s="13" t="s">
        <v>74</v>
      </c>
      <c r="AY1040" s="193" t="s">
        <v>176</v>
      </c>
    </row>
    <row r="1041" spans="2:51" s="13" customFormat="1">
      <c r="B1041" s="191"/>
      <c r="D1041" s="192" t="s">
        <v>184</v>
      </c>
      <c r="E1041" s="193" t="s">
        <v>1</v>
      </c>
      <c r="F1041" s="194" t="s">
        <v>847</v>
      </c>
      <c r="H1041" s="193" t="s">
        <v>1</v>
      </c>
      <c r="I1041" s="195"/>
      <c r="L1041" s="191"/>
      <c r="M1041" s="196"/>
      <c r="N1041" s="197"/>
      <c r="O1041" s="197"/>
      <c r="P1041" s="197"/>
      <c r="Q1041" s="197"/>
      <c r="R1041" s="197"/>
      <c r="S1041" s="197"/>
      <c r="T1041" s="198"/>
      <c r="AT1041" s="193" t="s">
        <v>184</v>
      </c>
      <c r="AU1041" s="193" t="s">
        <v>87</v>
      </c>
      <c r="AV1041" s="13" t="s">
        <v>81</v>
      </c>
      <c r="AW1041" s="13" t="s">
        <v>29</v>
      </c>
      <c r="AX1041" s="13" t="s">
        <v>74</v>
      </c>
      <c r="AY1041" s="193" t="s">
        <v>176</v>
      </c>
    </row>
    <row r="1042" spans="2:51" s="13" customFormat="1">
      <c r="B1042" s="191"/>
      <c r="D1042" s="192" t="s">
        <v>184</v>
      </c>
      <c r="E1042" s="193" t="s">
        <v>1</v>
      </c>
      <c r="F1042" s="194" t="s">
        <v>185</v>
      </c>
      <c r="H1042" s="193" t="s">
        <v>1</v>
      </c>
      <c r="I1042" s="195"/>
      <c r="L1042" s="191"/>
      <c r="M1042" s="196"/>
      <c r="N1042" s="197"/>
      <c r="O1042" s="197"/>
      <c r="P1042" s="197"/>
      <c r="Q1042" s="197"/>
      <c r="R1042" s="197"/>
      <c r="S1042" s="197"/>
      <c r="T1042" s="198"/>
      <c r="AT1042" s="193" t="s">
        <v>184</v>
      </c>
      <c r="AU1042" s="193" t="s">
        <v>87</v>
      </c>
      <c r="AV1042" s="13" t="s">
        <v>81</v>
      </c>
      <c r="AW1042" s="13" t="s">
        <v>29</v>
      </c>
      <c r="AX1042" s="13" t="s">
        <v>74</v>
      </c>
      <c r="AY1042" s="193" t="s">
        <v>176</v>
      </c>
    </row>
    <row r="1043" spans="2:51" s="14" customFormat="1">
      <c r="B1043" s="199"/>
      <c r="D1043" s="192" t="s">
        <v>184</v>
      </c>
      <c r="E1043" s="200" t="s">
        <v>1</v>
      </c>
      <c r="F1043" s="201" t="s">
        <v>525</v>
      </c>
      <c r="H1043" s="202">
        <v>13.65</v>
      </c>
      <c r="I1043" s="203"/>
      <c r="L1043" s="199"/>
      <c r="M1043" s="204"/>
      <c r="N1043" s="205"/>
      <c r="O1043" s="205"/>
      <c r="P1043" s="205"/>
      <c r="Q1043" s="205"/>
      <c r="R1043" s="205"/>
      <c r="S1043" s="205"/>
      <c r="T1043" s="206"/>
      <c r="AT1043" s="200" t="s">
        <v>184</v>
      </c>
      <c r="AU1043" s="200" t="s">
        <v>87</v>
      </c>
      <c r="AV1043" s="14" t="s">
        <v>87</v>
      </c>
      <c r="AW1043" s="14" t="s">
        <v>29</v>
      </c>
      <c r="AX1043" s="14" t="s">
        <v>74</v>
      </c>
      <c r="AY1043" s="200" t="s">
        <v>176</v>
      </c>
    </row>
    <row r="1044" spans="2:51" s="14" customFormat="1">
      <c r="B1044" s="199"/>
      <c r="D1044" s="192" t="s">
        <v>184</v>
      </c>
      <c r="E1044" s="200" t="s">
        <v>1</v>
      </c>
      <c r="F1044" s="201" t="s">
        <v>848</v>
      </c>
      <c r="H1044" s="202">
        <v>1.7549999999999999</v>
      </c>
      <c r="I1044" s="203"/>
      <c r="L1044" s="199"/>
      <c r="M1044" s="204"/>
      <c r="N1044" s="205"/>
      <c r="O1044" s="205"/>
      <c r="P1044" s="205"/>
      <c r="Q1044" s="205"/>
      <c r="R1044" s="205"/>
      <c r="S1044" s="205"/>
      <c r="T1044" s="206"/>
      <c r="AT1044" s="200" t="s">
        <v>184</v>
      </c>
      <c r="AU1044" s="200" t="s">
        <v>87</v>
      </c>
      <c r="AV1044" s="14" t="s">
        <v>87</v>
      </c>
      <c r="AW1044" s="14" t="s">
        <v>29</v>
      </c>
      <c r="AX1044" s="14" t="s">
        <v>74</v>
      </c>
      <c r="AY1044" s="200" t="s">
        <v>176</v>
      </c>
    </row>
    <row r="1045" spans="2:51" s="13" customFormat="1">
      <c r="B1045" s="191"/>
      <c r="D1045" s="192" t="s">
        <v>184</v>
      </c>
      <c r="E1045" s="193" t="s">
        <v>1</v>
      </c>
      <c r="F1045" s="194" t="s">
        <v>203</v>
      </c>
      <c r="H1045" s="193" t="s">
        <v>1</v>
      </c>
      <c r="I1045" s="195"/>
      <c r="L1045" s="191"/>
      <c r="M1045" s="196"/>
      <c r="N1045" s="197"/>
      <c r="O1045" s="197"/>
      <c r="P1045" s="197"/>
      <c r="Q1045" s="197"/>
      <c r="R1045" s="197"/>
      <c r="S1045" s="197"/>
      <c r="T1045" s="198"/>
      <c r="AT1045" s="193" t="s">
        <v>184</v>
      </c>
      <c r="AU1045" s="193" t="s">
        <v>87</v>
      </c>
      <c r="AV1045" s="13" t="s">
        <v>81</v>
      </c>
      <c r="AW1045" s="13" t="s">
        <v>29</v>
      </c>
      <c r="AX1045" s="13" t="s">
        <v>74</v>
      </c>
      <c r="AY1045" s="193" t="s">
        <v>176</v>
      </c>
    </row>
    <row r="1046" spans="2:51" s="14" customFormat="1">
      <c r="B1046" s="199"/>
      <c r="D1046" s="192" t="s">
        <v>184</v>
      </c>
      <c r="E1046" s="200" t="s">
        <v>1</v>
      </c>
      <c r="F1046" s="201" t="s">
        <v>849</v>
      </c>
      <c r="H1046" s="202">
        <v>11.76</v>
      </c>
      <c r="I1046" s="203"/>
      <c r="L1046" s="199"/>
      <c r="M1046" s="204"/>
      <c r="N1046" s="205"/>
      <c r="O1046" s="205"/>
      <c r="P1046" s="205"/>
      <c r="Q1046" s="205"/>
      <c r="R1046" s="205"/>
      <c r="S1046" s="205"/>
      <c r="T1046" s="206"/>
      <c r="AT1046" s="200" t="s">
        <v>184</v>
      </c>
      <c r="AU1046" s="200" t="s">
        <v>87</v>
      </c>
      <c r="AV1046" s="14" t="s">
        <v>87</v>
      </c>
      <c r="AW1046" s="14" t="s">
        <v>29</v>
      </c>
      <c r="AX1046" s="14" t="s">
        <v>74</v>
      </c>
      <c r="AY1046" s="200" t="s">
        <v>176</v>
      </c>
    </row>
    <row r="1047" spans="2:51" s="16" customFormat="1">
      <c r="B1047" s="215"/>
      <c r="D1047" s="192" t="s">
        <v>184</v>
      </c>
      <c r="E1047" s="216" t="s">
        <v>1</v>
      </c>
      <c r="F1047" s="217" t="s">
        <v>230</v>
      </c>
      <c r="H1047" s="218">
        <v>27.164999999999999</v>
      </c>
      <c r="I1047" s="219"/>
      <c r="L1047" s="215"/>
      <c r="M1047" s="220"/>
      <c r="N1047" s="221"/>
      <c r="O1047" s="221"/>
      <c r="P1047" s="221"/>
      <c r="Q1047" s="221"/>
      <c r="R1047" s="221"/>
      <c r="S1047" s="221"/>
      <c r="T1047" s="222"/>
      <c r="AT1047" s="216" t="s">
        <v>184</v>
      </c>
      <c r="AU1047" s="216" t="s">
        <v>87</v>
      </c>
      <c r="AV1047" s="16" t="s">
        <v>215</v>
      </c>
      <c r="AW1047" s="16" t="s">
        <v>29</v>
      </c>
      <c r="AX1047" s="16" t="s">
        <v>74</v>
      </c>
      <c r="AY1047" s="216" t="s">
        <v>176</v>
      </c>
    </row>
    <row r="1048" spans="2:51" s="13" customFormat="1">
      <c r="B1048" s="191"/>
      <c r="D1048" s="192" t="s">
        <v>184</v>
      </c>
      <c r="E1048" s="193" t="s">
        <v>1</v>
      </c>
      <c r="F1048" s="194" t="s">
        <v>1176</v>
      </c>
      <c r="H1048" s="193" t="s">
        <v>1</v>
      </c>
      <c r="I1048" s="195"/>
      <c r="L1048" s="191"/>
      <c r="M1048" s="196"/>
      <c r="N1048" s="197"/>
      <c r="O1048" s="197"/>
      <c r="P1048" s="197"/>
      <c r="Q1048" s="197"/>
      <c r="R1048" s="197"/>
      <c r="S1048" s="197"/>
      <c r="T1048" s="198"/>
      <c r="AT1048" s="193" t="s">
        <v>184</v>
      </c>
      <c r="AU1048" s="193" t="s">
        <v>87</v>
      </c>
      <c r="AV1048" s="13" t="s">
        <v>81</v>
      </c>
      <c r="AW1048" s="13" t="s">
        <v>29</v>
      </c>
      <c r="AX1048" s="13" t="s">
        <v>74</v>
      </c>
      <c r="AY1048" s="193" t="s">
        <v>176</v>
      </c>
    </row>
    <row r="1049" spans="2:51" s="13" customFormat="1">
      <c r="B1049" s="191"/>
      <c r="D1049" s="192" t="s">
        <v>184</v>
      </c>
      <c r="E1049" s="193" t="s">
        <v>1</v>
      </c>
      <c r="F1049" s="194" t="s">
        <v>185</v>
      </c>
      <c r="H1049" s="193" t="s">
        <v>1</v>
      </c>
      <c r="I1049" s="195"/>
      <c r="L1049" s="191"/>
      <c r="M1049" s="196"/>
      <c r="N1049" s="197"/>
      <c r="O1049" s="197"/>
      <c r="P1049" s="197"/>
      <c r="Q1049" s="197"/>
      <c r="R1049" s="197"/>
      <c r="S1049" s="197"/>
      <c r="T1049" s="198"/>
      <c r="AT1049" s="193" t="s">
        <v>184</v>
      </c>
      <c r="AU1049" s="193" t="s">
        <v>87</v>
      </c>
      <c r="AV1049" s="13" t="s">
        <v>81</v>
      </c>
      <c r="AW1049" s="13" t="s">
        <v>29</v>
      </c>
      <c r="AX1049" s="13" t="s">
        <v>74</v>
      </c>
      <c r="AY1049" s="193" t="s">
        <v>176</v>
      </c>
    </row>
    <row r="1050" spans="2:51" s="14" customFormat="1">
      <c r="B1050" s="199"/>
      <c r="D1050" s="192" t="s">
        <v>184</v>
      </c>
      <c r="E1050" s="200" t="s">
        <v>1</v>
      </c>
      <c r="F1050" s="201" t="s">
        <v>525</v>
      </c>
      <c r="H1050" s="202">
        <v>13.65</v>
      </c>
      <c r="I1050" s="203"/>
      <c r="L1050" s="199"/>
      <c r="M1050" s="204"/>
      <c r="N1050" s="205"/>
      <c r="O1050" s="205"/>
      <c r="P1050" s="205"/>
      <c r="Q1050" s="205"/>
      <c r="R1050" s="205"/>
      <c r="S1050" s="205"/>
      <c r="T1050" s="206"/>
      <c r="AT1050" s="200" t="s">
        <v>184</v>
      </c>
      <c r="AU1050" s="200" t="s">
        <v>87</v>
      </c>
      <c r="AV1050" s="14" t="s">
        <v>87</v>
      </c>
      <c r="AW1050" s="14" t="s">
        <v>29</v>
      </c>
      <c r="AX1050" s="14" t="s">
        <v>74</v>
      </c>
      <c r="AY1050" s="200" t="s">
        <v>176</v>
      </c>
    </row>
    <row r="1051" spans="2:51" s="14" customFormat="1">
      <c r="B1051" s="199"/>
      <c r="D1051" s="192" t="s">
        <v>184</v>
      </c>
      <c r="E1051" s="200" t="s">
        <v>1</v>
      </c>
      <c r="F1051" s="201" t="s">
        <v>848</v>
      </c>
      <c r="H1051" s="202">
        <v>1.7549999999999999</v>
      </c>
      <c r="I1051" s="203"/>
      <c r="L1051" s="199"/>
      <c r="M1051" s="204"/>
      <c r="N1051" s="205"/>
      <c r="O1051" s="205"/>
      <c r="P1051" s="205"/>
      <c r="Q1051" s="205"/>
      <c r="R1051" s="205"/>
      <c r="S1051" s="205"/>
      <c r="T1051" s="206"/>
      <c r="AT1051" s="200" t="s">
        <v>184</v>
      </c>
      <c r="AU1051" s="200" t="s">
        <v>87</v>
      </c>
      <c r="AV1051" s="14" t="s">
        <v>87</v>
      </c>
      <c r="AW1051" s="14" t="s">
        <v>29</v>
      </c>
      <c r="AX1051" s="14" t="s">
        <v>74</v>
      </c>
      <c r="AY1051" s="200" t="s">
        <v>176</v>
      </c>
    </row>
    <row r="1052" spans="2:51" s="13" customFormat="1">
      <c r="B1052" s="191"/>
      <c r="D1052" s="192" t="s">
        <v>184</v>
      </c>
      <c r="E1052" s="193" t="s">
        <v>1</v>
      </c>
      <c r="F1052" s="194" t="s">
        <v>1177</v>
      </c>
      <c r="H1052" s="193" t="s">
        <v>1</v>
      </c>
      <c r="I1052" s="195"/>
      <c r="L1052" s="191"/>
      <c r="M1052" s="196"/>
      <c r="N1052" s="197"/>
      <c r="O1052" s="197"/>
      <c r="P1052" s="197"/>
      <c r="Q1052" s="197"/>
      <c r="R1052" s="197"/>
      <c r="S1052" s="197"/>
      <c r="T1052" s="198"/>
      <c r="AT1052" s="193" t="s">
        <v>184</v>
      </c>
      <c r="AU1052" s="193" t="s">
        <v>87</v>
      </c>
      <c r="AV1052" s="13" t="s">
        <v>81</v>
      </c>
      <c r="AW1052" s="13" t="s">
        <v>29</v>
      </c>
      <c r="AX1052" s="13" t="s">
        <v>74</v>
      </c>
      <c r="AY1052" s="193" t="s">
        <v>176</v>
      </c>
    </row>
    <row r="1053" spans="2:51" s="14" customFormat="1">
      <c r="B1053" s="199"/>
      <c r="D1053" s="192" t="s">
        <v>184</v>
      </c>
      <c r="E1053" s="200" t="s">
        <v>1</v>
      </c>
      <c r="F1053" s="201" t="s">
        <v>1178</v>
      </c>
      <c r="H1053" s="202">
        <v>12.2</v>
      </c>
      <c r="I1053" s="203"/>
      <c r="L1053" s="199"/>
      <c r="M1053" s="204"/>
      <c r="N1053" s="205"/>
      <c r="O1053" s="205"/>
      <c r="P1053" s="205"/>
      <c r="Q1053" s="205"/>
      <c r="R1053" s="205"/>
      <c r="S1053" s="205"/>
      <c r="T1053" s="206"/>
      <c r="AT1053" s="200" t="s">
        <v>184</v>
      </c>
      <c r="AU1053" s="200" t="s">
        <v>87</v>
      </c>
      <c r="AV1053" s="14" t="s">
        <v>87</v>
      </c>
      <c r="AW1053" s="14" t="s">
        <v>29</v>
      </c>
      <c r="AX1053" s="14" t="s">
        <v>74</v>
      </c>
      <c r="AY1053" s="200" t="s">
        <v>176</v>
      </c>
    </row>
    <row r="1054" spans="2:51" s="13" customFormat="1">
      <c r="B1054" s="191"/>
      <c r="D1054" s="192" t="s">
        <v>184</v>
      </c>
      <c r="E1054" s="193" t="s">
        <v>1</v>
      </c>
      <c r="F1054" s="194" t="s">
        <v>203</v>
      </c>
      <c r="H1054" s="193" t="s">
        <v>1</v>
      </c>
      <c r="I1054" s="195"/>
      <c r="L1054" s="191"/>
      <c r="M1054" s="196"/>
      <c r="N1054" s="197"/>
      <c r="O1054" s="197"/>
      <c r="P1054" s="197"/>
      <c r="Q1054" s="197"/>
      <c r="R1054" s="197"/>
      <c r="S1054" s="197"/>
      <c r="T1054" s="198"/>
      <c r="AT1054" s="193" t="s">
        <v>184</v>
      </c>
      <c r="AU1054" s="193" t="s">
        <v>87</v>
      </c>
      <c r="AV1054" s="13" t="s">
        <v>81</v>
      </c>
      <c r="AW1054" s="13" t="s">
        <v>29</v>
      </c>
      <c r="AX1054" s="13" t="s">
        <v>74</v>
      </c>
      <c r="AY1054" s="193" t="s">
        <v>176</v>
      </c>
    </row>
    <row r="1055" spans="2:51" s="14" customFormat="1">
      <c r="B1055" s="199"/>
      <c r="D1055" s="192" t="s">
        <v>184</v>
      </c>
      <c r="E1055" s="200" t="s">
        <v>1</v>
      </c>
      <c r="F1055" s="201" t="s">
        <v>1179</v>
      </c>
      <c r="H1055" s="202">
        <v>32.700000000000003</v>
      </c>
      <c r="I1055" s="203"/>
      <c r="L1055" s="199"/>
      <c r="M1055" s="204"/>
      <c r="N1055" s="205"/>
      <c r="O1055" s="205"/>
      <c r="P1055" s="205"/>
      <c r="Q1055" s="205"/>
      <c r="R1055" s="205"/>
      <c r="S1055" s="205"/>
      <c r="T1055" s="206"/>
      <c r="AT1055" s="200" t="s">
        <v>184</v>
      </c>
      <c r="AU1055" s="200" t="s">
        <v>87</v>
      </c>
      <c r="AV1055" s="14" t="s">
        <v>87</v>
      </c>
      <c r="AW1055" s="14" t="s">
        <v>29</v>
      </c>
      <c r="AX1055" s="14" t="s">
        <v>74</v>
      </c>
      <c r="AY1055" s="200" t="s">
        <v>176</v>
      </c>
    </row>
    <row r="1056" spans="2:51" s="13" customFormat="1">
      <c r="B1056" s="191"/>
      <c r="D1056" s="192" t="s">
        <v>184</v>
      </c>
      <c r="E1056" s="193" t="s">
        <v>1</v>
      </c>
      <c r="F1056" s="194" t="s">
        <v>527</v>
      </c>
      <c r="H1056" s="193" t="s">
        <v>1</v>
      </c>
      <c r="I1056" s="195"/>
      <c r="L1056" s="191"/>
      <c r="M1056" s="196"/>
      <c r="N1056" s="197"/>
      <c r="O1056" s="197"/>
      <c r="P1056" s="197"/>
      <c r="Q1056" s="197"/>
      <c r="R1056" s="197"/>
      <c r="S1056" s="197"/>
      <c r="T1056" s="198"/>
      <c r="AT1056" s="193" t="s">
        <v>184</v>
      </c>
      <c r="AU1056" s="193" t="s">
        <v>87</v>
      </c>
      <c r="AV1056" s="13" t="s">
        <v>81</v>
      </c>
      <c r="AW1056" s="13" t="s">
        <v>29</v>
      </c>
      <c r="AX1056" s="13" t="s">
        <v>74</v>
      </c>
      <c r="AY1056" s="193" t="s">
        <v>176</v>
      </c>
    </row>
    <row r="1057" spans="2:51" s="14" customFormat="1">
      <c r="B1057" s="199"/>
      <c r="D1057" s="192" t="s">
        <v>184</v>
      </c>
      <c r="E1057" s="200" t="s">
        <v>1</v>
      </c>
      <c r="F1057" s="201" t="s">
        <v>1180</v>
      </c>
      <c r="H1057" s="202">
        <v>10.28</v>
      </c>
      <c r="I1057" s="203"/>
      <c r="L1057" s="199"/>
      <c r="M1057" s="204"/>
      <c r="N1057" s="205"/>
      <c r="O1057" s="205"/>
      <c r="P1057" s="205"/>
      <c r="Q1057" s="205"/>
      <c r="R1057" s="205"/>
      <c r="S1057" s="205"/>
      <c r="T1057" s="206"/>
      <c r="AT1057" s="200" t="s">
        <v>184</v>
      </c>
      <c r="AU1057" s="200" t="s">
        <v>87</v>
      </c>
      <c r="AV1057" s="14" t="s">
        <v>87</v>
      </c>
      <c r="AW1057" s="14" t="s">
        <v>29</v>
      </c>
      <c r="AX1057" s="14" t="s">
        <v>74</v>
      </c>
      <c r="AY1057" s="200" t="s">
        <v>176</v>
      </c>
    </row>
    <row r="1058" spans="2:51" s="16" customFormat="1">
      <c r="B1058" s="215"/>
      <c r="D1058" s="192" t="s">
        <v>184</v>
      </c>
      <c r="E1058" s="216" t="s">
        <v>1</v>
      </c>
      <c r="F1058" s="217" t="s">
        <v>230</v>
      </c>
      <c r="H1058" s="218">
        <v>70.584999999999994</v>
      </c>
      <c r="I1058" s="219"/>
      <c r="L1058" s="215"/>
      <c r="M1058" s="220"/>
      <c r="N1058" s="221"/>
      <c r="O1058" s="221"/>
      <c r="P1058" s="221"/>
      <c r="Q1058" s="221"/>
      <c r="R1058" s="221"/>
      <c r="S1058" s="221"/>
      <c r="T1058" s="222"/>
      <c r="AT1058" s="216" t="s">
        <v>184</v>
      </c>
      <c r="AU1058" s="216" t="s">
        <v>87</v>
      </c>
      <c r="AV1058" s="16" t="s">
        <v>215</v>
      </c>
      <c r="AW1058" s="16" t="s">
        <v>29</v>
      </c>
      <c r="AX1058" s="16" t="s">
        <v>74</v>
      </c>
      <c r="AY1058" s="216" t="s">
        <v>176</v>
      </c>
    </row>
    <row r="1059" spans="2:51" s="13" customFormat="1">
      <c r="B1059" s="191"/>
      <c r="D1059" s="192" t="s">
        <v>184</v>
      </c>
      <c r="E1059" s="193" t="s">
        <v>1</v>
      </c>
      <c r="F1059" s="194" t="s">
        <v>855</v>
      </c>
      <c r="H1059" s="193" t="s">
        <v>1</v>
      </c>
      <c r="I1059" s="195"/>
      <c r="L1059" s="191"/>
      <c r="M1059" s="196"/>
      <c r="N1059" s="197"/>
      <c r="O1059" s="197"/>
      <c r="P1059" s="197"/>
      <c r="Q1059" s="197"/>
      <c r="R1059" s="197"/>
      <c r="S1059" s="197"/>
      <c r="T1059" s="198"/>
      <c r="AT1059" s="193" t="s">
        <v>184</v>
      </c>
      <c r="AU1059" s="193" t="s">
        <v>87</v>
      </c>
      <c r="AV1059" s="13" t="s">
        <v>81</v>
      </c>
      <c r="AW1059" s="13" t="s">
        <v>29</v>
      </c>
      <c r="AX1059" s="13" t="s">
        <v>74</v>
      </c>
      <c r="AY1059" s="193" t="s">
        <v>176</v>
      </c>
    </row>
    <row r="1060" spans="2:51" s="13" customFormat="1">
      <c r="B1060" s="191"/>
      <c r="D1060" s="192" t="s">
        <v>184</v>
      </c>
      <c r="E1060" s="193" t="s">
        <v>1</v>
      </c>
      <c r="F1060" s="194" t="s">
        <v>522</v>
      </c>
      <c r="H1060" s="193" t="s">
        <v>1</v>
      </c>
      <c r="I1060" s="195"/>
      <c r="L1060" s="191"/>
      <c r="M1060" s="196"/>
      <c r="N1060" s="197"/>
      <c r="O1060" s="197"/>
      <c r="P1060" s="197"/>
      <c r="Q1060" s="197"/>
      <c r="R1060" s="197"/>
      <c r="S1060" s="197"/>
      <c r="T1060" s="198"/>
      <c r="AT1060" s="193" t="s">
        <v>184</v>
      </c>
      <c r="AU1060" s="193" t="s">
        <v>87</v>
      </c>
      <c r="AV1060" s="13" t="s">
        <v>81</v>
      </c>
      <c r="AW1060" s="13" t="s">
        <v>29</v>
      </c>
      <c r="AX1060" s="13" t="s">
        <v>74</v>
      </c>
      <c r="AY1060" s="193" t="s">
        <v>176</v>
      </c>
    </row>
    <row r="1061" spans="2:51" s="14" customFormat="1">
      <c r="B1061" s="199"/>
      <c r="D1061" s="192" t="s">
        <v>184</v>
      </c>
      <c r="E1061" s="200" t="s">
        <v>1</v>
      </c>
      <c r="F1061" s="201" t="s">
        <v>1181</v>
      </c>
      <c r="H1061" s="202">
        <v>1.7150000000000001</v>
      </c>
      <c r="I1061" s="203"/>
      <c r="L1061" s="199"/>
      <c r="M1061" s="204"/>
      <c r="N1061" s="205"/>
      <c r="O1061" s="205"/>
      <c r="P1061" s="205"/>
      <c r="Q1061" s="205"/>
      <c r="R1061" s="205"/>
      <c r="S1061" s="205"/>
      <c r="T1061" s="206"/>
      <c r="AT1061" s="200" t="s">
        <v>184</v>
      </c>
      <c r="AU1061" s="200" t="s">
        <v>87</v>
      </c>
      <c r="AV1061" s="14" t="s">
        <v>87</v>
      </c>
      <c r="AW1061" s="14" t="s">
        <v>29</v>
      </c>
      <c r="AX1061" s="14" t="s">
        <v>74</v>
      </c>
      <c r="AY1061" s="200" t="s">
        <v>176</v>
      </c>
    </row>
    <row r="1062" spans="2:51" s="16" customFormat="1">
      <c r="B1062" s="215"/>
      <c r="D1062" s="192" t="s">
        <v>184</v>
      </c>
      <c r="E1062" s="216" t="s">
        <v>1</v>
      </c>
      <c r="F1062" s="217" t="s">
        <v>230</v>
      </c>
      <c r="H1062" s="218">
        <v>1.7150000000000001</v>
      </c>
      <c r="I1062" s="219"/>
      <c r="L1062" s="215"/>
      <c r="M1062" s="220"/>
      <c r="N1062" s="221"/>
      <c r="O1062" s="221"/>
      <c r="P1062" s="221"/>
      <c r="Q1062" s="221"/>
      <c r="R1062" s="221"/>
      <c r="S1062" s="221"/>
      <c r="T1062" s="222"/>
      <c r="AT1062" s="216" t="s">
        <v>184</v>
      </c>
      <c r="AU1062" s="216" t="s">
        <v>87</v>
      </c>
      <c r="AV1062" s="16" t="s">
        <v>215</v>
      </c>
      <c r="AW1062" s="16" t="s">
        <v>29</v>
      </c>
      <c r="AX1062" s="16" t="s">
        <v>74</v>
      </c>
      <c r="AY1062" s="216" t="s">
        <v>176</v>
      </c>
    </row>
    <row r="1063" spans="2:51" s="13" customFormat="1">
      <c r="B1063" s="191"/>
      <c r="D1063" s="192" t="s">
        <v>184</v>
      </c>
      <c r="E1063" s="193" t="s">
        <v>1</v>
      </c>
      <c r="F1063" s="194" t="s">
        <v>1182</v>
      </c>
      <c r="H1063" s="193" t="s">
        <v>1</v>
      </c>
      <c r="I1063" s="195"/>
      <c r="L1063" s="191"/>
      <c r="M1063" s="196"/>
      <c r="N1063" s="197"/>
      <c r="O1063" s="197"/>
      <c r="P1063" s="197"/>
      <c r="Q1063" s="197"/>
      <c r="R1063" s="197"/>
      <c r="S1063" s="197"/>
      <c r="T1063" s="198"/>
      <c r="AT1063" s="193" t="s">
        <v>184</v>
      </c>
      <c r="AU1063" s="193" t="s">
        <v>87</v>
      </c>
      <c r="AV1063" s="13" t="s">
        <v>81</v>
      </c>
      <c r="AW1063" s="13" t="s">
        <v>29</v>
      </c>
      <c r="AX1063" s="13" t="s">
        <v>74</v>
      </c>
      <c r="AY1063" s="193" t="s">
        <v>176</v>
      </c>
    </row>
    <row r="1064" spans="2:51" s="13" customFormat="1">
      <c r="B1064" s="191"/>
      <c r="D1064" s="192" t="s">
        <v>184</v>
      </c>
      <c r="E1064" s="193" t="s">
        <v>1</v>
      </c>
      <c r="F1064" s="194" t="s">
        <v>415</v>
      </c>
      <c r="H1064" s="193" t="s">
        <v>1</v>
      </c>
      <c r="I1064" s="195"/>
      <c r="L1064" s="191"/>
      <c r="M1064" s="196"/>
      <c r="N1064" s="197"/>
      <c r="O1064" s="197"/>
      <c r="P1064" s="197"/>
      <c r="Q1064" s="197"/>
      <c r="R1064" s="197"/>
      <c r="S1064" s="197"/>
      <c r="T1064" s="198"/>
      <c r="AT1064" s="193" t="s">
        <v>184</v>
      </c>
      <c r="AU1064" s="193" t="s">
        <v>87</v>
      </c>
      <c r="AV1064" s="13" t="s">
        <v>81</v>
      </c>
      <c r="AW1064" s="13" t="s">
        <v>29</v>
      </c>
      <c r="AX1064" s="13" t="s">
        <v>74</v>
      </c>
      <c r="AY1064" s="193" t="s">
        <v>176</v>
      </c>
    </row>
    <row r="1065" spans="2:51" s="13" customFormat="1">
      <c r="B1065" s="191"/>
      <c r="D1065" s="192" t="s">
        <v>184</v>
      </c>
      <c r="E1065" s="193" t="s">
        <v>1</v>
      </c>
      <c r="F1065" s="194" t="s">
        <v>185</v>
      </c>
      <c r="H1065" s="193" t="s">
        <v>1</v>
      </c>
      <c r="I1065" s="195"/>
      <c r="L1065" s="191"/>
      <c r="M1065" s="196"/>
      <c r="N1065" s="197"/>
      <c r="O1065" s="197"/>
      <c r="P1065" s="197"/>
      <c r="Q1065" s="197"/>
      <c r="R1065" s="197"/>
      <c r="S1065" s="197"/>
      <c r="T1065" s="198"/>
      <c r="AT1065" s="193" t="s">
        <v>184</v>
      </c>
      <c r="AU1065" s="193" t="s">
        <v>87</v>
      </c>
      <c r="AV1065" s="13" t="s">
        <v>81</v>
      </c>
      <c r="AW1065" s="13" t="s">
        <v>29</v>
      </c>
      <c r="AX1065" s="13" t="s">
        <v>74</v>
      </c>
      <c r="AY1065" s="193" t="s">
        <v>176</v>
      </c>
    </row>
    <row r="1066" spans="2:51" s="14" customFormat="1">
      <c r="B1066" s="199"/>
      <c r="D1066" s="192" t="s">
        <v>184</v>
      </c>
      <c r="E1066" s="200" t="s">
        <v>1</v>
      </c>
      <c r="F1066" s="201" t="s">
        <v>635</v>
      </c>
      <c r="H1066" s="202">
        <v>63.796999999999997</v>
      </c>
      <c r="I1066" s="203"/>
      <c r="L1066" s="199"/>
      <c r="M1066" s="204"/>
      <c r="N1066" s="205"/>
      <c r="O1066" s="205"/>
      <c r="P1066" s="205"/>
      <c r="Q1066" s="205"/>
      <c r="R1066" s="205"/>
      <c r="S1066" s="205"/>
      <c r="T1066" s="206"/>
      <c r="AT1066" s="200" t="s">
        <v>184</v>
      </c>
      <c r="AU1066" s="200" t="s">
        <v>87</v>
      </c>
      <c r="AV1066" s="14" t="s">
        <v>87</v>
      </c>
      <c r="AW1066" s="14" t="s">
        <v>29</v>
      </c>
      <c r="AX1066" s="14" t="s">
        <v>74</v>
      </c>
      <c r="AY1066" s="200" t="s">
        <v>176</v>
      </c>
    </row>
    <row r="1067" spans="2:51" s="14" customFormat="1">
      <c r="B1067" s="199"/>
      <c r="D1067" s="192" t="s">
        <v>184</v>
      </c>
      <c r="E1067" s="200" t="s">
        <v>1</v>
      </c>
      <c r="F1067" s="201" t="s">
        <v>636</v>
      </c>
      <c r="H1067" s="202">
        <v>-14.664999999999999</v>
      </c>
      <c r="I1067" s="203"/>
      <c r="L1067" s="199"/>
      <c r="M1067" s="204"/>
      <c r="N1067" s="205"/>
      <c r="O1067" s="205"/>
      <c r="P1067" s="205"/>
      <c r="Q1067" s="205"/>
      <c r="R1067" s="205"/>
      <c r="S1067" s="205"/>
      <c r="T1067" s="206"/>
      <c r="AT1067" s="200" t="s">
        <v>184</v>
      </c>
      <c r="AU1067" s="200" t="s">
        <v>87</v>
      </c>
      <c r="AV1067" s="14" t="s">
        <v>87</v>
      </c>
      <c r="AW1067" s="14" t="s">
        <v>29</v>
      </c>
      <c r="AX1067" s="14" t="s">
        <v>74</v>
      </c>
      <c r="AY1067" s="200" t="s">
        <v>176</v>
      </c>
    </row>
    <row r="1068" spans="2:51" s="14" customFormat="1">
      <c r="B1068" s="199"/>
      <c r="D1068" s="192" t="s">
        <v>184</v>
      </c>
      <c r="E1068" s="200" t="s">
        <v>1</v>
      </c>
      <c r="F1068" s="201" t="s">
        <v>637</v>
      </c>
      <c r="H1068" s="202">
        <v>1.7849999999999999</v>
      </c>
      <c r="I1068" s="203"/>
      <c r="L1068" s="199"/>
      <c r="M1068" s="204"/>
      <c r="N1068" s="205"/>
      <c r="O1068" s="205"/>
      <c r="P1068" s="205"/>
      <c r="Q1068" s="205"/>
      <c r="R1068" s="205"/>
      <c r="S1068" s="205"/>
      <c r="T1068" s="206"/>
      <c r="AT1068" s="200" t="s">
        <v>184</v>
      </c>
      <c r="AU1068" s="200" t="s">
        <v>87</v>
      </c>
      <c r="AV1068" s="14" t="s">
        <v>87</v>
      </c>
      <c r="AW1068" s="14" t="s">
        <v>29</v>
      </c>
      <c r="AX1068" s="14" t="s">
        <v>74</v>
      </c>
      <c r="AY1068" s="200" t="s">
        <v>176</v>
      </c>
    </row>
    <row r="1069" spans="2:51" s="13" customFormat="1">
      <c r="B1069" s="191"/>
      <c r="D1069" s="192" t="s">
        <v>184</v>
      </c>
      <c r="E1069" s="193" t="s">
        <v>1</v>
      </c>
      <c r="F1069" s="194" t="s">
        <v>611</v>
      </c>
      <c r="H1069" s="193" t="s">
        <v>1</v>
      </c>
      <c r="I1069" s="195"/>
      <c r="L1069" s="191"/>
      <c r="M1069" s="196"/>
      <c r="N1069" s="197"/>
      <c r="O1069" s="197"/>
      <c r="P1069" s="197"/>
      <c r="Q1069" s="197"/>
      <c r="R1069" s="197"/>
      <c r="S1069" s="197"/>
      <c r="T1069" s="198"/>
      <c r="AT1069" s="193" t="s">
        <v>184</v>
      </c>
      <c r="AU1069" s="193" t="s">
        <v>87</v>
      </c>
      <c r="AV1069" s="13" t="s">
        <v>81</v>
      </c>
      <c r="AW1069" s="13" t="s">
        <v>29</v>
      </c>
      <c r="AX1069" s="13" t="s">
        <v>74</v>
      </c>
      <c r="AY1069" s="193" t="s">
        <v>176</v>
      </c>
    </row>
    <row r="1070" spans="2:51" s="14" customFormat="1">
      <c r="B1070" s="199"/>
      <c r="D1070" s="192" t="s">
        <v>184</v>
      </c>
      <c r="E1070" s="200" t="s">
        <v>1</v>
      </c>
      <c r="F1070" s="201" t="s">
        <v>638</v>
      </c>
      <c r="H1070" s="202">
        <v>9.5630000000000006</v>
      </c>
      <c r="I1070" s="203"/>
      <c r="L1070" s="199"/>
      <c r="M1070" s="204"/>
      <c r="N1070" s="205"/>
      <c r="O1070" s="205"/>
      <c r="P1070" s="205"/>
      <c r="Q1070" s="205"/>
      <c r="R1070" s="205"/>
      <c r="S1070" s="205"/>
      <c r="T1070" s="206"/>
      <c r="AT1070" s="200" t="s">
        <v>184</v>
      </c>
      <c r="AU1070" s="200" t="s">
        <v>87</v>
      </c>
      <c r="AV1070" s="14" t="s">
        <v>87</v>
      </c>
      <c r="AW1070" s="14" t="s">
        <v>29</v>
      </c>
      <c r="AX1070" s="14" t="s">
        <v>74</v>
      </c>
      <c r="AY1070" s="200" t="s">
        <v>176</v>
      </c>
    </row>
    <row r="1071" spans="2:51" s="14" customFormat="1">
      <c r="B1071" s="199"/>
      <c r="D1071" s="192" t="s">
        <v>184</v>
      </c>
      <c r="E1071" s="200" t="s">
        <v>1</v>
      </c>
      <c r="F1071" s="201" t="s">
        <v>639</v>
      </c>
      <c r="H1071" s="202">
        <v>-5.25</v>
      </c>
      <c r="I1071" s="203"/>
      <c r="L1071" s="199"/>
      <c r="M1071" s="204"/>
      <c r="N1071" s="205"/>
      <c r="O1071" s="205"/>
      <c r="P1071" s="205"/>
      <c r="Q1071" s="205"/>
      <c r="R1071" s="205"/>
      <c r="S1071" s="205"/>
      <c r="T1071" s="206"/>
      <c r="AT1071" s="200" t="s">
        <v>184</v>
      </c>
      <c r="AU1071" s="200" t="s">
        <v>87</v>
      </c>
      <c r="AV1071" s="14" t="s">
        <v>87</v>
      </c>
      <c r="AW1071" s="14" t="s">
        <v>29</v>
      </c>
      <c r="AX1071" s="14" t="s">
        <v>74</v>
      </c>
      <c r="AY1071" s="200" t="s">
        <v>176</v>
      </c>
    </row>
    <row r="1072" spans="2:51" s="14" customFormat="1">
      <c r="B1072" s="199"/>
      <c r="D1072" s="192" t="s">
        <v>184</v>
      </c>
      <c r="E1072" s="200" t="s">
        <v>1</v>
      </c>
      <c r="F1072" s="201" t="s">
        <v>640</v>
      </c>
      <c r="H1072" s="202">
        <v>1.1379999999999999</v>
      </c>
      <c r="I1072" s="203"/>
      <c r="L1072" s="199"/>
      <c r="M1072" s="204"/>
      <c r="N1072" s="205"/>
      <c r="O1072" s="205"/>
      <c r="P1072" s="205"/>
      <c r="Q1072" s="205"/>
      <c r="R1072" s="205"/>
      <c r="S1072" s="205"/>
      <c r="T1072" s="206"/>
      <c r="AT1072" s="200" t="s">
        <v>184</v>
      </c>
      <c r="AU1072" s="200" t="s">
        <v>87</v>
      </c>
      <c r="AV1072" s="14" t="s">
        <v>87</v>
      </c>
      <c r="AW1072" s="14" t="s">
        <v>29</v>
      </c>
      <c r="AX1072" s="14" t="s">
        <v>74</v>
      </c>
      <c r="AY1072" s="200" t="s">
        <v>176</v>
      </c>
    </row>
    <row r="1073" spans="2:51" s="13" customFormat="1">
      <c r="B1073" s="191"/>
      <c r="D1073" s="192" t="s">
        <v>184</v>
      </c>
      <c r="E1073" s="193" t="s">
        <v>1</v>
      </c>
      <c r="F1073" s="194" t="s">
        <v>622</v>
      </c>
      <c r="H1073" s="193" t="s">
        <v>1</v>
      </c>
      <c r="I1073" s="195"/>
      <c r="L1073" s="191"/>
      <c r="M1073" s="196"/>
      <c r="N1073" s="197"/>
      <c r="O1073" s="197"/>
      <c r="P1073" s="197"/>
      <c r="Q1073" s="197"/>
      <c r="R1073" s="197"/>
      <c r="S1073" s="197"/>
      <c r="T1073" s="198"/>
      <c r="AT1073" s="193" t="s">
        <v>184</v>
      </c>
      <c r="AU1073" s="193" t="s">
        <v>87</v>
      </c>
      <c r="AV1073" s="13" t="s">
        <v>81</v>
      </c>
      <c r="AW1073" s="13" t="s">
        <v>29</v>
      </c>
      <c r="AX1073" s="13" t="s">
        <v>74</v>
      </c>
      <c r="AY1073" s="193" t="s">
        <v>176</v>
      </c>
    </row>
    <row r="1074" spans="2:51" s="14" customFormat="1">
      <c r="B1074" s="199"/>
      <c r="D1074" s="192" t="s">
        <v>184</v>
      </c>
      <c r="E1074" s="200" t="s">
        <v>1</v>
      </c>
      <c r="F1074" s="201" t="s">
        <v>641</v>
      </c>
      <c r="H1074" s="202">
        <v>20.132000000000001</v>
      </c>
      <c r="I1074" s="203"/>
      <c r="L1074" s="199"/>
      <c r="M1074" s="204"/>
      <c r="N1074" s="205"/>
      <c r="O1074" s="205"/>
      <c r="P1074" s="205"/>
      <c r="Q1074" s="205"/>
      <c r="R1074" s="205"/>
      <c r="S1074" s="205"/>
      <c r="T1074" s="206"/>
      <c r="AT1074" s="200" t="s">
        <v>184</v>
      </c>
      <c r="AU1074" s="200" t="s">
        <v>87</v>
      </c>
      <c r="AV1074" s="14" t="s">
        <v>87</v>
      </c>
      <c r="AW1074" s="14" t="s">
        <v>29</v>
      </c>
      <c r="AX1074" s="14" t="s">
        <v>74</v>
      </c>
      <c r="AY1074" s="200" t="s">
        <v>176</v>
      </c>
    </row>
    <row r="1075" spans="2:51" s="14" customFormat="1">
      <c r="B1075" s="199"/>
      <c r="D1075" s="192" t="s">
        <v>184</v>
      </c>
      <c r="E1075" s="200" t="s">
        <v>1</v>
      </c>
      <c r="F1075" s="201" t="s">
        <v>642</v>
      </c>
      <c r="H1075" s="202">
        <v>-9.2579999999999991</v>
      </c>
      <c r="I1075" s="203"/>
      <c r="L1075" s="199"/>
      <c r="M1075" s="204"/>
      <c r="N1075" s="205"/>
      <c r="O1075" s="205"/>
      <c r="P1075" s="205"/>
      <c r="Q1075" s="205"/>
      <c r="R1075" s="205"/>
      <c r="S1075" s="205"/>
      <c r="T1075" s="206"/>
      <c r="AT1075" s="200" t="s">
        <v>184</v>
      </c>
      <c r="AU1075" s="200" t="s">
        <v>87</v>
      </c>
      <c r="AV1075" s="14" t="s">
        <v>87</v>
      </c>
      <c r="AW1075" s="14" t="s">
        <v>29</v>
      </c>
      <c r="AX1075" s="14" t="s">
        <v>74</v>
      </c>
      <c r="AY1075" s="200" t="s">
        <v>176</v>
      </c>
    </row>
    <row r="1076" spans="2:51" s="14" customFormat="1">
      <c r="B1076" s="199"/>
      <c r="D1076" s="192" t="s">
        <v>184</v>
      </c>
      <c r="E1076" s="200" t="s">
        <v>1</v>
      </c>
      <c r="F1076" s="201" t="s">
        <v>643</v>
      </c>
      <c r="H1076" s="202">
        <v>2.1509999999999998</v>
      </c>
      <c r="I1076" s="203"/>
      <c r="L1076" s="199"/>
      <c r="M1076" s="204"/>
      <c r="N1076" s="205"/>
      <c r="O1076" s="205"/>
      <c r="P1076" s="205"/>
      <c r="Q1076" s="205"/>
      <c r="R1076" s="205"/>
      <c r="S1076" s="205"/>
      <c r="T1076" s="206"/>
      <c r="AT1076" s="200" t="s">
        <v>184</v>
      </c>
      <c r="AU1076" s="200" t="s">
        <v>87</v>
      </c>
      <c r="AV1076" s="14" t="s">
        <v>87</v>
      </c>
      <c r="AW1076" s="14" t="s">
        <v>29</v>
      </c>
      <c r="AX1076" s="14" t="s">
        <v>74</v>
      </c>
      <c r="AY1076" s="200" t="s">
        <v>176</v>
      </c>
    </row>
    <row r="1077" spans="2:51" s="13" customFormat="1">
      <c r="B1077" s="191"/>
      <c r="D1077" s="192" t="s">
        <v>184</v>
      </c>
      <c r="E1077" s="193" t="s">
        <v>1</v>
      </c>
      <c r="F1077" s="194" t="s">
        <v>195</v>
      </c>
      <c r="H1077" s="193" t="s">
        <v>1</v>
      </c>
      <c r="I1077" s="195"/>
      <c r="L1077" s="191"/>
      <c r="M1077" s="196"/>
      <c r="N1077" s="197"/>
      <c r="O1077" s="197"/>
      <c r="P1077" s="197"/>
      <c r="Q1077" s="197"/>
      <c r="R1077" s="197"/>
      <c r="S1077" s="197"/>
      <c r="T1077" s="198"/>
      <c r="AT1077" s="193" t="s">
        <v>184</v>
      </c>
      <c r="AU1077" s="193" t="s">
        <v>87</v>
      </c>
      <c r="AV1077" s="13" t="s">
        <v>81</v>
      </c>
      <c r="AW1077" s="13" t="s">
        <v>29</v>
      </c>
      <c r="AX1077" s="13" t="s">
        <v>74</v>
      </c>
      <c r="AY1077" s="193" t="s">
        <v>176</v>
      </c>
    </row>
    <row r="1078" spans="2:51" s="14" customFormat="1">
      <c r="B1078" s="199"/>
      <c r="D1078" s="192" t="s">
        <v>184</v>
      </c>
      <c r="E1078" s="200" t="s">
        <v>1</v>
      </c>
      <c r="F1078" s="201" t="s">
        <v>644</v>
      </c>
      <c r="H1078" s="202">
        <v>7.008</v>
      </c>
      <c r="I1078" s="203"/>
      <c r="L1078" s="199"/>
      <c r="M1078" s="204"/>
      <c r="N1078" s="205"/>
      <c r="O1078" s="205"/>
      <c r="P1078" s="205"/>
      <c r="Q1078" s="205"/>
      <c r="R1078" s="205"/>
      <c r="S1078" s="205"/>
      <c r="T1078" s="206"/>
      <c r="AT1078" s="200" t="s">
        <v>184</v>
      </c>
      <c r="AU1078" s="200" t="s">
        <v>87</v>
      </c>
      <c r="AV1078" s="14" t="s">
        <v>87</v>
      </c>
      <c r="AW1078" s="14" t="s">
        <v>29</v>
      </c>
      <c r="AX1078" s="14" t="s">
        <v>74</v>
      </c>
      <c r="AY1078" s="200" t="s">
        <v>176</v>
      </c>
    </row>
    <row r="1079" spans="2:51" s="14" customFormat="1">
      <c r="B1079" s="199"/>
      <c r="D1079" s="192" t="s">
        <v>184</v>
      </c>
      <c r="E1079" s="200" t="s">
        <v>1</v>
      </c>
      <c r="F1079" s="201" t="s">
        <v>645</v>
      </c>
      <c r="H1079" s="202">
        <v>9.1059999999999999</v>
      </c>
      <c r="I1079" s="203"/>
      <c r="L1079" s="199"/>
      <c r="M1079" s="204"/>
      <c r="N1079" s="205"/>
      <c r="O1079" s="205"/>
      <c r="P1079" s="205"/>
      <c r="Q1079" s="205"/>
      <c r="R1079" s="205"/>
      <c r="S1079" s="205"/>
      <c r="T1079" s="206"/>
      <c r="AT1079" s="200" t="s">
        <v>184</v>
      </c>
      <c r="AU1079" s="200" t="s">
        <v>87</v>
      </c>
      <c r="AV1079" s="14" t="s">
        <v>87</v>
      </c>
      <c r="AW1079" s="14" t="s">
        <v>29</v>
      </c>
      <c r="AX1079" s="14" t="s">
        <v>74</v>
      </c>
      <c r="AY1079" s="200" t="s">
        <v>176</v>
      </c>
    </row>
    <row r="1080" spans="2:51" s="14" customFormat="1">
      <c r="B1080" s="199"/>
      <c r="D1080" s="192" t="s">
        <v>184</v>
      </c>
      <c r="E1080" s="200" t="s">
        <v>1</v>
      </c>
      <c r="F1080" s="201" t="s">
        <v>646</v>
      </c>
      <c r="H1080" s="202">
        <v>-3.1869999999999998</v>
      </c>
      <c r="I1080" s="203"/>
      <c r="L1080" s="199"/>
      <c r="M1080" s="204"/>
      <c r="N1080" s="205"/>
      <c r="O1080" s="205"/>
      <c r="P1080" s="205"/>
      <c r="Q1080" s="205"/>
      <c r="R1080" s="205"/>
      <c r="S1080" s="205"/>
      <c r="T1080" s="206"/>
      <c r="AT1080" s="200" t="s">
        <v>184</v>
      </c>
      <c r="AU1080" s="200" t="s">
        <v>87</v>
      </c>
      <c r="AV1080" s="14" t="s">
        <v>87</v>
      </c>
      <c r="AW1080" s="14" t="s">
        <v>29</v>
      </c>
      <c r="AX1080" s="14" t="s">
        <v>74</v>
      </c>
      <c r="AY1080" s="200" t="s">
        <v>176</v>
      </c>
    </row>
    <row r="1081" spans="2:51" s="13" customFormat="1">
      <c r="B1081" s="191"/>
      <c r="D1081" s="192" t="s">
        <v>184</v>
      </c>
      <c r="E1081" s="193" t="s">
        <v>1</v>
      </c>
      <c r="F1081" s="194" t="s">
        <v>617</v>
      </c>
      <c r="H1081" s="193" t="s">
        <v>1</v>
      </c>
      <c r="I1081" s="195"/>
      <c r="L1081" s="191"/>
      <c r="M1081" s="196"/>
      <c r="N1081" s="197"/>
      <c r="O1081" s="197"/>
      <c r="P1081" s="197"/>
      <c r="Q1081" s="197"/>
      <c r="R1081" s="197"/>
      <c r="S1081" s="197"/>
      <c r="T1081" s="198"/>
      <c r="AT1081" s="193" t="s">
        <v>184</v>
      </c>
      <c r="AU1081" s="193" t="s">
        <v>87</v>
      </c>
      <c r="AV1081" s="13" t="s">
        <v>81</v>
      </c>
      <c r="AW1081" s="13" t="s">
        <v>29</v>
      </c>
      <c r="AX1081" s="13" t="s">
        <v>74</v>
      </c>
      <c r="AY1081" s="193" t="s">
        <v>176</v>
      </c>
    </row>
    <row r="1082" spans="2:51" s="14" customFormat="1">
      <c r="B1082" s="199"/>
      <c r="D1082" s="192" t="s">
        <v>184</v>
      </c>
      <c r="E1082" s="200" t="s">
        <v>1</v>
      </c>
      <c r="F1082" s="201" t="s">
        <v>647</v>
      </c>
      <c r="H1082" s="202">
        <v>32.770000000000003</v>
      </c>
      <c r="I1082" s="203"/>
      <c r="L1082" s="199"/>
      <c r="M1082" s="204"/>
      <c r="N1082" s="205"/>
      <c r="O1082" s="205"/>
      <c r="P1082" s="205"/>
      <c r="Q1082" s="205"/>
      <c r="R1082" s="205"/>
      <c r="S1082" s="205"/>
      <c r="T1082" s="206"/>
      <c r="AT1082" s="200" t="s">
        <v>184</v>
      </c>
      <c r="AU1082" s="200" t="s">
        <v>87</v>
      </c>
      <c r="AV1082" s="14" t="s">
        <v>87</v>
      </c>
      <c r="AW1082" s="14" t="s">
        <v>29</v>
      </c>
      <c r="AX1082" s="14" t="s">
        <v>74</v>
      </c>
      <c r="AY1082" s="200" t="s">
        <v>176</v>
      </c>
    </row>
    <row r="1083" spans="2:51" s="14" customFormat="1">
      <c r="B1083" s="199"/>
      <c r="D1083" s="192" t="s">
        <v>184</v>
      </c>
      <c r="E1083" s="200" t="s">
        <v>1</v>
      </c>
      <c r="F1083" s="201" t="s">
        <v>648</v>
      </c>
      <c r="H1083" s="202">
        <v>-6.1920000000000002</v>
      </c>
      <c r="I1083" s="203"/>
      <c r="L1083" s="199"/>
      <c r="M1083" s="204"/>
      <c r="N1083" s="205"/>
      <c r="O1083" s="205"/>
      <c r="P1083" s="205"/>
      <c r="Q1083" s="205"/>
      <c r="R1083" s="205"/>
      <c r="S1083" s="205"/>
      <c r="T1083" s="206"/>
      <c r="AT1083" s="200" t="s">
        <v>184</v>
      </c>
      <c r="AU1083" s="200" t="s">
        <v>87</v>
      </c>
      <c r="AV1083" s="14" t="s">
        <v>87</v>
      </c>
      <c r="AW1083" s="14" t="s">
        <v>29</v>
      </c>
      <c r="AX1083" s="14" t="s">
        <v>74</v>
      </c>
      <c r="AY1083" s="200" t="s">
        <v>176</v>
      </c>
    </row>
    <row r="1084" spans="2:51" s="14" customFormat="1">
      <c r="B1084" s="199"/>
      <c r="D1084" s="192" t="s">
        <v>184</v>
      </c>
      <c r="E1084" s="200" t="s">
        <v>1</v>
      </c>
      <c r="F1084" s="201" t="s">
        <v>649</v>
      </c>
      <c r="H1084" s="202">
        <v>1.054</v>
      </c>
      <c r="I1084" s="203"/>
      <c r="L1084" s="199"/>
      <c r="M1084" s="204"/>
      <c r="N1084" s="205"/>
      <c r="O1084" s="205"/>
      <c r="P1084" s="205"/>
      <c r="Q1084" s="205"/>
      <c r="R1084" s="205"/>
      <c r="S1084" s="205"/>
      <c r="T1084" s="206"/>
      <c r="AT1084" s="200" t="s">
        <v>184</v>
      </c>
      <c r="AU1084" s="200" t="s">
        <v>87</v>
      </c>
      <c r="AV1084" s="14" t="s">
        <v>87</v>
      </c>
      <c r="AW1084" s="14" t="s">
        <v>29</v>
      </c>
      <c r="AX1084" s="14" t="s">
        <v>74</v>
      </c>
      <c r="AY1084" s="200" t="s">
        <v>176</v>
      </c>
    </row>
    <row r="1085" spans="2:51" s="13" customFormat="1">
      <c r="B1085" s="191"/>
      <c r="D1085" s="192" t="s">
        <v>184</v>
      </c>
      <c r="E1085" s="193" t="s">
        <v>1</v>
      </c>
      <c r="F1085" s="194" t="s">
        <v>527</v>
      </c>
      <c r="H1085" s="193" t="s">
        <v>1</v>
      </c>
      <c r="I1085" s="195"/>
      <c r="L1085" s="191"/>
      <c r="M1085" s="196"/>
      <c r="N1085" s="197"/>
      <c r="O1085" s="197"/>
      <c r="P1085" s="197"/>
      <c r="Q1085" s="197"/>
      <c r="R1085" s="197"/>
      <c r="S1085" s="197"/>
      <c r="T1085" s="198"/>
      <c r="AT1085" s="193" t="s">
        <v>184</v>
      </c>
      <c r="AU1085" s="193" t="s">
        <v>87</v>
      </c>
      <c r="AV1085" s="13" t="s">
        <v>81</v>
      </c>
      <c r="AW1085" s="13" t="s">
        <v>29</v>
      </c>
      <c r="AX1085" s="13" t="s">
        <v>74</v>
      </c>
      <c r="AY1085" s="193" t="s">
        <v>176</v>
      </c>
    </row>
    <row r="1086" spans="2:51" s="14" customFormat="1">
      <c r="B1086" s="199"/>
      <c r="D1086" s="192" t="s">
        <v>184</v>
      </c>
      <c r="E1086" s="200" t="s">
        <v>1</v>
      </c>
      <c r="F1086" s="201" t="s">
        <v>650</v>
      </c>
      <c r="H1086" s="202">
        <v>27.925000000000001</v>
      </c>
      <c r="I1086" s="203"/>
      <c r="L1086" s="199"/>
      <c r="M1086" s="204"/>
      <c r="N1086" s="205"/>
      <c r="O1086" s="205"/>
      <c r="P1086" s="205"/>
      <c r="Q1086" s="205"/>
      <c r="R1086" s="205"/>
      <c r="S1086" s="205"/>
      <c r="T1086" s="206"/>
      <c r="AT1086" s="200" t="s">
        <v>184</v>
      </c>
      <c r="AU1086" s="200" t="s">
        <v>87</v>
      </c>
      <c r="AV1086" s="14" t="s">
        <v>87</v>
      </c>
      <c r="AW1086" s="14" t="s">
        <v>29</v>
      </c>
      <c r="AX1086" s="14" t="s">
        <v>74</v>
      </c>
      <c r="AY1086" s="200" t="s">
        <v>176</v>
      </c>
    </row>
    <row r="1087" spans="2:51" s="14" customFormat="1">
      <c r="B1087" s="199"/>
      <c r="D1087" s="192" t="s">
        <v>184</v>
      </c>
      <c r="E1087" s="200" t="s">
        <v>1</v>
      </c>
      <c r="F1087" s="201" t="s">
        <v>651</v>
      </c>
      <c r="H1087" s="202">
        <v>-7.56</v>
      </c>
      <c r="I1087" s="203"/>
      <c r="L1087" s="199"/>
      <c r="M1087" s="204"/>
      <c r="N1087" s="205"/>
      <c r="O1087" s="205"/>
      <c r="P1087" s="205"/>
      <c r="Q1087" s="205"/>
      <c r="R1087" s="205"/>
      <c r="S1087" s="205"/>
      <c r="T1087" s="206"/>
      <c r="AT1087" s="200" t="s">
        <v>184</v>
      </c>
      <c r="AU1087" s="200" t="s">
        <v>87</v>
      </c>
      <c r="AV1087" s="14" t="s">
        <v>87</v>
      </c>
      <c r="AW1087" s="14" t="s">
        <v>29</v>
      </c>
      <c r="AX1087" s="14" t="s">
        <v>74</v>
      </c>
      <c r="AY1087" s="200" t="s">
        <v>176</v>
      </c>
    </row>
    <row r="1088" spans="2:51" s="16" customFormat="1">
      <c r="B1088" s="215"/>
      <c r="D1088" s="192" t="s">
        <v>184</v>
      </c>
      <c r="E1088" s="216" t="s">
        <v>1</v>
      </c>
      <c r="F1088" s="217" t="s">
        <v>230</v>
      </c>
      <c r="H1088" s="218">
        <v>130.31700000000001</v>
      </c>
      <c r="I1088" s="219"/>
      <c r="L1088" s="215"/>
      <c r="M1088" s="220"/>
      <c r="N1088" s="221"/>
      <c r="O1088" s="221"/>
      <c r="P1088" s="221"/>
      <c r="Q1088" s="221"/>
      <c r="R1088" s="221"/>
      <c r="S1088" s="221"/>
      <c r="T1088" s="222"/>
      <c r="AT1088" s="216" t="s">
        <v>184</v>
      </c>
      <c r="AU1088" s="216" t="s">
        <v>87</v>
      </c>
      <c r="AV1088" s="16" t="s">
        <v>215</v>
      </c>
      <c r="AW1088" s="16" t="s">
        <v>29</v>
      </c>
      <c r="AX1088" s="16" t="s">
        <v>74</v>
      </c>
      <c r="AY1088" s="216" t="s">
        <v>176</v>
      </c>
    </row>
    <row r="1089" spans="2:51" s="13" customFormat="1">
      <c r="B1089" s="191"/>
      <c r="D1089" s="192" t="s">
        <v>184</v>
      </c>
      <c r="E1089" s="193" t="s">
        <v>1</v>
      </c>
      <c r="F1089" s="194" t="s">
        <v>555</v>
      </c>
      <c r="H1089" s="193" t="s">
        <v>1</v>
      </c>
      <c r="I1089" s="195"/>
      <c r="L1089" s="191"/>
      <c r="M1089" s="196"/>
      <c r="N1089" s="197"/>
      <c r="O1089" s="197"/>
      <c r="P1089" s="197"/>
      <c r="Q1089" s="197"/>
      <c r="R1089" s="197"/>
      <c r="S1089" s="197"/>
      <c r="T1089" s="198"/>
      <c r="AT1089" s="193" t="s">
        <v>184</v>
      </c>
      <c r="AU1089" s="193" t="s">
        <v>87</v>
      </c>
      <c r="AV1089" s="13" t="s">
        <v>81</v>
      </c>
      <c r="AW1089" s="13" t="s">
        <v>29</v>
      </c>
      <c r="AX1089" s="13" t="s">
        <v>74</v>
      </c>
      <c r="AY1089" s="193" t="s">
        <v>176</v>
      </c>
    </row>
    <row r="1090" spans="2:51" s="13" customFormat="1">
      <c r="B1090" s="191"/>
      <c r="D1090" s="192" t="s">
        <v>184</v>
      </c>
      <c r="E1090" s="193" t="s">
        <v>1</v>
      </c>
      <c r="F1090" s="194" t="s">
        <v>195</v>
      </c>
      <c r="H1090" s="193" t="s">
        <v>1</v>
      </c>
      <c r="I1090" s="195"/>
      <c r="L1090" s="191"/>
      <c r="M1090" s="196"/>
      <c r="N1090" s="197"/>
      <c r="O1090" s="197"/>
      <c r="P1090" s="197"/>
      <c r="Q1090" s="197"/>
      <c r="R1090" s="197"/>
      <c r="S1090" s="197"/>
      <c r="T1090" s="198"/>
      <c r="AT1090" s="193" t="s">
        <v>184</v>
      </c>
      <c r="AU1090" s="193" t="s">
        <v>87</v>
      </c>
      <c r="AV1090" s="13" t="s">
        <v>81</v>
      </c>
      <c r="AW1090" s="13" t="s">
        <v>29</v>
      </c>
      <c r="AX1090" s="13" t="s">
        <v>74</v>
      </c>
      <c r="AY1090" s="193" t="s">
        <v>176</v>
      </c>
    </row>
    <row r="1091" spans="2:51" s="14" customFormat="1">
      <c r="B1091" s="199"/>
      <c r="D1091" s="192" t="s">
        <v>184</v>
      </c>
      <c r="E1091" s="200" t="s">
        <v>1</v>
      </c>
      <c r="F1091" s="201" t="s">
        <v>665</v>
      </c>
      <c r="H1091" s="202">
        <v>1.4139999999999999</v>
      </c>
      <c r="I1091" s="203"/>
      <c r="L1091" s="199"/>
      <c r="M1091" s="204"/>
      <c r="N1091" s="205"/>
      <c r="O1091" s="205"/>
      <c r="P1091" s="205"/>
      <c r="Q1091" s="205"/>
      <c r="R1091" s="205"/>
      <c r="S1091" s="205"/>
      <c r="T1091" s="206"/>
      <c r="AT1091" s="200" t="s">
        <v>184</v>
      </c>
      <c r="AU1091" s="200" t="s">
        <v>87</v>
      </c>
      <c r="AV1091" s="14" t="s">
        <v>87</v>
      </c>
      <c r="AW1091" s="14" t="s">
        <v>29</v>
      </c>
      <c r="AX1091" s="14" t="s">
        <v>74</v>
      </c>
      <c r="AY1091" s="200" t="s">
        <v>176</v>
      </c>
    </row>
    <row r="1092" spans="2:51" s="13" customFormat="1">
      <c r="B1092" s="191"/>
      <c r="D1092" s="192" t="s">
        <v>184</v>
      </c>
      <c r="E1092" s="193" t="s">
        <v>1</v>
      </c>
      <c r="F1092" s="194" t="s">
        <v>527</v>
      </c>
      <c r="H1092" s="193" t="s">
        <v>1</v>
      </c>
      <c r="I1092" s="195"/>
      <c r="L1092" s="191"/>
      <c r="M1092" s="196"/>
      <c r="N1092" s="197"/>
      <c r="O1092" s="197"/>
      <c r="P1092" s="197"/>
      <c r="Q1092" s="197"/>
      <c r="R1092" s="197"/>
      <c r="S1092" s="197"/>
      <c r="T1092" s="198"/>
      <c r="AT1092" s="193" t="s">
        <v>184</v>
      </c>
      <c r="AU1092" s="193" t="s">
        <v>87</v>
      </c>
      <c r="AV1092" s="13" t="s">
        <v>81</v>
      </c>
      <c r="AW1092" s="13" t="s">
        <v>29</v>
      </c>
      <c r="AX1092" s="13" t="s">
        <v>74</v>
      </c>
      <c r="AY1092" s="193" t="s">
        <v>176</v>
      </c>
    </row>
    <row r="1093" spans="2:51" s="14" customFormat="1">
      <c r="B1093" s="199"/>
      <c r="D1093" s="192" t="s">
        <v>184</v>
      </c>
      <c r="E1093" s="200" t="s">
        <v>1</v>
      </c>
      <c r="F1093" s="201" t="s">
        <v>666</v>
      </c>
      <c r="H1093" s="202">
        <v>5.5220000000000002</v>
      </c>
      <c r="I1093" s="203"/>
      <c r="L1093" s="199"/>
      <c r="M1093" s="204"/>
      <c r="N1093" s="205"/>
      <c r="O1093" s="205"/>
      <c r="P1093" s="205"/>
      <c r="Q1093" s="205"/>
      <c r="R1093" s="205"/>
      <c r="S1093" s="205"/>
      <c r="T1093" s="206"/>
      <c r="AT1093" s="200" t="s">
        <v>184</v>
      </c>
      <c r="AU1093" s="200" t="s">
        <v>87</v>
      </c>
      <c r="AV1093" s="14" t="s">
        <v>87</v>
      </c>
      <c r="AW1093" s="14" t="s">
        <v>29</v>
      </c>
      <c r="AX1093" s="14" t="s">
        <v>74</v>
      </c>
      <c r="AY1093" s="200" t="s">
        <v>176</v>
      </c>
    </row>
    <row r="1094" spans="2:51" s="14" customFormat="1">
      <c r="B1094" s="199"/>
      <c r="D1094" s="192" t="s">
        <v>184</v>
      </c>
      <c r="E1094" s="200" t="s">
        <v>1</v>
      </c>
      <c r="F1094" s="201" t="s">
        <v>667</v>
      </c>
      <c r="H1094" s="202">
        <v>-1.68</v>
      </c>
      <c r="I1094" s="203"/>
      <c r="L1094" s="199"/>
      <c r="M1094" s="204"/>
      <c r="N1094" s="205"/>
      <c r="O1094" s="205"/>
      <c r="P1094" s="205"/>
      <c r="Q1094" s="205"/>
      <c r="R1094" s="205"/>
      <c r="S1094" s="205"/>
      <c r="T1094" s="206"/>
      <c r="AT1094" s="200" t="s">
        <v>184</v>
      </c>
      <c r="AU1094" s="200" t="s">
        <v>87</v>
      </c>
      <c r="AV1094" s="14" t="s">
        <v>87</v>
      </c>
      <c r="AW1094" s="14" t="s">
        <v>29</v>
      </c>
      <c r="AX1094" s="14" t="s">
        <v>74</v>
      </c>
      <c r="AY1094" s="200" t="s">
        <v>176</v>
      </c>
    </row>
    <row r="1095" spans="2:51" s="16" customFormat="1">
      <c r="B1095" s="215"/>
      <c r="D1095" s="192" t="s">
        <v>184</v>
      </c>
      <c r="E1095" s="216" t="s">
        <v>1</v>
      </c>
      <c r="F1095" s="217" t="s">
        <v>230</v>
      </c>
      <c r="H1095" s="218">
        <v>5.2560000000000002</v>
      </c>
      <c r="I1095" s="219"/>
      <c r="L1095" s="215"/>
      <c r="M1095" s="220"/>
      <c r="N1095" s="221"/>
      <c r="O1095" s="221"/>
      <c r="P1095" s="221"/>
      <c r="Q1095" s="221"/>
      <c r="R1095" s="221"/>
      <c r="S1095" s="221"/>
      <c r="T1095" s="222"/>
      <c r="AT1095" s="216" t="s">
        <v>184</v>
      </c>
      <c r="AU1095" s="216" t="s">
        <v>87</v>
      </c>
      <c r="AV1095" s="16" t="s">
        <v>215</v>
      </c>
      <c r="AW1095" s="16" t="s">
        <v>29</v>
      </c>
      <c r="AX1095" s="16" t="s">
        <v>74</v>
      </c>
      <c r="AY1095" s="216" t="s">
        <v>176</v>
      </c>
    </row>
    <row r="1096" spans="2:51" s="13" customFormat="1">
      <c r="B1096" s="191"/>
      <c r="D1096" s="192" t="s">
        <v>184</v>
      </c>
      <c r="E1096" s="193" t="s">
        <v>1</v>
      </c>
      <c r="F1096" s="194" t="s">
        <v>466</v>
      </c>
      <c r="H1096" s="193" t="s">
        <v>1</v>
      </c>
      <c r="I1096" s="195"/>
      <c r="L1096" s="191"/>
      <c r="M1096" s="196"/>
      <c r="N1096" s="197"/>
      <c r="O1096" s="197"/>
      <c r="P1096" s="197"/>
      <c r="Q1096" s="197"/>
      <c r="R1096" s="197"/>
      <c r="S1096" s="197"/>
      <c r="T1096" s="198"/>
      <c r="AT1096" s="193" t="s">
        <v>184</v>
      </c>
      <c r="AU1096" s="193" t="s">
        <v>87</v>
      </c>
      <c r="AV1096" s="13" t="s">
        <v>81</v>
      </c>
      <c r="AW1096" s="13" t="s">
        <v>29</v>
      </c>
      <c r="AX1096" s="13" t="s">
        <v>74</v>
      </c>
      <c r="AY1096" s="193" t="s">
        <v>176</v>
      </c>
    </row>
    <row r="1097" spans="2:51" s="13" customFormat="1">
      <c r="B1097" s="191"/>
      <c r="D1097" s="192" t="s">
        <v>184</v>
      </c>
      <c r="E1097" s="193" t="s">
        <v>1</v>
      </c>
      <c r="F1097" s="194" t="s">
        <v>611</v>
      </c>
      <c r="H1097" s="193" t="s">
        <v>1</v>
      </c>
      <c r="I1097" s="195"/>
      <c r="L1097" s="191"/>
      <c r="M1097" s="196"/>
      <c r="N1097" s="197"/>
      <c r="O1097" s="197"/>
      <c r="P1097" s="197"/>
      <c r="Q1097" s="197"/>
      <c r="R1097" s="197"/>
      <c r="S1097" s="197"/>
      <c r="T1097" s="198"/>
      <c r="AT1097" s="193" t="s">
        <v>184</v>
      </c>
      <c r="AU1097" s="193" t="s">
        <v>87</v>
      </c>
      <c r="AV1097" s="13" t="s">
        <v>81</v>
      </c>
      <c r="AW1097" s="13" t="s">
        <v>29</v>
      </c>
      <c r="AX1097" s="13" t="s">
        <v>74</v>
      </c>
      <c r="AY1097" s="193" t="s">
        <v>176</v>
      </c>
    </row>
    <row r="1098" spans="2:51" s="14" customFormat="1">
      <c r="B1098" s="199"/>
      <c r="D1098" s="192" t="s">
        <v>184</v>
      </c>
      <c r="E1098" s="200" t="s">
        <v>1</v>
      </c>
      <c r="F1098" s="201" t="s">
        <v>1183</v>
      </c>
      <c r="H1098" s="202">
        <v>17.722999999999999</v>
      </c>
      <c r="I1098" s="203"/>
      <c r="L1098" s="199"/>
      <c r="M1098" s="204"/>
      <c r="N1098" s="205"/>
      <c r="O1098" s="205"/>
      <c r="P1098" s="205"/>
      <c r="Q1098" s="205"/>
      <c r="R1098" s="205"/>
      <c r="S1098" s="205"/>
      <c r="T1098" s="206"/>
      <c r="AT1098" s="200" t="s">
        <v>184</v>
      </c>
      <c r="AU1098" s="200" t="s">
        <v>87</v>
      </c>
      <c r="AV1098" s="14" t="s">
        <v>87</v>
      </c>
      <c r="AW1098" s="14" t="s">
        <v>29</v>
      </c>
      <c r="AX1098" s="14" t="s">
        <v>74</v>
      </c>
      <c r="AY1098" s="200" t="s">
        <v>176</v>
      </c>
    </row>
    <row r="1099" spans="2:51" s="14" customFormat="1">
      <c r="B1099" s="199"/>
      <c r="D1099" s="192" t="s">
        <v>184</v>
      </c>
      <c r="E1099" s="200" t="s">
        <v>1</v>
      </c>
      <c r="F1099" s="201" t="s">
        <v>1184</v>
      </c>
      <c r="H1099" s="202">
        <v>-2.76</v>
      </c>
      <c r="I1099" s="203"/>
      <c r="L1099" s="199"/>
      <c r="M1099" s="204"/>
      <c r="N1099" s="205"/>
      <c r="O1099" s="205"/>
      <c r="P1099" s="205"/>
      <c r="Q1099" s="205"/>
      <c r="R1099" s="205"/>
      <c r="S1099" s="205"/>
      <c r="T1099" s="206"/>
      <c r="AT1099" s="200" t="s">
        <v>184</v>
      </c>
      <c r="AU1099" s="200" t="s">
        <v>87</v>
      </c>
      <c r="AV1099" s="14" t="s">
        <v>87</v>
      </c>
      <c r="AW1099" s="14" t="s">
        <v>29</v>
      </c>
      <c r="AX1099" s="14" t="s">
        <v>74</v>
      </c>
      <c r="AY1099" s="200" t="s">
        <v>176</v>
      </c>
    </row>
    <row r="1100" spans="2:51" s="13" customFormat="1">
      <c r="B1100" s="191"/>
      <c r="D1100" s="192" t="s">
        <v>184</v>
      </c>
      <c r="E1100" s="193" t="s">
        <v>1</v>
      </c>
      <c r="F1100" s="194" t="s">
        <v>622</v>
      </c>
      <c r="H1100" s="193" t="s">
        <v>1</v>
      </c>
      <c r="I1100" s="195"/>
      <c r="L1100" s="191"/>
      <c r="M1100" s="196"/>
      <c r="N1100" s="197"/>
      <c r="O1100" s="197"/>
      <c r="P1100" s="197"/>
      <c r="Q1100" s="197"/>
      <c r="R1100" s="197"/>
      <c r="S1100" s="197"/>
      <c r="T1100" s="198"/>
      <c r="AT1100" s="193" t="s">
        <v>184</v>
      </c>
      <c r="AU1100" s="193" t="s">
        <v>87</v>
      </c>
      <c r="AV1100" s="13" t="s">
        <v>81</v>
      </c>
      <c r="AW1100" s="13" t="s">
        <v>29</v>
      </c>
      <c r="AX1100" s="13" t="s">
        <v>74</v>
      </c>
      <c r="AY1100" s="193" t="s">
        <v>176</v>
      </c>
    </row>
    <row r="1101" spans="2:51" s="14" customFormat="1">
      <c r="B1101" s="199"/>
      <c r="D1101" s="192" t="s">
        <v>184</v>
      </c>
      <c r="E1101" s="200" t="s">
        <v>1</v>
      </c>
      <c r="F1101" s="201" t="s">
        <v>1185</v>
      </c>
      <c r="H1101" s="202">
        <v>52.863999999999997</v>
      </c>
      <c r="I1101" s="203"/>
      <c r="L1101" s="199"/>
      <c r="M1101" s="204"/>
      <c r="N1101" s="205"/>
      <c r="O1101" s="205"/>
      <c r="P1101" s="205"/>
      <c r="Q1101" s="205"/>
      <c r="R1101" s="205"/>
      <c r="S1101" s="205"/>
      <c r="T1101" s="206"/>
      <c r="AT1101" s="200" t="s">
        <v>184</v>
      </c>
      <c r="AU1101" s="200" t="s">
        <v>87</v>
      </c>
      <c r="AV1101" s="14" t="s">
        <v>87</v>
      </c>
      <c r="AW1101" s="14" t="s">
        <v>29</v>
      </c>
      <c r="AX1101" s="14" t="s">
        <v>74</v>
      </c>
      <c r="AY1101" s="200" t="s">
        <v>176</v>
      </c>
    </row>
    <row r="1102" spans="2:51" s="14" customFormat="1">
      <c r="B1102" s="199"/>
      <c r="D1102" s="192" t="s">
        <v>184</v>
      </c>
      <c r="E1102" s="200" t="s">
        <v>1</v>
      </c>
      <c r="F1102" s="201" t="s">
        <v>1186</v>
      </c>
      <c r="H1102" s="202">
        <v>-7.8</v>
      </c>
      <c r="I1102" s="203"/>
      <c r="L1102" s="199"/>
      <c r="M1102" s="204"/>
      <c r="N1102" s="205"/>
      <c r="O1102" s="205"/>
      <c r="P1102" s="205"/>
      <c r="Q1102" s="205"/>
      <c r="R1102" s="205"/>
      <c r="S1102" s="205"/>
      <c r="T1102" s="206"/>
      <c r="AT1102" s="200" t="s">
        <v>184</v>
      </c>
      <c r="AU1102" s="200" t="s">
        <v>87</v>
      </c>
      <c r="AV1102" s="14" t="s">
        <v>87</v>
      </c>
      <c r="AW1102" s="14" t="s">
        <v>29</v>
      </c>
      <c r="AX1102" s="14" t="s">
        <v>74</v>
      </c>
      <c r="AY1102" s="200" t="s">
        <v>176</v>
      </c>
    </row>
    <row r="1103" spans="2:51" s="13" customFormat="1">
      <c r="B1103" s="191"/>
      <c r="D1103" s="192" t="s">
        <v>184</v>
      </c>
      <c r="E1103" s="193" t="s">
        <v>1</v>
      </c>
      <c r="F1103" s="194" t="s">
        <v>617</v>
      </c>
      <c r="H1103" s="193" t="s">
        <v>1</v>
      </c>
      <c r="I1103" s="195"/>
      <c r="L1103" s="191"/>
      <c r="M1103" s="196"/>
      <c r="N1103" s="197"/>
      <c r="O1103" s="197"/>
      <c r="P1103" s="197"/>
      <c r="Q1103" s="197"/>
      <c r="R1103" s="197"/>
      <c r="S1103" s="197"/>
      <c r="T1103" s="198"/>
      <c r="AT1103" s="193" t="s">
        <v>184</v>
      </c>
      <c r="AU1103" s="193" t="s">
        <v>87</v>
      </c>
      <c r="AV1103" s="13" t="s">
        <v>81</v>
      </c>
      <c r="AW1103" s="13" t="s">
        <v>29</v>
      </c>
      <c r="AX1103" s="13" t="s">
        <v>74</v>
      </c>
      <c r="AY1103" s="193" t="s">
        <v>176</v>
      </c>
    </row>
    <row r="1104" spans="2:51" s="14" customFormat="1">
      <c r="B1104" s="199"/>
      <c r="D1104" s="192" t="s">
        <v>184</v>
      </c>
      <c r="E1104" s="200" t="s">
        <v>1</v>
      </c>
      <c r="F1104" s="201" t="s">
        <v>1187</v>
      </c>
      <c r="H1104" s="202">
        <v>14.282999999999999</v>
      </c>
      <c r="I1104" s="203"/>
      <c r="L1104" s="199"/>
      <c r="M1104" s="204"/>
      <c r="N1104" s="205"/>
      <c r="O1104" s="205"/>
      <c r="P1104" s="205"/>
      <c r="Q1104" s="205"/>
      <c r="R1104" s="205"/>
      <c r="S1104" s="205"/>
      <c r="T1104" s="206"/>
      <c r="AT1104" s="200" t="s">
        <v>184</v>
      </c>
      <c r="AU1104" s="200" t="s">
        <v>87</v>
      </c>
      <c r="AV1104" s="14" t="s">
        <v>87</v>
      </c>
      <c r="AW1104" s="14" t="s">
        <v>29</v>
      </c>
      <c r="AX1104" s="14" t="s">
        <v>74</v>
      </c>
      <c r="AY1104" s="200" t="s">
        <v>176</v>
      </c>
    </row>
    <row r="1105" spans="2:51" s="13" customFormat="1">
      <c r="B1105" s="191"/>
      <c r="D1105" s="192" t="s">
        <v>184</v>
      </c>
      <c r="E1105" s="193" t="s">
        <v>1</v>
      </c>
      <c r="F1105" s="194" t="s">
        <v>527</v>
      </c>
      <c r="H1105" s="193" t="s">
        <v>1</v>
      </c>
      <c r="I1105" s="195"/>
      <c r="L1105" s="191"/>
      <c r="M1105" s="196"/>
      <c r="N1105" s="197"/>
      <c r="O1105" s="197"/>
      <c r="P1105" s="197"/>
      <c r="Q1105" s="197"/>
      <c r="R1105" s="197"/>
      <c r="S1105" s="197"/>
      <c r="T1105" s="198"/>
      <c r="AT1105" s="193" t="s">
        <v>184</v>
      </c>
      <c r="AU1105" s="193" t="s">
        <v>87</v>
      </c>
      <c r="AV1105" s="13" t="s">
        <v>81</v>
      </c>
      <c r="AW1105" s="13" t="s">
        <v>29</v>
      </c>
      <c r="AX1105" s="13" t="s">
        <v>74</v>
      </c>
      <c r="AY1105" s="193" t="s">
        <v>176</v>
      </c>
    </row>
    <row r="1106" spans="2:51" s="14" customFormat="1">
      <c r="B1106" s="199"/>
      <c r="D1106" s="192" t="s">
        <v>184</v>
      </c>
      <c r="E1106" s="200" t="s">
        <v>1</v>
      </c>
      <c r="F1106" s="201" t="s">
        <v>1188</v>
      </c>
      <c r="H1106" s="202">
        <v>6.4660000000000002</v>
      </c>
      <c r="I1106" s="203"/>
      <c r="L1106" s="199"/>
      <c r="M1106" s="204"/>
      <c r="N1106" s="205"/>
      <c r="O1106" s="205"/>
      <c r="P1106" s="205"/>
      <c r="Q1106" s="205"/>
      <c r="R1106" s="205"/>
      <c r="S1106" s="205"/>
      <c r="T1106" s="206"/>
      <c r="AT1106" s="200" t="s">
        <v>184</v>
      </c>
      <c r="AU1106" s="200" t="s">
        <v>87</v>
      </c>
      <c r="AV1106" s="14" t="s">
        <v>87</v>
      </c>
      <c r="AW1106" s="14" t="s">
        <v>29</v>
      </c>
      <c r="AX1106" s="14" t="s">
        <v>74</v>
      </c>
      <c r="AY1106" s="200" t="s">
        <v>176</v>
      </c>
    </row>
    <row r="1107" spans="2:51" s="16" customFormat="1">
      <c r="B1107" s="215"/>
      <c r="D1107" s="192" t="s">
        <v>184</v>
      </c>
      <c r="E1107" s="216" t="s">
        <v>1</v>
      </c>
      <c r="F1107" s="217" t="s">
        <v>230</v>
      </c>
      <c r="H1107" s="218">
        <v>80.775999999999996</v>
      </c>
      <c r="I1107" s="219"/>
      <c r="L1107" s="215"/>
      <c r="M1107" s="220"/>
      <c r="N1107" s="221"/>
      <c r="O1107" s="221"/>
      <c r="P1107" s="221"/>
      <c r="Q1107" s="221"/>
      <c r="R1107" s="221"/>
      <c r="S1107" s="221"/>
      <c r="T1107" s="222"/>
      <c r="AT1107" s="216" t="s">
        <v>184</v>
      </c>
      <c r="AU1107" s="216" t="s">
        <v>87</v>
      </c>
      <c r="AV1107" s="16" t="s">
        <v>215</v>
      </c>
      <c r="AW1107" s="16" t="s">
        <v>29</v>
      </c>
      <c r="AX1107" s="16" t="s">
        <v>74</v>
      </c>
      <c r="AY1107" s="216" t="s">
        <v>176</v>
      </c>
    </row>
    <row r="1108" spans="2:51" s="13" customFormat="1">
      <c r="B1108" s="191"/>
      <c r="D1108" s="192" t="s">
        <v>184</v>
      </c>
      <c r="E1108" s="193" t="s">
        <v>1</v>
      </c>
      <c r="F1108" s="194" t="s">
        <v>655</v>
      </c>
      <c r="H1108" s="193" t="s">
        <v>1</v>
      </c>
      <c r="I1108" s="195"/>
      <c r="L1108" s="191"/>
      <c r="M1108" s="196"/>
      <c r="N1108" s="197"/>
      <c r="O1108" s="197"/>
      <c r="P1108" s="197"/>
      <c r="Q1108" s="197"/>
      <c r="R1108" s="197"/>
      <c r="S1108" s="197"/>
      <c r="T1108" s="198"/>
      <c r="AT1108" s="193" t="s">
        <v>184</v>
      </c>
      <c r="AU1108" s="193" t="s">
        <v>87</v>
      </c>
      <c r="AV1108" s="13" t="s">
        <v>81</v>
      </c>
      <c r="AW1108" s="13" t="s">
        <v>29</v>
      </c>
      <c r="AX1108" s="13" t="s">
        <v>74</v>
      </c>
      <c r="AY1108" s="193" t="s">
        <v>176</v>
      </c>
    </row>
    <row r="1109" spans="2:51" s="13" customFormat="1">
      <c r="B1109" s="191"/>
      <c r="D1109" s="192" t="s">
        <v>184</v>
      </c>
      <c r="E1109" s="193" t="s">
        <v>1</v>
      </c>
      <c r="F1109" s="194" t="s">
        <v>185</v>
      </c>
      <c r="H1109" s="193" t="s">
        <v>1</v>
      </c>
      <c r="I1109" s="195"/>
      <c r="L1109" s="191"/>
      <c r="M1109" s="196"/>
      <c r="N1109" s="197"/>
      <c r="O1109" s="197"/>
      <c r="P1109" s="197"/>
      <c r="Q1109" s="197"/>
      <c r="R1109" s="197"/>
      <c r="S1109" s="197"/>
      <c r="T1109" s="198"/>
      <c r="AT1109" s="193" t="s">
        <v>184</v>
      </c>
      <c r="AU1109" s="193" t="s">
        <v>87</v>
      </c>
      <c r="AV1109" s="13" t="s">
        <v>81</v>
      </c>
      <c r="AW1109" s="13" t="s">
        <v>29</v>
      </c>
      <c r="AX1109" s="13" t="s">
        <v>74</v>
      </c>
      <c r="AY1109" s="193" t="s">
        <v>176</v>
      </c>
    </row>
    <row r="1110" spans="2:51" s="14" customFormat="1">
      <c r="B1110" s="199"/>
      <c r="D1110" s="192" t="s">
        <v>184</v>
      </c>
      <c r="E1110" s="200" t="s">
        <v>1</v>
      </c>
      <c r="F1110" s="201" t="s">
        <v>656</v>
      </c>
      <c r="H1110" s="202">
        <v>2.1680000000000001</v>
      </c>
      <c r="I1110" s="203"/>
      <c r="L1110" s="199"/>
      <c r="M1110" s="204"/>
      <c r="N1110" s="205"/>
      <c r="O1110" s="205"/>
      <c r="P1110" s="205"/>
      <c r="Q1110" s="205"/>
      <c r="R1110" s="205"/>
      <c r="S1110" s="205"/>
      <c r="T1110" s="206"/>
      <c r="AT1110" s="200" t="s">
        <v>184</v>
      </c>
      <c r="AU1110" s="200" t="s">
        <v>87</v>
      </c>
      <c r="AV1110" s="14" t="s">
        <v>87</v>
      </c>
      <c r="AW1110" s="14" t="s">
        <v>29</v>
      </c>
      <c r="AX1110" s="14" t="s">
        <v>74</v>
      </c>
      <c r="AY1110" s="200" t="s">
        <v>176</v>
      </c>
    </row>
    <row r="1111" spans="2:51" s="14" customFormat="1">
      <c r="B1111" s="199"/>
      <c r="D1111" s="192" t="s">
        <v>184</v>
      </c>
      <c r="E1111" s="200" t="s">
        <v>1</v>
      </c>
      <c r="F1111" s="201" t="s">
        <v>657</v>
      </c>
      <c r="H1111" s="202">
        <v>2.54</v>
      </c>
      <c r="I1111" s="203"/>
      <c r="L1111" s="199"/>
      <c r="M1111" s="204"/>
      <c r="N1111" s="205"/>
      <c r="O1111" s="205"/>
      <c r="P1111" s="205"/>
      <c r="Q1111" s="205"/>
      <c r="R1111" s="205"/>
      <c r="S1111" s="205"/>
      <c r="T1111" s="206"/>
      <c r="AT1111" s="200" t="s">
        <v>184</v>
      </c>
      <c r="AU1111" s="200" t="s">
        <v>87</v>
      </c>
      <c r="AV1111" s="14" t="s">
        <v>87</v>
      </c>
      <c r="AW1111" s="14" t="s">
        <v>29</v>
      </c>
      <c r="AX1111" s="14" t="s">
        <v>74</v>
      </c>
      <c r="AY1111" s="200" t="s">
        <v>176</v>
      </c>
    </row>
    <row r="1112" spans="2:51" s="14" customFormat="1">
      <c r="B1112" s="199"/>
      <c r="D1112" s="192" t="s">
        <v>184</v>
      </c>
      <c r="E1112" s="200" t="s">
        <v>1</v>
      </c>
      <c r="F1112" s="201" t="s">
        <v>658</v>
      </c>
      <c r="H1112" s="202">
        <v>0.81799999999999995</v>
      </c>
      <c r="I1112" s="203"/>
      <c r="L1112" s="199"/>
      <c r="M1112" s="204"/>
      <c r="N1112" s="205"/>
      <c r="O1112" s="205"/>
      <c r="P1112" s="205"/>
      <c r="Q1112" s="205"/>
      <c r="R1112" s="205"/>
      <c r="S1112" s="205"/>
      <c r="T1112" s="206"/>
      <c r="AT1112" s="200" t="s">
        <v>184</v>
      </c>
      <c r="AU1112" s="200" t="s">
        <v>87</v>
      </c>
      <c r="AV1112" s="14" t="s">
        <v>87</v>
      </c>
      <c r="AW1112" s="14" t="s">
        <v>29</v>
      </c>
      <c r="AX1112" s="14" t="s">
        <v>74</v>
      </c>
      <c r="AY1112" s="200" t="s">
        <v>176</v>
      </c>
    </row>
    <row r="1113" spans="2:51" s="14" customFormat="1">
      <c r="B1113" s="199"/>
      <c r="D1113" s="192" t="s">
        <v>184</v>
      </c>
      <c r="E1113" s="200" t="s">
        <v>1</v>
      </c>
      <c r="F1113" s="201" t="s">
        <v>659</v>
      </c>
      <c r="H1113" s="202">
        <v>4.016</v>
      </c>
      <c r="I1113" s="203"/>
      <c r="L1113" s="199"/>
      <c r="M1113" s="204"/>
      <c r="N1113" s="205"/>
      <c r="O1113" s="205"/>
      <c r="P1113" s="205"/>
      <c r="Q1113" s="205"/>
      <c r="R1113" s="205"/>
      <c r="S1113" s="205"/>
      <c r="T1113" s="206"/>
      <c r="AT1113" s="200" t="s">
        <v>184</v>
      </c>
      <c r="AU1113" s="200" t="s">
        <v>87</v>
      </c>
      <c r="AV1113" s="14" t="s">
        <v>87</v>
      </c>
      <c r="AW1113" s="14" t="s">
        <v>29</v>
      </c>
      <c r="AX1113" s="14" t="s">
        <v>74</v>
      </c>
      <c r="AY1113" s="200" t="s">
        <v>176</v>
      </c>
    </row>
    <row r="1114" spans="2:51" s="14" customFormat="1">
      <c r="B1114" s="199"/>
      <c r="D1114" s="192" t="s">
        <v>184</v>
      </c>
      <c r="E1114" s="200" t="s">
        <v>1</v>
      </c>
      <c r="F1114" s="201" t="s">
        <v>660</v>
      </c>
      <c r="H1114" s="202">
        <v>-3.7189999999999999</v>
      </c>
      <c r="I1114" s="203"/>
      <c r="L1114" s="199"/>
      <c r="M1114" s="204"/>
      <c r="N1114" s="205"/>
      <c r="O1114" s="205"/>
      <c r="P1114" s="205"/>
      <c r="Q1114" s="205"/>
      <c r="R1114" s="205"/>
      <c r="S1114" s="205"/>
      <c r="T1114" s="206"/>
      <c r="AT1114" s="200" t="s">
        <v>184</v>
      </c>
      <c r="AU1114" s="200" t="s">
        <v>87</v>
      </c>
      <c r="AV1114" s="14" t="s">
        <v>87</v>
      </c>
      <c r="AW1114" s="14" t="s">
        <v>29</v>
      </c>
      <c r="AX1114" s="14" t="s">
        <v>74</v>
      </c>
      <c r="AY1114" s="200" t="s">
        <v>176</v>
      </c>
    </row>
    <row r="1115" spans="2:51" s="14" customFormat="1">
      <c r="B1115" s="199"/>
      <c r="D1115" s="192" t="s">
        <v>184</v>
      </c>
      <c r="E1115" s="200" t="s">
        <v>1</v>
      </c>
      <c r="F1115" s="201" t="s">
        <v>661</v>
      </c>
      <c r="H1115" s="202">
        <v>0.98399999999999999</v>
      </c>
      <c r="I1115" s="203"/>
      <c r="L1115" s="199"/>
      <c r="M1115" s="204"/>
      <c r="N1115" s="205"/>
      <c r="O1115" s="205"/>
      <c r="P1115" s="205"/>
      <c r="Q1115" s="205"/>
      <c r="R1115" s="205"/>
      <c r="S1115" s="205"/>
      <c r="T1115" s="206"/>
      <c r="AT1115" s="200" t="s">
        <v>184</v>
      </c>
      <c r="AU1115" s="200" t="s">
        <v>87</v>
      </c>
      <c r="AV1115" s="14" t="s">
        <v>87</v>
      </c>
      <c r="AW1115" s="14" t="s">
        <v>29</v>
      </c>
      <c r="AX1115" s="14" t="s">
        <v>74</v>
      </c>
      <c r="AY1115" s="200" t="s">
        <v>176</v>
      </c>
    </row>
    <row r="1116" spans="2:51" s="14" customFormat="1">
      <c r="B1116" s="199"/>
      <c r="D1116" s="192" t="s">
        <v>184</v>
      </c>
      <c r="E1116" s="200" t="s">
        <v>1</v>
      </c>
      <c r="F1116" s="201" t="s">
        <v>662</v>
      </c>
      <c r="H1116" s="202">
        <v>1.0429999999999999</v>
      </c>
      <c r="I1116" s="203"/>
      <c r="L1116" s="199"/>
      <c r="M1116" s="204"/>
      <c r="N1116" s="205"/>
      <c r="O1116" s="205"/>
      <c r="P1116" s="205"/>
      <c r="Q1116" s="205"/>
      <c r="R1116" s="205"/>
      <c r="S1116" s="205"/>
      <c r="T1116" s="206"/>
      <c r="AT1116" s="200" t="s">
        <v>184</v>
      </c>
      <c r="AU1116" s="200" t="s">
        <v>87</v>
      </c>
      <c r="AV1116" s="14" t="s">
        <v>87</v>
      </c>
      <c r="AW1116" s="14" t="s">
        <v>29</v>
      </c>
      <c r="AX1116" s="14" t="s">
        <v>74</v>
      </c>
      <c r="AY1116" s="200" t="s">
        <v>176</v>
      </c>
    </row>
    <row r="1117" spans="2:51" s="16" customFormat="1">
      <c r="B1117" s="215"/>
      <c r="D1117" s="192" t="s">
        <v>184</v>
      </c>
      <c r="E1117" s="216" t="s">
        <v>1</v>
      </c>
      <c r="F1117" s="217" t="s">
        <v>230</v>
      </c>
      <c r="H1117" s="218">
        <v>7.85</v>
      </c>
      <c r="I1117" s="219"/>
      <c r="L1117" s="215"/>
      <c r="M1117" s="220"/>
      <c r="N1117" s="221"/>
      <c r="O1117" s="221"/>
      <c r="P1117" s="221"/>
      <c r="Q1117" s="221"/>
      <c r="R1117" s="221"/>
      <c r="S1117" s="221"/>
      <c r="T1117" s="222"/>
      <c r="AT1117" s="216" t="s">
        <v>184</v>
      </c>
      <c r="AU1117" s="216" t="s">
        <v>87</v>
      </c>
      <c r="AV1117" s="16" t="s">
        <v>215</v>
      </c>
      <c r="AW1117" s="16" t="s">
        <v>29</v>
      </c>
      <c r="AX1117" s="16" t="s">
        <v>74</v>
      </c>
      <c r="AY1117" s="216" t="s">
        <v>176</v>
      </c>
    </row>
    <row r="1118" spans="2:51" s="13" customFormat="1">
      <c r="B1118" s="191"/>
      <c r="D1118" s="192" t="s">
        <v>184</v>
      </c>
      <c r="E1118" s="193" t="s">
        <v>1</v>
      </c>
      <c r="F1118" s="194" t="s">
        <v>1189</v>
      </c>
      <c r="H1118" s="193" t="s">
        <v>1</v>
      </c>
      <c r="I1118" s="195"/>
      <c r="L1118" s="191"/>
      <c r="M1118" s="196"/>
      <c r="N1118" s="197"/>
      <c r="O1118" s="197"/>
      <c r="P1118" s="197"/>
      <c r="Q1118" s="197"/>
      <c r="R1118" s="197"/>
      <c r="S1118" s="197"/>
      <c r="T1118" s="198"/>
      <c r="AT1118" s="193" t="s">
        <v>184</v>
      </c>
      <c r="AU1118" s="193" t="s">
        <v>87</v>
      </c>
      <c r="AV1118" s="13" t="s">
        <v>81</v>
      </c>
      <c r="AW1118" s="13" t="s">
        <v>29</v>
      </c>
      <c r="AX1118" s="13" t="s">
        <v>74</v>
      </c>
      <c r="AY1118" s="193" t="s">
        <v>176</v>
      </c>
    </row>
    <row r="1119" spans="2:51" s="13" customFormat="1">
      <c r="B1119" s="191"/>
      <c r="D1119" s="192" t="s">
        <v>184</v>
      </c>
      <c r="E1119" s="193" t="s">
        <v>1</v>
      </c>
      <c r="F1119" s="194" t="s">
        <v>185</v>
      </c>
      <c r="H1119" s="193" t="s">
        <v>1</v>
      </c>
      <c r="I1119" s="195"/>
      <c r="L1119" s="191"/>
      <c r="M1119" s="196"/>
      <c r="N1119" s="197"/>
      <c r="O1119" s="197"/>
      <c r="P1119" s="197"/>
      <c r="Q1119" s="197"/>
      <c r="R1119" s="197"/>
      <c r="S1119" s="197"/>
      <c r="T1119" s="198"/>
      <c r="AT1119" s="193" t="s">
        <v>184</v>
      </c>
      <c r="AU1119" s="193" t="s">
        <v>87</v>
      </c>
      <c r="AV1119" s="13" t="s">
        <v>81</v>
      </c>
      <c r="AW1119" s="13" t="s">
        <v>29</v>
      </c>
      <c r="AX1119" s="13" t="s">
        <v>74</v>
      </c>
      <c r="AY1119" s="193" t="s">
        <v>176</v>
      </c>
    </row>
    <row r="1120" spans="2:51" s="14" customFormat="1">
      <c r="B1120" s="199"/>
      <c r="D1120" s="192" t="s">
        <v>184</v>
      </c>
      <c r="E1120" s="200" t="s">
        <v>1</v>
      </c>
      <c r="F1120" s="201" t="s">
        <v>1190</v>
      </c>
      <c r="H1120" s="202">
        <v>8.0619999999999994</v>
      </c>
      <c r="I1120" s="203"/>
      <c r="L1120" s="199"/>
      <c r="M1120" s="204"/>
      <c r="N1120" s="205"/>
      <c r="O1120" s="205"/>
      <c r="P1120" s="205"/>
      <c r="Q1120" s="205"/>
      <c r="R1120" s="205"/>
      <c r="S1120" s="205"/>
      <c r="T1120" s="206"/>
      <c r="AT1120" s="200" t="s">
        <v>184</v>
      </c>
      <c r="AU1120" s="200" t="s">
        <v>87</v>
      </c>
      <c r="AV1120" s="14" t="s">
        <v>87</v>
      </c>
      <c r="AW1120" s="14" t="s">
        <v>29</v>
      </c>
      <c r="AX1120" s="14" t="s">
        <v>74</v>
      </c>
      <c r="AY1120" s="200" t="s">
        <v>176</v>
      </c>
    </row>
    <row r="1121" spans="1:65" s="16" customFormat="1">
      <c r="B1121" s="215"/>
      <c r="D1121" s="192" t="s">
        <v>184</v>
      </c>
      <c r="E1121" s="216" t="s">
        <v>1</v>
      </c>
      <c r="F1121" s="217" t="s">
        <v>230</v>
      </c>
      <c r="H1121" s="218">
        <v>8.0619999999999994</v>
      </c>
      <c r="I1121" s="219"/>
      <c r="L1121" s="215"/>
      <c r="M1121" s="220"/>
      <c r="N1121" s="221"/>
      <c r="O1121" s="221"/>
      <c r="P1121" s="221"/>
      <c r="Q1121" s="221"/>
      <c r="R1121" s="221"/>
      <c r="S1121" s="221"/>
      <c r="T1121" s="222"/>
      <c r="AT1121" s="216" t="s">
        <v>184</v>
      </c>
      <c r="AU1121" s="216" t="s">
        <v>87</v>
      </c>
      <c r="AV1121" s="16" t="s">
        <v>215</v>
      </c>
      <c r="AW1121" s="16" t="s">
        <v>29</v>
      </c>
      <c r="AX1121" s="16" t="s">
        <v>74</v>
      </c>
      <c r="AY1121" s="216" t="s">
        <v>176</v>
      </c>
    </row>
    <row r="1122" spans="1:65" s="15" customFormat="1">
      <c r="B1122" s="207"/>
      <c r="D1122" s="192" t="s">
        <v>184</v>
      </c>
      <c r="E1122" s="208" t="s">
        <v>1</v>
      </c>
      <c r="F1122" s="209" t="s">
        <v>207</v>
      </c>
      <c r="H1122" s="210">
        <v>331.726</v>
      </c>
      <c r="I1122" s="211"/>
      <c r="L1122" s="207"/>
      <c r="M1122" s="212"/>
      <c r="N1122" s="213"/>
      <c r="O1122" s="213"/>
      <c r="P1122" s="213"/>
      <c r="Q1122" s="213"/>
      <c r="R1122" s="213"/>
      <c r="S1122" s="213"/>
      <c r="T1122" s="214"/>
      <c r="AT1122" s="208" t="s">
        <v>184</v>
      </c>
      <c r="AU1122" s="208" t="s">
        <v>87</v>
      </c>
      <c r="AV1122" s="15" t="s">
        <v>183</v>
      </c>
      <c r="AW1122" s="15" t="s">
        <v>29</v>
      </c>
      <c r="AX1122" s="15" t="s">
        <v>81</v>
      </c>
      <c r="AY1122" s="208" t="s">
        <v>176</v>
      </c>
    </row>
    <row r="1123" spans="1:65" s="2" customFormat="1" ht="37.9" customHeight="1">
      <c r="A1123" s="35"/>
      <c r="B1123" s="146"/>
      <c r="C1123" s="178" t="s">
        <v>894</v>
      </c>
      <c r="D1123" s="178" t="s">
        <v>179</v>
      </c>
      <c r="E1123" s="179" t="s">
        <v>1191</v>
      </c>
      <c r="F1123" s="180" t="s">
        <v>1192</v>
      </c>
      <c r="G1123" s="181" t="s">
        <v>182</v>
      </c>
      <c r="H1123" s="182">
        <v>426.83300000000003</v>
      </c>
      <c r="I1123" s="183"/>
      <c r="J1123" s="184">
        <f>ROUND(I1123*H1123,2)</f>
        <v>0</v>
      </c>
      <c r="K1123" s="185"/>
      <c r="L1123" s="36"/>
      <c r="M1123" s="186" t="s">
        <v>1</v>
      </c>
      <c r="N1123" s="187" t="s">
        <v>40</v>
      </c>
      <c r="O1123" s="64"/>
      <c r="P1123" s="188">
        <f>O1123*H1123</f>
        <v>0</v>
      </c>
      <c r="Q1123" s="188">
        <v>0</v>
      </c>
      <c r="R1123" s="188">
        <f>Q1123*H1123</f>
        <v>0</v>
      </c>
      <c r="S1123" s="188">
        <v>0</v>
      </c>
      <c r="T1123" s="189">
        <f>S1123*H1123</f>
        <v>0</v>
      </c>
      <c r="U1123" s="35"/>
      <c r="V1123" s="35"/>
      <c r="W1123" s="35"/>
      <c r="X1123" s="35"/>
      <c r="Y1123" s="35"/>
      <c r="Z1123" s="35"/>
      <c r="AA1123" s="35"/>
      <c r="AB1123" s="35"/>
      <c r="AC1123" s="35"/>
      <c r="AD1123" s="35"/>
      <c r="AE1123" s="35"/>
      <c r="AR1123" s="190" t="s">
        <v>252</v>
      </c>
      <c r="AT1123" s="190" t="s">
        <v>179</v>
      </c>
      <c r="AU1123" s="190" t="s">
        <v>87</v>
      </c>
      <c r="AY1123" s="18" t="s">
        <v>176</v>
      </c>
      <c r="BE1123" s="108">
        <f>IF(N1123="základná",J1123,0)</f>
        <v>0</v>
      </c>
      <c r="BF1123" s="108">
        <f>IF(N1123="znížená",J1123,0)</f>
        <v>0</v>
      </c>
      <c r="BG1123" s="108">
        <f>IF(N1123="zákl. prenesená",J1123,0)</f>
        <v>0</v>
      </c>
      <c r="BH1123" s="108">
        <f>IF(N1123="zníž. prenesená",J1123,0)</f>
        <v>0</v>
      </c>
      <c r="BI1123" s="108">
        <f>IF(N1123="nulová",J1123,0)</f>
        <v>0</v>
      </c>
      <c r="BJ1123" s="18" t="s">
        <v>87</v>
      </c>
      <c r="BK1123" s="108">
        <f>ROUND(I1123*H1123,2)</f>
        <v>0</v>
      </c>
      <c r="BL1123" s="18" t="s">
        <v>252</v>
      </c>
      <c r="BM1123" s="190" t="s">
        <v>1193</v>
      </c>
    </row>
    <row r="1124" spans="1:65" s="13" customFormat="1">
      <c r="B1124" s="191"/>
      <c r="D1124" s="192" t="s">
        <v>184</v>
      </c>
      <c r="E1124" s="193" t="s">
        <v>1</v>
      </c>
      <c r="F1124" s="194" t="s">
        <v>1175</v>
      </c>
      <c r="H1124" s="193" t="s">
        <v>1</v>
      </c>
      <c r="I1124" s="195"/>
      <c r="L1124" s="191"/>
      <c r="M1124" s="196"/>
      <c r="N1124" s="197"/>
      <c r="O1124" s="197"/>
      <c r="P1124" s="197"/>
      <c r="Q1124" s="197"/>
      <c r="R1124" s="197"/>
      <c r="S1124" s="197"/>
      <c r="T1124" s="198"/>
      <c r="AT1124" s="193" t="s">
        <v>184</v>
      </c>
      <c r="AU1124" s="193" t="s">
        <v>87</v>
      </c>
      <c r="AV1124" s="13" t="s">
        <v>81</v>
      </c>
      <c r="AW1124" s="13" t="s">
        <v>29</v>
      </c>
      <c r="AX1124" s="13" t="s">
        <v>74</v>
      </c>
      <c r="AY1124" s="193" t="s">
        <v>176</v>
      </c>
    </row>
    <row r="1125" spans="1:65" s="13" customFormat="1">
      <c r="B1125" s="191"/>
      <c r="D1125" s="192" t="s">
        <v>184</v>
      </c>
      <c r="E1125" s="193" t="s">
        <v>1</v>
      </c>
      <c r="F1125" s="194" t="s">
        <v>847</v>
      </c>
      <c r="H1125" s="193" t="s">
        <v>1</v>
      </c>
      <c r="I1125" s="195"/>
      <c r="L1125" s="191"/>
      <c r="M1125" s="196"/>
      <c r="N1125" s="197"/>
      <c r="O1125" s="197"/>
      <c r="P1125" s="197"/>
      <c r="Q1125" s="197"/>
      <c r="R1125" s="197"/>
      <c r="S1125" s="197"/>
      <c r="T1125" s="198"/>
      <c r="AT1125" s="193" t="s">
        <v>184</v>
      </c>
      <c r="AU1125" s="193" t="s">
        <v>87</v>
      </c>
      <c r="AV1125" s="13" t="s">
        <v>81</v>
      </c>
      <c r="AW1125" s="13" t="s">
        <v>29</v>
      </c>
      <c r="AX1125" s="13" t="s">
        <v>74</v>
      </c>
      <c r="AY1125" s="193" t="s">
        <v>176</v>
      </c>
    </row>
    <row r="1126" spans="1:65" s="13" customFormat="1">
      <c r="B1126" s="191"/>
      <c r="D1126" s="192" t="s">
        <v>184</v>
      </c>
      <c r="E1126" s="193" t="s">
        <v>1</v>
      </c>
      <c r="F1126" s="194" t="s">
        <v>185</v>
      </c>
      <c r="H1126" s="193" t="s">
        <v>1</v>
      </c>
      <c r="I1126" s="195"/>
      <c r="L1126" s="191"/>
      <c r="M1126" s="196"/>
      <c r="N1126" s="197"/>
      <c r="O1126" s="197"/>
      <c r="P1126" s="197"/>
      <c r="Q1126" s="197"/>
      <c r="R1126" s="197"/>
      <c r="S1126" s="197"/>
      <c r="T1126" s="198"/>
      <c r="AT1126" s="193" t="s">
        <v>184</v>
      </c>
      <c r="AU1126" s="193" t="s">
        <v>87</v>
      </c>
      <c r="AV1126" s="13" t="s">
        <v>81</v>
      </c>
      <c r="AW1126" s="13" t="s">
        <v>29</v>
      </c>
      <c r="AX1126" s="13" t="s">
        <v>74</v>
      </c>
      <c r="AY1126" s="193" t="s">
        <v>176</v>
      </c>
    </row>
    <row r="1127" spans="1:65" s="14" customFormat="1">
      <c r="B1127" s="199"/>
      <c r="D1127" s="192" t="s">
        <v>184</v>
      </c>
      <c r="E1127" s="200" t="s">
        <v>1</v>
      </c>
      <c r="F1127" s="201" t="s">
        <v>525</v>
      </c>
      <c r="H1127" s="202">
        <v>13.65</v>
      </c>
      <c r="I1127" s="203"/>
      <c r="L1127" s="199"/>
      <c r="M1127" s="204"/>
      <c r="N1127" s="205"/>
      <c r="O1127" s="205"/>
      <c r="P1127" s="205"/>
      <c r="Q1127" s="205"/>
      <c r="R1127" s="205"/>
      <c r="S1127" s="205"/>
      <c r="T1127" s="206"/>
      <c r="AT1127" s="200" t="s">
        <v>184</v>
      </c>
      <c r="AU1127" s="200" t="s">
        <v>87</v>
      </c>
      <c r="AV1127" s="14" t="s">
        <v>87</v>
      </c>
      <c r="AW1127" s="14" t="s">
        <v>29</v>
      </c>
      <c r="AX1127" s="14" t="s">
        <v>74</v>
      </c>
      <c r="AY1127" s="200" t="s">
        <v>176</v>
      </c>
    </row>
    <row r="1128" spans="1:65" s="14" customFormat="1">
      <c r="B1128" s="199"/>
      <c r="D1128" s="192" t="s">
        <v>184</v>
      </c>
      <c r="E1128" s="200" t="s">
        <v>1</v>
      </c>
      <c r="F1128" s="201" t="s">
        <v>848</v>
      </c>
      <c r="H1128" s="202">
        <v>1.7549999999999999</v>
      </c>
      <c r="I1128" s="203"/>
      <c r="L1128" s="199"/>
      <c r="M1128" s="204"/>
      <c r="N1128" s="205"/>
      <c r="O1128" s="205"/>
      <c r="P1128" s="205"/>
      <c r="Q1128" s="205"/>
      <c r="R1128" s="205"/>
      <c r="S1128" s="205"/>
      <c r="T1128" s="206"/>
      <c r="AT1128" s="200" t="s">
        <v>184</v>
      </c>
      <c r="AU1128" s="200" t="s">
        <v>87</v>
      </c>
      <c r="AV1128" s="14" t="s">
        <v>87</v>
      </c>
      <c r="AW1128" s="14" t="s">
        <v>29</v>
      </c>
      <c r="AX1128" s="14" t="s">
        <v>74</v>
      </c>
      <c r="AY1128" s="200" t="s">
        <v>176</v>
      </c>
    </row>
    <row r="1129" spans="1:65" s="13" customFormat="1">
      <c r="B1129" s="191"/>
      <c r="D1129" s="192" t="s">
        <v>184</v>
      </c>
      <c r="E1129" s="193" t="s">
        <v>1</v>
      </c>
      <c r="F1129" s="194" t="s">
        <v>203</v>
      </c>
      <c r="H1129" s="193" t="s">
        <v>1</v>
      </c>
      <c r="I1129" s="195"/>
      <c r="L1129" s="191"/>
      <c r="M1129" s="196"/>
      <c r="N1129" s="197"/>
      <c r="O1129" s="197"/>
      <c r="P1129" s="197"/>
      <c r="Q1129" s="197"/>
      <c r="R1129" s="197"/>
      <c r="S1129" s="197"/>
      <c r="T1129" s="198"/>
      <c r="AT1129" s="193" t="s">
        <v>184</v>
      </c>
      <c r="AU1129" s="193" t="s">
        <v>87</v>
      </c>
      <c r="AV1129" s="13" t="s">
        <v>81</v>
      </c>
      <c r="AW1129" s="13" t="s">
        <v>29</v>
      </c>
      <c r="AX1129" s="13" t="s">
        <v>74</v>
      </c>
      <c r="AY1129" s="193" t="s">
        <v>176</v>
      </c>
    </row>
    <row r="1130" spans="1:65" s="14" customFormat="1">
      <c r="B1130" s="199"/>
      <c r="D1130" s="192" t="s">
        <v>184</v>
      </c>
      <c r="E1130" s="200" t="s">
        <v>1</v>
      </c>
      <c r="F1130" s="201" t="s">
        <v>849</v>
      </c>
      <c r="H1130" s="202">
        <v>11.76</v>
      </c>
      <c r="I1130" s="203"/>
      <c r="L1130" s="199"/>
      <c r="M1130" s="204"/>
      <c r="N1130" s="205"/>
      <c r="O1130" s="205"/>
      <c r="P1130" s="205"/>
      <c r="Q1130" s="205"/>
      <c r="R1130" s="205"/>
      <c r="S1130" s="205"/>
      <c r="T1130" s="206"/>
      <c r="AT1130" s="200" t="s">
        <v>184</v>
      </c>
      <c r="AU1130" s="200" t="s">
        <v>87</v>
      </c>
      <c r="AV1130" s="14" t="s">
        <v>87</v>
      </c>
      <c r="AW1130" s="14" t="s">
        <v>29</v>
      </c>
      <c r="AX1130" s="14" t="s">
        <v>74</v>
      </c>
      <c r="AY1130" s="200" t="s">
        <v>176</v>
      </c>
    </row>
    <row r="1131" spans="1:65" s="16" customFormat="1">
      <c r="B1131" s="215"/>
      <c r="D1131" s="192" t="s">
        <v>184</v>
      </c>
      <c r="E1131" s="216" t="s">
        <v>1</v>
      </c>
      <c r="F1131" s="217" t="s">
        <v>230</v>
      </c>
      <c r="H1131" s="218">
        <v>27.164999999999999</v>
      </c>
      <c r="I1131" s="219"/>
      <c r="L1131" s="215"/>
      <c r="M1131" s="220"/>
      <c r="N1131" s="221"/>
      <c r="O1131" s="221"/>
      <c r="P1131" s="221"/>
      <c r="Q1131" s="221"/>
      <c r="R1131" s="221"/>
      <c r="S1131" s="221"/>
      <c r="T1131" s="222"/>
      <c r="AT1131" s="216" t="s">
        <v>184</v>
      </c>
      <c r="AU1131" s="216" t="s">
        <v>87</v>
      </c>
      <c r="AV1131" s="16" t="s">
        <v>215</v>
      </c>
      <c r="AW1131" s="16" t="s">
        <v>29</v>
      </c>
      <c r="AX1131" s="16" t="s">
        <v>74</v>
      </c>
      <c r="AY1131" s="216" t="s">
        <v>176</v>
      </c>
    </row>
    <row r="1132" spans="1:65" s="13" customFormat="1">
      <c r="B1132" s="191"/>
      <c r="D1132" s="192" t="s">
        <v>184</v>
      </c>
      <c r="E1132" s="193" t="s">
        <v>1</v>
      </c>
      <c r="F1132" s="194" t="s">
        <v>521</v>
      </c>
      <c r="H1132" s="193" t="s">
        <v>1</v>
      </c>
      <c r="I1132" s="195"/>
      <c r="L1132" s="191"/>
      <c r="M1132" s="196"/>
      <c r="N1132" s="197"/>
      <c r="O1132" s="197"/>
      <c r="P1132" s="197"/>
      <c r="Q1132" s="197"/>
      <c r="R1132" s="197"/>
      <c r="S1132" s="197"/>
      <c r="T1132" s="198"/>
      <c r="AT1132" s="193" t="s">
        <v>184</v>
      </c>
      <c r="AU1132" s="193" t="s">
        <v>87</v>
      </c>
      <c r="AV1132" s="13" t="s">
        <v>81</v>
      </c>
      <c r="AW1132" s="13" t="s">
        <v>29</v>
      </c>
      <c r="AX1132" s="13" t="s">
        <v>74</v>
      </c>
      <c r="AY1132" s="193" t="s">
        <v>176</v>
      </c>
    </row>
    <row r="1133" spans="1:65" s="13" customFormat="1">
      <c r="B1133" s="191"/>
      <c r="D1133" s="192" t="s">
        <v>184</v>
      </c>
      <c r="E1133" s="193" t="s">
        <v>1</v>
      </c>
      <c r="F1133" s="194" t="s">
        <v>185</v>
      </c>
      <c r="H1133" s="193" t="s">
        <v>1</v>
      </c>
      <c r="I1133" s="195"/>
      <c r="L1133" s="191"/>
      <c r="M1133" s="196"/>
      <c r="N1133" s="197"/>
      <c r="O1133" s="197"/>
      <c r="P1133" s="197"/>
      <c r="Q1133" s="197"/>
      <c r="R1133" s="197"/>
      <c r="S1133" s="197"/>
      <c r="T1133" s="198"/>
      <c r="AT1133" s="193" t="s">
        <v>184</v>
      </c>
      <c r="AU1133" s="193" t="s">
        <v>87</v>
      </c>
      <c r="AV1133" s="13" t="s">
        <v>81</v>
      </c>
      <c r="AW1133" s="13" t="s">
        <v>29</v>
      </c>
      <c r="AX1133" s="13" t="s">
        <v>74</v>
      </c>
      <c r="AY1133" s="193" t="s">
        <v>176</v>
      </c>
    </row>
    <row r="1134" spans="1:65" s="14" customFormat="1">
      <c r="B1134" s="199"/>
      <c r="D1134" s="192" t="s">
        <v>184</v>
      </c>
      <c r="E1134" s="200" t="s">
        <v>1</v>
      </c>
      <c r="F1134" s="201" t="s">
        <v>608</v>
      </c>
      <c r="H1134" s="202">
        <v>43.18</v>
      </c>
      <c r="I1134" s="203"/>
      <c r="L1134" s="199"/>
      <c r="M1134" s="204"/>
      <c r="N1134" s="205"/>
      <c r="O1134" s="205"/>
      <c r="P1134" s="205"/>
      <c r="Q1134" s="205"/>
      <c r="R1134" s="205"/>
      <c r="S1134" s="205"/>
      <c r="T1134" s="206"/>
      <c r="AT1134" s="200" t="s">
        <v>184</v>
      </c>
      <c r="AU1134" s="200" t="s">
        <v>87</v>
      </c>
      <c r="AV1134" s="14" t="s">
        <v>87</v>
      </c>
      <c r="AW1134" s="14" t="s">
        <v>29</v>
      </c>
      <c r="AX1134" s="14" t="s">
        <v>74</v>
      </c>
      <c r="AY1134" s="200" t="s">
        <v>176</v>
      </c>
    </row>
    <row r="1135" spans="1:65" s="13" customFormat="1">
      <c r="B1135" s="191"/>
      <c r="D1135" s="192" t="s">
        <v>184</v>
      </c>
      <c r="E1135" s="193" t="s">
        <v>1</v>
      </c>
      <c r="F1135" s="194" t="s">
        <v>609</v>
      </c>
      <c r="H1135" s="193" t="s">
        <v>1</v>
      </c>
      <c r="I1135" s="195"/>
      <c r="L1135" s="191"/>
      <c r="M1135" s="196"/>
      <c r="N1135" s="197"/>
      <c r="O1135" s="197"/>
      <c r="P1135" s="197"/>
      <c r="Q1135" s="197"/>
      <c r="R1135" s="197"/>
      <c r="S1135" s="197"/>
      <c r="T1135" s="198"/>
      <c r="AT1135" s="193" t="s">
        <v>184</v>
      </c>
      <c r="AU1135" s="193" t="s">
        <v>87</v>
      </c>
      <c r="AV1135" s="13" t="s">
        <v>81</v>
      </c>
      <c r="AW1135" s="13" t="s">
        <v>29</v>
      </c>
      <c r="AX1135" s="13" t="s">
        <v>74</v>
      </c>
      <c r="AY1135" s="193" t="s">
        <v>176</v>
      </c>
    </row>
    <row r="1136" spans="1:65" s="14" customFormat="1">
      <c r="B1136" s="199"/>
      <c r="D1136" s="192" t="s">
        <v>184</v>
      </c>
      <c r="E1136" s="200" t="s">
        <v>1</v>
      </c>
      <c r="F1136" s="201" t="s">
        <v>610</v>
      </c>
      <c r="H1136" s="202">
        <v>12.15</v>
      </c>
      <c r="I1136" s="203"/>
      <c r="L1136" s="199"/>
      <c r="M1136" s="204"/>
      <c r="N1136" s="205"/>
      <c r="O1136" s="205"/>
      <c r="P1136" s="205"/>
      <c r="Q1136" s="205"/>
      <c r="R1136" s="205"/>
      <c r="S1136" s="205"/>
      <c r="T1136" s="206"/>
      <c r="AT1136" s="200" t="s">
        <v>184</v>
      </c>
      <c r="AU1136" s="200" t="s">
        <v>87</v>
      </c>
      <c r="AV1136" s="14" t="s">
        <v>87</v>
      </c>
      <c r="AW1136" s="14" t="s">
        <v>29</v>
      </c>
      <c r="AX1136" s="14" t="s">
        <v>74</v>
      </c>
      <c r="AY1136" s="200" t="s">
        <v>176</v>
      </c>
    </row>
    <row r="1137" spans="2:51" s="13" customFormat="1">
      <c r="B1137" s="191"/>
      <c r="D1137" s="192" t="s">
        <v>184</v>
      </c>
      <c r="E1137" s="193" t="s">
        <v>1</v>
      </c>
      <c r="F1137" s="194" t="s">
        <v>611</v>
      </c>
      <c r="H1137" s="193" t="s">
        <v>1</v>
      </c>
      <c r="I1137" s="195"/>
      <c r="L1137" s="191"/>
      <c r="M1137" s="196"/>
      <c r="N1137" s="197"/>
      <c r="O1137" s="197"/>
      <c r="P1137" s="197"/>
      <c r="Q1137" s="197"/>
      <c r="R1137" s="197"/>
      <c r="S1137" s="197"/>
      <c r="T1137" s="198"/>
      <c r="AT1137" s="193" t="s">
        <v>184</v>
      </c>
      <c r="AU1137" s="193" t="s">
        <v>87</v>
      </c>
      <c r="AV1137" s="13" t="s">
        <v>81</v>
      </c>
      <c r="AW1137" s="13" t="s">
        <v>29</v>
      </c>
      <c r="AX1137" s="13" t="s">
        <v>74</v>
      </c>
      <c r="AY1137" s="193" t="s">
        <v>176</v>
      </c>
    </row>
    <row r="1138" spans="2:51" s="14" customFormat="1">
      <c r="B1138" s="199"/>
      <c r="D1138" s="192" t="s">
        <v>184</v>
      </c>
      <c r="E1138" s="200" t="s">
        <v>1</v>
      </c>
      <c r="F1138" s="201" t="s">
        <v>612</v>
      </c>
      <c r="H1138" s="202">
        <v>7.05</v>
      </c>
      <c r="I1138" s="203"/>
      <c r="L1138" s="199"/>
      <c r="M1138" s="204"/>
      <c r="N1138" s="205"/>
      <c r="O1138" s="205"/>
      <c r="P1138" s="205"/>
      <c r="Q1138" s="205"/>
      <c r="R1138" s="205"/>
      <c r="S1138" s="205"/>
      <c r="T1138" s="206"/>
      <c r="AT1138" s="200" t="s">
        <v>184</v>
      </c>
      <c r="AU1138" s="200" t="s">
        <v>87</v>
      </c>
      <c r="AV1138" s="14" t="s">
        <v>87</v>
      </c>
      <c r="AW1138" s="14" t="s">
        <v>29</v>
      </c>
      <c r="AX1138" s="14" t="s">
        <v>74</v>
      </c>
      <c r="AY1138" s="200" t="s">
        <v>176</v>
      </c>
    </row>
    <row r="1139" spans="2:51" s="13" customFormat="1">
      <c r="B1139" s="191"/>
      <c r="D1139" s="192" t="s">
        <v>184</v>
      </c>
      <c r="E1139" s="193" t="s">
        <v>1</v>
      </c>
      <c r="F1139" s="194" t="s">
        <v>613</v>
      </c>
      <c r="H1139" s="193" t="s">
        <v>1</v>
      </c>
      <c r="I1139" s="195"/>
      <c r="L1139" s="191"/>
      <c r="M1139" s="196"/>
      <c r="N1139" s="197"/>
      <c r="O1139" s="197"/>
      <c r="P1139" s="197"/>
      <c r="Q1139" s="197"/>
      <c r="R1139" s="197"/>
      <c r="S1139" s="197"/>
      <c r="T1139" s="198"/>
      <c r="AT1139" s="193" t="s">
        <v>184</v>
      </c>
      <c r="AU1139" s="193" t="s">
        <v>87</v>
      </c>
      <c r="AV1139" s="13" t="s">
        <v>81</v>
      </c>
      <c r="AW1139" s="13" t="s">
        <v>29</v>
      </c>
      <c r="AX1139" s="13" t="s">
        <v>74</v>
      </c>
      <c r="AY1139" s="193" t="s">
        <v>176</v>
      </c>
    </row>
    <row r="1140" spans="2:51" s="14" customFormat="1">
      <c r="B1140" s="199"/>
      <c r="D1140" s="192" t="s">
        <v>184</v>
      </c>
      <c r="E1140" s="200" t="s">
        <v>1</v>
      </c>
      <c r="F1140" s="201" t="s">
        <v>629</v>
      </c>
      <c r="H1140" s="202">
        <v>1.2749999999999999</v>
      </c>
      <c r="I1140" s="203"/>
      <c r="L1140" s="199"/>
      <c r="M1140" s="204"/>
      <c r="N1140" s="205"/>
      <c r="O1140" s="205"/>
      <c r="P1140" s="205"/>
      <c r="Q1140" s="205"/>
      <c r="R1140" s="205"/>
      <c r="S1140" s="205"/>
      <c r="T1140" s="206"/>
      <c r="AT1140" s="200" t="s">
        <v>184</v>
      </c>
      <c r="AU1140" s="200" t="s">
        <v>87</v>
      </c>
      <c r="AV1140" s="14" t="s">
        <v>87</v>
      </c>
      <c r="AW1140" s="14" t="s">
        <v>29</v>
      </c>
      <c r="AX1140" s="14" t="s">
        <v>74</v>
      </c>
      <c r="AY1140" s="200" t="s">
        <v>176</v>
      </c>
    </row>
    <row r="1141" spans="2:51" s="13" customFormat="1">
      <c r="B1141" s="191"/>
      <c r="D1141" s="192" t="s">
        <v>184</v>
      </c>
      <c r="E1141" s="193" t="s">
        <v>1</v>
      </c>
      <c r="F1141" s="194" t="s">
        <v>615</v>
      </c>
      <c r="H1141" s="193" t="s">
        <v>1</v>
      </c>
      <c r="I1141" s="195"/>
      <c r="L1141" s="191"/>
      <c r="M1141" s="196"/>
      <c r="N1141" s="197"/>
      <c r="O1141" s="197"/>
      <c r="P1141" s="197"/>
      <c r="Q1141" s="197"/>
      <c r="R1141" s="197"/>
      <c r="S1141" s="197"/>
      <c r="T1141" s="198"/>
      <c r="AT1141" s="193" t="s">
        <v>184</v>
      </c>
      <c r="AU1141" s="193" t="s">
        <v>87</v>
      </c>
      <c r="AV1141" s="13" t="s">
        <v>81</v>
      </c>
      <c r="AW1141" s="13" t="s">
        <v>29</v>
      </c>
      <c r="AX1141" s="13" t="s">
        <v>74</v>
      </c>
      <c r="AY1141" s="193" t="s">
        <v>176</v>
      </c>
    </row>
    <row r="1142" spans="2:51" s="14" customFormat="1">
      <c r="B1142" s="199"/>
      <c r="D1142" s="192" t="s">
        <v>184</v>
      </c>
      <c r="E1142" s="200" t="s">
        <v>1</v>
      </c>
      <c r="F1142" s="201" t="s">
        <v>630</v>
      </c>
      <c r="H1142" s="202">
        <v>3.2639999999999998</v>
      </c>
      <c r="I1142" s="203"/>
      <c r="L1142" s="199"/>
      <c r="M1142" s="204"/>
      <c r="N1142" s="205"/>
      <c r="O1142" s="205"/>
      <c r="P1142" s="205"/>
      <c r="Q1142" s="205"/>
      <c r="R1142" s="205"/>
      <c r="S1142" s="205"/>
      <c r="T1142" s="206"/>
      <c r="AT1142" s="200" t="s">
        <v>184</v>
      </c>
      <c r="AU1142" s="200" t="s">
        <v>87</v>
      </c>
      <c r="AV1142" s="14" t="s">
        <v>87</v>
      </c>
      <c r="AW1142" s="14" t="s">
        <v>29</v>
      </c>
      <c r="AX1142" s="14" t="s">
        <v>74</v>
      </c>
      <c r="AY1142" s="200" t="s">
        <v>176</v>
      </c>
    </row>
    <row r="1143" spans="2:51" s="13" customFormat="1">
      <c r="B1143" s="191"/>
      <c r="D1143" s="192" t="s">
        <v>184</v>
      </c>
      <c r="E1143" s="193" t="s">
        <v>1</v>
      </c>
      <c r="F1143" s="194" t="s">
        <v>617</v>
      </c>
      <c r="H1143" s="193" t="s">
        <v>1</v>
      </c>
      <c r="I1143" s="195"/>
      <c r="L1143" s="191"/>
      <c r="M1143" s="196"/>
      <c r="N1143" s="197"/>
      <c r="O1143" s="197"/>
      <c r="P1143" s="197"/>
      <c r="Q1143" s="197"/>
      <c r="R1143" s="197"/>
      <c r="S1143" s="197"/>
      <c r="T1143" s="198"/>
      <c r="AT1143" s="193" t="s">
        <v>184</v>
      </c>
      <c r="AU1143" s="193" t="s">
        <v>87</v>
      </c>
      <c r="AV1143" s="13" t="s">
        <v>81</v>
      </c>
      <c r="AW1143" s="13" t="s">
        <v>29</v>
      </c>
      <c r="AX1143" s="13" t="s">
        <v>74</v>
      </c>
      <c r="AY1143" s="193" t="s">
        <v>176</v>
      </c>
    </row>
    <row r="1144" spans="2:51" s="14" customFormat="1">
      <c r="B1144" s="199"/>
      <c r="D1144" s="192" t="s">
        <v>184</v>
      </c>
      <c r="E1144" s="200" t="s">
        <v>1</v>
      </c>
      <c r="F1144" s="201" t="s">
        <v>618</v>
      </c>
      <c r="H1144" s="202">
        <v>9.5299999999999994</v>
      </c>
      <c r="I1144" s="203"/>
      <c r="L1144" s="199"/>
      <c r="M1144" s="204"/>
      <c r="N1144" s="205"/>
      <c r="O1144" s="205"/>
      <c r="P1144" s="205"/>
      <c r="Q1144" s="205"/>
      <c r="R1144" s="205"/>
      <c r="S1144" s="205"/>
      <c r="T1144" s="206"/>
      <c r="AT1144" s="200" t="s">
        <v>184</v>
      </c>
      <c r="AU1144" s="200" t="s">
        <v>87</v>
      </c>
      <c r="AV1144" s="14" t="s">
        <v>87</v>
      </c>
      <c r="AW1144" s="14" t="s">
        <v>29</v>
      </c>
      <c r="AX1144" s="14" t="s">
        <v>74</v>
      </c>
      <c r="AY1144" s="200" t="s">
        <v>176</v>
      </c>
    </row>
    <row r="1145" spans="2:51" s="16" customFormat="1">
      <c r="B1145" s="215"/>
      <c r="D1145" s="192" t="s">
        <v>184</v>
      </c>
      <c r="E1145" s="216" t="s">
        <v>1</v>
      </c>
      <c r="F1145" s="217" t="s">
        <v>230</v>
      </c>
      <c r="H1145" s="218">
        <v>76.448999999999998</v>
      </c>
      <c r="I1145" s="219"/>
      <c r="L1145" s="215"/>
      <c r="M1145" s="220"/>
      <c r="N1145" s="221"/>
      <c r="O1145" s="221"/>
      <c r="P1145" s="221"/>
      <c r="Q1145" s="221"/>
      <c r="R1145" s="221"/>
      <c r="S1145" s="221"/>
      <c r="T1145" s="222"/>
      <c r="AT1145" s="216" t="s">
        <v>184</v>
      </c>
      <c r="AU1145" s="216" t="s">
        <v>87</v>
      </c>
      <c r="AV1145" s="16" t="s">
        <v>215</v>
      </c>
      <c r="AW1145" s="16" t="s">
        <v>29</v>
      </c>
      <c r="AX1145" s="16" t="s">
        <v>74</v>
      </c>
      <c r="AY1145" s="216" t="s">
        <v>176</v>
      </c>
    </row>
    <row r="1146" spans="2:51" s="13" customFormat="1">
      <c r="B1146" s="191"/>
      <c r="D1146" s="192" t="s">
        <v>184</v>
      </c>
      <c r="E1146" s="193" t="s">
        <v>1</v>
      </c>
      <c r="F1146" s="194" t="s">
        <v>621</v>
      </c>
      <c r="H1146" s="193" t="s">
        <v>1</v>
      </c>
      <c r="I1146" s="195"/>
      <c r="L1146" s="191"/>
      <c r="M1146" s="196"/>
      <c r="N1146" s="197"/>
      <c r="O1146" s="197"/>
      <c r="P1146" s="197"/>
      <c r="Q1146" s="197"/>
      <c r="R1146" s="197"/>
      <c r="S1146" s="197"/>
      <c r="T1146" s="198"/>
      <c r="AT1146" s="193" t="s">
        <v>184</v>
      </c>
      <c r="AU1146" s="193" t="s">
        <v>87</v>
      </c>
      <c r="AV1146" s="13" t="s">
        <v>81</v>
      </c>
      <c r="AW1146" s="13" t="s">
        <v>29</v>
      </c>
      <c r="AX1146" s="13" t="s">
        <v>74</v>
      </c>
      <c r="AY1146" s="193" t="s">
        <v>176</v>
      </c>
    </row>
    <row r="1147" spans="2:51" s="13" customFormat="1">
      <c r="B1147" s="191"/>
      <c r="D1147" s="192" t="s">
        <v>184</v>
      </c>
      <c r="E1147" s="193" t="s">
        <v>1</v>
      </c>
      <c r="F1147" s="194" t="s">
        <v>622</v>
      </c>
      <c r="H1147" s="193" t="s">
        <v>1</v>
      </c>
      <c r="I1147" s="195"/>
      <c r="L1147" s="191"/>
      <c r="M1147" s="196"/>
      <c r="N1147" s="197"/>
      <c r="O1147" s="197"/>
      <c r="P1147" s="197"/>
      <c r="Q1147" s="197"/>
      <c r="R1147" s="197"/>
      <c r="S1147" s="197"/>
      <c r="T1147" s="198"/>
      <c r="AT1147" s="193" t="s">
        <v>184</v>
      </c>
      <c r="AU1147" s="193" t="s">
        <v>87</v>
      </c>
      <c r="AV1147" s="13" t="s">
        <v>81</v>
      </c>
      <c r="AW1147" s="13" t="s">
        <v>29</v>
      </c>
      <c r="AX1147" s="13" t="s">
        <v>74</v>
      </c>
      <c r="AY1147" s="193" t="s">
        <v>176</v>
      </c>
    </row>
    <row r="1148" spans="2:51" s="14" customFormat="1">
      <c r="B1148" s="199"/>
      <c r="D1148" s="192" t="s">
        <v>184</v>
      </c>
      <c r="E1148" s="200" t="s">
        <v>1</v>
      </c>
      <c r="F1148" s="201" t="s">
        <v>623</v>
      </c>
      <c r="H1148" s="202">
        <v>34.57</v>
      </c>
      <c r="I1148" s="203"/>
      <c r="L1148" s="199"/>
      <c r="M1148" s="204"/>
      <c r="N1148" s="205"/>
      <c r="O1148" s="205"/>
      <c r="P1148" s="205"/>
      <c r="Q1148" s="205"/>
      <c r="R1148" s="205"/>
      <c r="S1148" s="205"/>
      <c r="T1148" s="206"/>
      <c r="AT1148" s="200" t="s">
        <v>184</v>
      </c>
      <c r="AU1148" s="200" t="s">
        <v>87</v>
      </c>
      <c r="AV1148" s="14" t="s">
        <v>87</v>
      </c>
      <c r="AW1148" s="14" t="s">
        <v>29</v>
      </c>
      <c r="AX1148" s="14" t="s">
        <v>74</v>
      </c>
      <c r="AY1148" s="200" t="s">
        <v>176</v>
      </c>
    </row>
    <row r="1149" spans="2:51" s="16" customFormat="1">
      <c r="B1149" s="215"/>
      <c r="D1149" s="192" t="s">
        <v>184</v>
      </c>
      <c r="E1149" s="216" t="s">
        <v>1</v>
      </c>
      <c r="F1149" s="217" t="s">
        <v>230</v>
      </c>
      <c r="H1149" s="218">
        <v>34.57</v>
      </c>
      <c r="I1149" s="219"/>
      <c r="L1149" s="215"/>
      <c r="M1149" s="220"/>
      <c r="N1149" s="221"/>
      <c r="O1149" s="221"/>
      <c r="P1149" s="221"/>
      <c r="Q1149" s="221"/>
      <c r="R1149" s="221"/>
      <c r="S1149" s="221"/>
      <c r="T1149" s="222"/>
      <c r="AT1149" s="216" t="s">
        <v>184</v>
      </c>
      <c r="AU1149" s="216" t="s">
        <v>87</v>
      </c>
      <c r="AV1149" s="16" t="s">
        <v>215</v>
      </c>
      <c r="AW1149" s="16" t="s">
        <v>29</v>
      </c>
      <c r="AX1149" s="16" t="s">
        <v>74</v>
      </c>
      <c r="AY1149" s="216" t="s">
        <v>176</v>
      </c>
    </row>
    <row r="1150" spans="2:51" s="13" customFormat="1">
      <c r="B1150" s="191"/>
      <c r="D1150" s="192" t="s">
        <v>184</v>
      </c>
      <c r="E1150" s="193" t="s">
        <v>1</v>
      </c>
      <c r="F1150" s="194" t="s">
        <v>1176</v>
      </c>
      <c r="H1150" s="193" t="s">
        <v>1</v>
      </c>
      <c r="I1150" s="195"/>
      <c r="L1150" s="191"/>
      <c r="M1150" s="196"/>
      <c r="N1150" s="197"/>
      <c r="O1150" s="197"/>
      <c r="P1150" s="197"/>
      <c r="Q1150" s="197"/>
      <c r="R1150" s="197"/>
      <c r="S1150" s="197"/>
      <c r="T1150" s="198"/>
      <c r="AT1150" s="193" t="s">
        <v>184</v>
      </c>
      <c r="AU1150" s="193" t="s">
        <v>87</v>
      </c>
      <c r="AV1150" s="13" t="s">
        <v>81</v>
      </c>
      <c r="AW1150" s="13" t="s">
        <v>29</v>
      </c>
      <c r="AX1150" s="13" t="s">
        <v>74</v>
      </c>
      <c r="AY1150" s="193" t="s">
        <v>176</v>
      </c>
    </row>
    <row r="1151" spans="2:51" s="13" customFormat="1">
      <c r="B1151" s="191"/>
      <c r="D1151" s="192" t="s">
        <v>184</v>
      </c>
      <c r="E1151" s="193" t="s">
        <v>1</v>
      </c>
      <c r="F1151" s="194" t="s">
        <v>185</v>
      </c>
      <c r="H1151" s="193" t="s">
        <v>1</v>
      </c>
      <c r="I1151" s="195"/>
      <c r="L1151" s="191"/>
      <c r="M1151" s="196"/>
      <c r="N1151" s="197"/>
      <c r="O1151" s="197"/>
      <c r="P1151" s="197"/>
      <c r="Q1151" s="197"/>
      <c r="R1151" s="197"/>
      <c r="S1151" s="197"/>
      <c r="T1151" s="198"/>
      <c r="AT1151" s="193" t="s">
        <v>184</v>
      </c>
      <c r="AU1151" s="193" t="s">
        <v>87</v>
      </c>
      <c r="AV1151" s="13" t="s">
        <v>81</v>
      </c>
      <c r="AW1151" s="13" t="s">
        <v>29</v>
      </c>
      <c r="AX1151" s="13" t="s">
        <v>74</v>
      </c>
      <c r="AY1151" s="193" t="s">
        <v>176</v>
      </c>
    </row>
    <row r="1152" spans="2:51" s="14" customFormat="1">
      <c r="B1152" s="199"/>
      <c r="D1152" s="192" t="s">
        <v>184</v>
      </c>
      <c r="E1152" s="200" t="s">
        <v>1</v>
      </c>
      <c r="F1152" s="201" t="s">
        <v>525</v>
      </c>
      <c r="H1152" s="202">
        <v>13.65</v>
      </c>
      <c r="I1152" s="203"/>
      <c r="L1152" s="199"/>
      <c r="M1152" s="204"/>
      <c r="N1152" s="205"/>
      <c r="O1152" s="205"/>
      <c r="P1152" s="205"/>
      <c r="Q1152" s="205"/>
      <c r="R1152" s="205"/>
      <c r="S1152" s="205"/>
      <c r="T1152" s="206"/>
      <c r="AT1152" s="200" t="s">
        <v>184</v>
      </c>
      <c r="AU1152" s="200" t="s">
        <v>87</v>
      </c>
      <c r="AV1152" s="14" t="s">
        <v>87</v>
      </c>
      <c r="AW1152" s="14" t="s">
        <v>29</v>
      </c>
      <c r="AX1152" s="14" t="s">
        <v>74</v>
      </c>
      <c r="AY1152" s="200" t="s">
        <v>176</v>
      </c>
    </row>
    <row r="1153" spans="2:51" s="14" customFormat="1">
      <c r="B1153" s="199"/>
      <c r="D1153" s="192" t="s">
        <v>184</v>
      </c>
      <c r="E1153" s="200" t="s">
        <v>1</v>
      </c>
      <c r="F1153" s="201" t="s">
        <v>848</v>
      </c>
      <c r="H1153" s="202">
        <v>1.7549999999999999</v>
      </c>
      <c r="I1153" s="203"/>
      <c r="L1153" s="199"/>
      <c r="M1153" s="204"/>
      <c r="N1153" s="205"/>
      <c r="O1153" s="205"/>
      <c r="P1153" s="205"/>
      <c r="Q1153" s="205"/>
      <c r="R1153" s="205"/>
      <c r="S1153" s="205"/>
      <c r="T1153" s="206"/>
      <c r="AT1153" s="200" t="s">
        <v>184</v>
      </c>
      <c r="AU1153" s="200" t="s">
        <v>87</v>
      </c>
      <c r="AV1153" s="14" t="s">
        <v>87</v>
      </c>
      <c r="AW1153" s="14" t="s">
        <v>29</v>
      </c>
      <c r="AX1153" s="14" t="s">
        <v>74</v>
      </c>
      <c r="AY1153" s="200" t="s">
        <v>176</v>
      </c>
    </row>
    <row r="1154" spans="2:51" s="13" customFormat="1">
      <c r="B1154" s="191"/>
      <c r="D1154" s="192" t="s">
        <v>184</v>
      </c>
      <c r="E1154" s="193" t="s">
        <v>1</v>
      </c>
      <c r="F1154" s="194" t="s">
        <v>1177</v>
      </c>
      <c r="H1154" s="193" t="s">
        <v>1</v>
      </c>
      <c r="I1154" s="195"/>
      <c r="L1154" s="191"/>
      <c r="M1154" s="196"/>
      <c r="N1154" s="197"/>
      <c r="O1154" s="197"/>
      <c r="P1154" s="197"/>
      <c r="Q1154" s="197"/>
      <c r="R1154" s="197"/>
      <c r="S1154" s="197"/>
      <c r="T1154" s="198"/>
      <c r="AT1154" s="193" t="s">
        <v>184</v>
      </c>
      <c r="AU1154" s="193" t="s">
        <v>87</v>
      </c>
      <c r="AV1154" s="13" t="s">
        <v>81</v>
      </c>
      <c r="AW1154" s="13" t="s">
        <v>29</v>
      </c>
      <c r="AX1154" s="13" t="s">
        <v>74</v>
      </c>
      <c r="AY1154" s="193" t="s">
        <v>176</v>
      </c>
    </row>
    <row r="1155" spans="2:51" s="14" customFormat="1">
      <c r="B1155" s="199"/>
      <c r="D1155" s="192" t="s">
        <v>184</v>
      </c>
      <c r="E1155" s="200" t="s">
        <v>1</v>
      </c>
      <c r="F1155" s="201" t="s">
        <v>1178</v>
      </c>
      <c r="H1155" s="202">
        <v>12.2</v>
      </c>
      <c r="I1155" s="203"/>
      <c r="L1155" s="199"/>
      <c r="M1155" s="204"/>
      <c r="N1155" s="205"/>
      <c r="O1155" s="205"/>
      <c r="P1155" s="205"/>
      <c r="Q1155" s="205"/>
      <c r="R1155" s="205"/>
      <c r="S1155" s="205"/>
      <c r="T1155" s="206"/>
      <c r="AT1155" s="200" t="s">
        <v>184</v>
      </c>
      <c r="AU1155" s="200" t="s">
        <v>87</v>
      </c>
      <c r="AV1155" s="14" t="s">
        <v>87</v>
      </c>
      <c r="AW1155" s="14" t="s">
        <v>29</v>
      </c>
      <c r="AX1155" s="14" t="s">
        <v>74</v>
      </c>
      <c r="AY1155" s="200" t="s">
        <v>176</v>
      </c>
    </row>
    <row r="1156" spans="2:51" s="13" customFormat="1">
      <c r="B1156" s="191"/>
      <c r="D1156" s="192" t="s">
        <v>184</v>
      </c>
      <c r="E1156" s="193" t="s">
        <v>1</v>
      </c>
      <c r="F1156" s="194" t="s">
        <v>203</v>
      </c>
      <c r="H1156" s="193" t="s">
        <v>1</v>
      </c>
      <c r="I1156" s="195"/>
      <c r="L1156" s="191"/>
      <c r="M1156" s="196"/>
      <c r="N1156" s="197"/>
      <c r="O1156" s="197"/>
      <c r="P1156" s="197"/>
      <c r="Q1156" s="197"/>
      <c r="R1156" s="197"/>
      <c r="S1156" s="197"/>
      <c r="T1156" s="198"/>
      <c r="AT1156" s="193" t="s">
        <v>184</v>
      </c>
      <c r="AU1156" s="193" t="s">
        <v>87</v>
      </c>
      <c r="AV1156" s="13" t="s">
        <v>81</v>
      </c>
      <c r="AW1156" s="13" t="s">
        <v>29</v>
      </c>
      <c r="AX1156" s="13" t="s">
        <v>74</v>
      </c>
      <c r="AY1156" s="193" t="s">
        <v>176</v>
      </c>
    </row>
    <row r="1157" spans="2:51" s="14" customFormat="1">
      <c r="B1157" s="199"/>
      <c r="D1157" s="192" t="s">
        <v>184</v>
      </c>
      <c r="E1157" s="200" t="s">
        <v>1</v>
      </c>
      <c r="F1157" s="201" t="s">
        <v>1179</v>
      </c>
      <c r="H1157" s="202">
        <v>32.700000000000003</v>
      </c>
      <c r="I1157" s="203"/>
      <c r="L1157" s="199"/>
      <c r="M1157" s="204"/>
      <c r="N1157" s="205"/>
      <c r="O1157" s="205"/>
      <c r="P1157" s="205"/>
      <c r="Q1157" s="205"/>
      <c r="R1157" s="205"/>
      <c r="S1157" s="205"/>
      <c r="T1157" s="206"/>
      <c r="AT1157" s="200" t="s">
        <v>184</v>
      </c>
      <c r="AU1157" s="200" t="s">
        <v>87</v>
      </c>
      <c r="AV1157" s="14" t="s">
        <v>87</v>
      </c>
      <c r="AW1157" s="14" t="s">
        <v>29</v>
      </c>
      <c r="AX1157" s="14" t="s">
        <v>74</v>
      </c>
      <c r="AY1157" s="200" t="s">
        <v>176</v>
      </c>
    </row>
    <row r="1158" spans="2:51" s="13" customFormat="1">
      <c r="B1158" s="191"/>
      <c r="D1158" s="192" t="s">
        <v>184</v>
      </c>
      <c r="E1158" s="193" t="s">
        <v>1</v>
      </c>
      <c r="F1158" s="194" t="s">
        <v>527</v>
      </c>
      <c r="H1158" s="193" t="s">
        <v>1</v>
      </c>
      <c r="I1158" s="195"/>
      <c r="L1158" s="191"/>
      <c r="M1158" s="196"/>
      <c r="N1158" s="197"/>
      <c r="O1158" s="197"/>
      <c r="P1158" s="197"/>
      <c r="Q1158" s="197"/>
      <c r="R1158" s="197"/>
      <c r="S1158" s="197"/>
      <c r="T1158" s="198"/>
      <c r="AT1158" s="193" t="s">
        <v>184</v>
      </c>
      <c r="AU1158" s="193" t="s">
        <v>87</v>
      </c>
      <c r="AV1158" s="13" t="s">
        <v>81</v>
      </c>
      <c r="AW1158" s="13" t="s">
        <v>29</v>
      </c>
      <c r="AX1158" s="13" t="s">
        <v>74</v>
      </c>
      <c r="AY1158" s="193" t="s">
        <v>176</v>
      </c>
    </row>
    <row r="1159" spans="2:51" s="14" customFormat="1">
      <c r="B1159" s="199"/>
      <c r="D1159" s="192" t="s">
        <v>184</v>
      </c>
      <c r="E1159" s="200" t="s">
        <v>1</v>
      </c>
      <c r="F1159" s="201" t="s">
        <v>1180</v>
      </c>
      <c r="H1159" s="202">
        <v>10.28</v>
      </c>
      <c r="I1159" s="203"/>
      <c r="L1159" s="199"/>
      <c r="M1159" s="204"/>
      <c r="N1159" s="205"/>
      <c r="O1159" s="205"/>
      <c r="P1159" s="205"/>
      <c r="Q1159" s="205"/>
      <c r="R1159" s="205"/>
      <c r="S1159" s="205"/>
      <c r="T1159" s="206"/>
      <c r="AT1159" s="200" t="s">
        <v>184</v>
      </c>
      <c r="AU1159" s="200" t="s">
        <v>87</v>
      </c>
      <c r="AV1159" s="14" t="s">
        <v>87</v>
      </c>
      <c r="AW1159" s="14" t="s">
        <v>29</v>
      </c>
      <c r="AX1159" s="14" t="s">
        <v>74</v>
      </c>
      <c r="AY1159" s="200" t="s">
        <v>176</v>
      </c>
    </row>
    <row r="1160" spans="2:51" s="16" customFormat="1">
      <c r="B1160" s="215"/>
      <c r="D1160" s="192" t="s">
        <v>184</v>
      </c>
      <c r="E1160" s="216" t="s">
        <v>1</v>
      </c>
      <c r="F1160" s="217" t="s">
        <v>230</v>
      </c>
      <c r="H1160" s="218">
        <v>70.584999999999994</v>
      </c>
      <c r="I1160" s="219"/>
      <c r="L1160" s="215"/>
      <c r="M1160" s="220"/>
      <c r="N1160" s="221"/>
      <c r="O1160" s="221"/>
      <c r="P1160" s="221"/>
      <c r="Q1160" s="221"/>
      <c r="R1160" s="221"/>
      <c r="S1160" s="221"/>
      <c r="T1160" s="222"/>
      <c r="AT1160" s="216" t="s">
        <v>184</v>
      </c>
      <c r="AU1160" s="216" t="s">
        <v>87</v>
      </c>
      <c r="AV1160" s="16" t="s">
        <v>215</v>
      </c>
      <c r="AW1160" s="16" t="s">
        <v>29</v>
      </c>
      <c r="AX1160" s="16" t="s">
        <v>74</v>
      </c>
      <c r="AY1160" s="216" t="s">
        <v>176</v>
      </c>
    </row>
    <row r="1161" spans="2:51" s="13" customFormat="1">
      <c r="B1161" s="191"/>
      <c r="D1161" s="192" t="s">
        <v>184</v>
      </c>
      <c r="E1161" s="193" t="s">
        <v>1</v>
      </c>
      <c r="F1161" s="194" t="s">
        <v>855</v>
      </c>
      <c r="H1161" s="193" t="s">
        <v>1</v>
      </c>
      <c r="I1161" s="195"/>
      <c r="L1161" s="191"/>
      <c r="M1161" s="196"/>
      <c r="N1161" s="197"/>
      <c r="O1161" s="197"/>
      <c r="P1161" s="197"/>
      <c r="Q1161" s="197"/>
      <c r="R1161" s="197"/>
      <c r="S1161" s="197"/>
      <c r="T1161" s="198"/>
      <c r="AT1161" s="193" t="s">
        <v>184</v>
      </c>
      <c r="AU1161" s="193" t="s">
        <v>87</v>
      </c>
      <c r="AV1161" s="13" t="s">
        <v>81</v>
      </c>
      <c r="AW1161" s="13" t="s">
        <v>29</v>
      </c>
      <c r="AX1161" s="13" t="s">
        <v>74</v>
      </c>
      <c r="AY1161" s="193" t="s">
        <v>176</v>
      </c>
    </row>
    <row r="1162" spans="2:51" s="13" customFormat="1">
      <c r="B1162" s="191"/>
      <c r="D1162" s="192" t="s">
        <v>184</v>
      </c>
      <c r="E1162" s="193" t="s">
        <v>1</v>
      </c>
      <c r="F1162" s="194" t="s">
        <v>522</v>
      </c>
      <c r="H1162" s="193" t="s">
        <v>1</v>
      </c>
      <c r="I1162" s="195"/>
      <c r="L1162" s="191"/>
      <c r="M1162" s="196"/>
      <c r="N1162" s="197"/>
      <c r="O1162" s="197"/>
      <c r="P1162" s="197"/>
      <c r="Q1162" s="197"/>
      <c r="R1162" s="197"/>
      <c r="S1162" s="197"/>
      <c r="T1162" s="198"/>
      <c r="AT1162" s="193" t="s">
        <v>184</v>
      </c>
      <c r="AU1162" s="193" t="s">
        <v>87</v>
      </c>
      <c r="AV1162" s="13" t="s">
        <v>81</v>
      </c>
      <c r="AW1162" s="13" t="s">
        <v>29</v>
      </c>
      <c r="AX1162" s="13" t="s">
        <v>74</v>
      </c>
      <c r="AY1162" s="193" t="s">
        <v>176</v>
      </c>
    </row>
    <row r="1163" spans="2:51" s="14" customFormat="1">
      <c r="B1163" s="199"/>
      <c r="D1163" s="192" t="s">
        <v>184</v>
      </c>
      <c r="E1163" s="200" t="s">
        <v>1</v>
      </c>
      <c r="F1163" s="201" t="s">
        <v>1181</v>
      </c>
      <c r="H1163" s="202">
        <v>1.7150000000000001</v>
      </c>
      <c r="I1163" s="203"/>
      <c r="L1163" s="199"/>
      <c r="M1163" s="204"/>
      <c r="N1163" s="205"/>
      <c r="O1163" s="205"/>
      <c r="P1163" s="205"/>
      <c r="Q1163" s="205"/>
      <c r="R1163" s="205"/>
      <c r="S1163" s="205"/>
      <c r="T1163" s="206"/>
      <c r="AT1163" s="200" t="s">
        <v>184</v>
      </c>
      <c r="AU1163" s="200" t="s">
        <v>87</v>
      </c>
      <c r="AV1163" s="14" t="s">
        <v>87</v>
      </c>
      <c r="AW1163" s="14" t="s">
        <v>29</v>
      </c>
      <c r="AX1163" s="14" t="s">
        <v>74</v>
      </c>
      <c r="AY1163" s="200" t="s">
        <v>176</v>
      </c>
    </row>
    <row r="1164" spans="2:51" s="16" customFormat="1">
      <c r="B1164" s="215"/>
      <c r="D1164" s="192" t="s">
        <v>184</v>
      </c>
      <c r="E1164" s="216" t="s">
        <v>1</v>
      </c>
      <c r="F1164" s="217" t="s">
        <v>230</v>
      </c>
      <c r="H1164" s="218">
        <v>1.7150000000000001</v>
      </c>
      <c r="I1164" s="219"/>
      <c r="L1164" s="215"/>
      <c r="M1164" s="220"/>
      <c r="N1164" s="221"/>
      <c r="O1164" s="221"/>
      <c r="P1164" s="221"/>
      <c r="Q1164" s="221"/>
      <c r="R1164" s="221"/>
      <c r="S1164" s="221"/>
      <c r="T1164" s="222"/>
      <c r="AT1164" s="216" t="s">
        <v>184</v>
      </c>
      <c r="AU1164" s="216" t="s">
        <v>87</v>
      </c>
      <c r="AV1164" s="16" t="s">
        <v>215</v>
      </c>
      <c r="AW1164" s="16" t="s">
        <v>29</v>
      </c>
      <c r="AX1164" s="16" t="s">
        <v>74</v>
      </c>
      <c r="AY1164" s="216" t="s">
        <v>176</v>
      </c>
    </row>
    <row r="1165" spans="2:51" s="13" customFormat="1">
      <c r="B1165" s="191"/>
      <c r="D1165" s="192" t="s">
        <v>184</v>
      </c>
      <c r="E1165" s="193" t="s">
        <v>1</v>
      </c>
      <c r="F1165" s="194" t="s">
        <v>1182</v>
      </c>
      <c r="H1165" s="193" t="s">
        <v>1</v>
      </c>
      <c r="I1165" s="195"/>
      <c r="L1165" s="191"/>
      <c r="M1165" s="196"/>
      <c r="N1165" s="197"/>
      <c r="O1165" s="197"/>
      <c r="P1165" s="197"/>
      <c r="Q1165" s="197"/>
      <c r="R1165" s="197"/>
      <c r="S1165" s="197"/>
      <c r="T1165" s="198"/>
      <c r="AT1165" s="193" t="s">
        <v>184</v>
      </c>
      <c r="AU1165" s="193" t="s">
        <v>87</v>
      </c>
      <c r="AV1165" s="13" t="s">
        <v>81</v>
      </c>
      <c r="AW1165" s="13" t="s">
        <v>29</v>
      </c>
      <c r="AX1165" s="13" t="s">
        <v>74</v>
      </c>
      <c r="AY1165" s="193" t="s">
        <v>176</v>
      </c>
    </row>
    <row r="1166" spans="2:51" s="13" customFormat="1">
      <c r="B1166" s="191"/>
      <c r="D1166" s="192" t="s">
        <v>184</v>
      </c>
      <c r="E1166" s="193" t="s">
        <v>1</v>
      </c>
      <c r="F1166" s="194" t="s">
        <v>415</v>
      </c>
      <c r="H1166" s="193" t="s">
        <v>1</v>
      </c>
      <c r="I1166" s="195"/>
      <c r="L1166" s="191"/>
      <c r="M1166" s="196"/>
      <c r="N1166" s="197"/>
      <c r="O1166" s="197"/>
      <c r="P1166" s="197"/>
      <c r="Q1166" s="197"/>
      <c r="R1166" s="197"/>
      <c r="S1166" s="197"/>
      <c r="T1166" s="198"/>
      <c r="AT1166" s="193" t="s">
        <v>184</v>
      </c>
      <c r="AU1166" s="193" t="s">
        <v>87</v>
      </c>
      <c r="AV1166" s="13" t="s">
        <v>81</v>
      </c>
      <c r="AW1166" s="13" t="s">
        <v>29</v>
      </c>
      <c r="AX1166" s="13" t="s">
        <v>74</v>
      </c>
      <c r="AY1166" s="193" t="s">
        <v>176</v>
      </c>
    </row>
    <row r="1167" spans="2:51" s="13" customFormat="1">
      <c r="B1167" s="191"/>
      <c r="D1167" s="192" t="s">
        <v>184</v>
      </c>
      <c r="E1167" s="193" t="s">
        <v>1</v>
      </c>
      <c r="F1167" s="194" t="s">
        <v>185</v>
      </c>
      <c r="H1167" s="193" t="s">
        <v>1</v>
      </c>
      <c r="I1167" s="195"/>
      <c r="L1167" s="191"/>
      <c r="M1167" s="196"/>
      <c r="N1167" s="197"/>
      <c r="O1167" s="197"/>
      <c r="P1167" s="197"/>
      <c r="Q1167" s="197"/>
      <c r="R1167" s="197"/>
      <c r="S1167" s="197"/>
      <c r="T1167" s="198"/>
      <c r="AT1167" s="193" t="s">
        <v>184</v>
      </c>
      <c r="AU1167" s="193" t="s">
        <v>87</v>
      </c>
      <c r="AV1167" s="13" t="s">
        <v>81</v>
      </c>
      <c r="AW1167" s="13" t="s">
        <v>29</v>
      </c>
      <c r="AX1167" s="13" t="s">
        <v>74</v>
      </c>
      <c r="AY1167" s="193" t="s">
        <v>176</v>
      </c>
    </row>
    <row r="1168" spans="2:51" s="14" customFormat="1">
      <c r="B1168" s="199"/>
      <c r="D1168" s="192" t="s">
        <v>184</v>
      </c>
      <c r="E1168" s="200" t="s">
        <v>1</v>
      </c>
      <c r="F1168" s="201" t="s">
        <v>635</v>
      </c>
      <c r="H1168" s="202">
        <v>63.796999999999997</v>
      </c>
      <c r="I1168" s="203"/>
      <c r="L1168" s="199"/>
      <c r="M1168" s="204"/>
      <c r="N1168" s="205"/>
      <c r="O1168" s="205"/>
      <c r="P1168" s="205"/>
      <c r="Q1168" s="205"/>
      <c r="R1168" s="205"/>
      <c r="S1168" s="205"/>
      <c r="T1168" s="206"/>
      <c r="AT1168" s="200" t="s">
        <v>184</v>
      </c>
      <c r="AU1168" s="200" t="s">
        <v>87</v>
      </c>
      <c r="AV1168" s="14" t="s">
        <v>87</v>
      </c>
      <c r="AW1168" s="14" t="s">
        <v>29</v>
      </c>
      <c r="AX1168" s="14" t="s">
        <v>74</v>
      </c>
      <c r="AY1168" s="200" t="s">
        <v>176</v>
      </c>
    </row>
    <row r="1169" spans="2:51" s="14" customFormat="1">
      <c r="B1169" s="199"/>
      <c r="D1169" s="192" t="s">
        <v>184</v>
      </c>
      <c r="E1169" s="200" t="s">
        <v>1</v>
      </c>
      <c r="F1169" s="201" t="s">
        <v>636</v>
      </c>
      <c r="H1169" s="202">
        <v>-14.664999999999999</v>
      </c>
      <c r="I1169" s="203"/>
      <c r="L1169" s="199"/>
      <c r="M1169" s="204"/>
      <c r="N1169" s="205"/>
      <c r="O1169" s="205"/>
      <c r="P1169" s="205"/>
      <c r="Q1169" s="205"/>
      <c r="R1169" s="205"/>
      <c r="S1169" s="205"/>
      <c r="T1169" s="206"/>
      <c r="AT1169" s="200" t="s">
        <v>184</v>
      </c>
      <c r="AU1169" s="200" t="s">
        <v>87</v>
      </c>
      <c r="AV1169" s="14" t="s">
        <v>87</v>
      </c>
      <c r="AW1169" s="14" t="s">
        <v>29</v>
      </c>
      <c r="AX1169" s="14" t="s">
        <v>74</v>
      </c>
      <c r="AY1169" s="200" t="s">
        <v>176</v>
      </c>
    </row>
    <row r="1170" spans="2:51" s="14" customFormat="1">
      <c r="B1170" s="199"/>
      <c r="D1170" s="192" t="s">
        <v>184</v>
      </c>
      <c r="E1170" s="200" t="s">
        <v>1</v>
      </c>
      <c r="F1170" s="201" t="s">
        <v>637</v>
      </c>
      <c r="H1170" s="202">
        <v>1.7849999999999999</v>
      </c>
      <c r="I1170" s="203"/>
      <c r="L1170" s="199"/>
      <c r="M1170" s="204"/>
      <c r="N1170" s="205"/>
      <c r="O1170" s="205"/>
      <c r="P1170" s="205"/>
      <c r="Q1170" s="205"/>
      <c r="R1170" s="205"/>
      <c r="S1170" s="205"/>
      <c r="T1170" s="206"/>
      <c r="AT1170" s="200" t="s">
        <v>184</v>
      </c>
      <c r="AU1170" s="200" t="s">
        <v>87</v>
      </c>
      <c r="AV1170" s="14" t="s">
        <v>87</v>
      </c>
      <c r="AW1170" s="14" t="s">
        <v>29</v>
      </c>
      <c r="AX1170" s="14" t="s">
        <v>74</v>
      </c>
      <c r="AY1170" s="200" t="s">
        <v>176</v>
      </c>
    </row>
    <row r="1171" spans="2:51" s="13" customFormat="1">
      <c r="B1171" s="191"/>
      <c r="D1171" s="192" t="s">
        <v>184</v>
      </c>
      <c r="E1171" s="193" t="s">
        <v>1</v>
      </c>
      <c r="F1171" s="194" t="s">
        <v>611</v>
      </c>
      <c r="H1171" s="193" t="s">
        <v>1</v>
      </c>
      <c r="I1171" s="195"/>
      <c r="L1171" s="191"/>
      <c r="M1171" s="196"/>
      <c r="N1171" s="197"/>
      <c r="O1171" s="197"/>
      <c r="P1171" s="197"/>
      <c r="Q1171" s="197"/>
      <c r="R1171" s="197"/>
      <c r="S1171" s="197"/>
      <c r="T1171" s="198"/>
      <c r="AT1171" s="193" t="s">
        <v>184</v>
      </c>
      <c r="AU1171" s="193" t="s">
        <v>87</v>
      </c>
      <c r="AV1171" s="13" t="s">
        <v>81</v>
      </c>
      <c r="AW1171" s="13" t="s">
        <v>29</v>
      </c>
      <c r="AX1171" s="13" t="s">
        <v>74</v>
      </c>
      <c r="AY1171" s="193" t="s">
        <v>176</v>
      </c>
    </row>
    <row r="1172" spans="2:51" s="14" customFormat="1">
      <c r="B1172" s="199"/>
      <c r="D1172" s="192" t="s">
        <v>184</v>
      </c>
      <c r="E1172" s="200" t="s">
        <v>1</v>
      </c>
      <c r="F1172" s="201" t="s">
        <v>638</v>
      </c>
      <c r="H1172" s="202">
        <v>9.5630000000000006</v>
      </c>
      <c r="I1172" s="203"/>
      <c r="L1172" s="199"/>
      <c r="M1172" s="204"/>
      <c r="N1172" s="205"/>
      <c r="O1172" s="205"/>
      <c r="P1172" s="205"/>
      <c r="Q1172" s="205"/>
      <c r="R1172" s="205"/>
      <c r="S1172" s="205"/>
      <c r="T1172" s="206"/>
      <c r="AT1172" s="200" t="s">
        <v>184</v>
      </c>
      <c r="AU1172" s="200" t="s">
        <v>87</v>
      </c>
      <c r="AV1172" s="14" t="s">
        <v>87</v>
      </c>
      <c r="AW1172" s="14" t="s">
        <v>29</v>
      </c>
      <c r="AX1172" s="14" t="s">
        <v>74</v>
      </c>
      <c r="AY1172" s="200" t="s">
        <v>176</v>
      </c>
    </row>
    <row r="1173" spans="2:51" s="14" customFormat="1">
      <c r="B1173" s="199"/>
      <c r="D1173" s="192" t="s">
        <v>184</v>
      </c>
      <c r="E1173" s="200" t="s">
        <v>1</v>
      </c>
      <c r="F1173" s="201" t="s">
        <v>639</v>
      </c>
      <c r="H1173" s="202">
        <v>-5.25</v>
      </c>
      <c r="I1173" s="203"/>
      <c r="L1173" s="199"/>
      <c r="M1173" s="204"/>
      <c r="N1173" s="205"/>
      <c r="O1173" s="205"/>
      <c r="P1173" s="205"/>
      <c r="Q1173" s="205"/>
      <c r="R1173" s="205"/>
      <c r="S1173" s="205"/>
      <c r="T1173" s="206"/>
      <c r="AT1173" s="200" t="s">
        <v>184</v>
      </c>
      <c r="AU1173" s="200" t="s">
        <v>87</v>
      </c>
      <c r="AV1173" s="14" t="s">
        <v>87</v>
      </c>
      <c r="AW1173" s="14" t="s">
        <v>29</v>
      </c>
      <c r="AX1173" s="14" t="s">
        <v>74</v>
      </c>
      <c r="AY1173" s="200" t="s">
        <v>176</v>
      </c>
    </row>
    <row r="1174" spans="2:51" s="14" customFormat="1">
      <c r="B1174" s="199"/>
      <c r="D1174" s="192" t="s">
        <v>184</v>
      </c>
      <c r="E1174" s="200" t="s">
        <v>1</v>
      </c>
      <c r="F1174" s="201" t="s">
        <v>640</v>
      </c>
      <c r="H1174" s="202">
        <v>1.1379999999999999</v>
      </c>
      <c r="I1174" s="203"/>
      <c r="L1174" s="199"/>
      <c r="M1174" s="204"/>
      <c r="N1174" s="205"/>
      <c r="O1174" s="205"/>
      <c r="P1174" s="205"/>
      <c r="Q1174" s="205"/>
      <c r="R1174" s="205"/>
      <c r="S1174" s="205"/>
      <c r="T1174" s="206"/>
      <c r="AT1174" s="200" t="s">
        <v>184</v>
      </c>
      <c r="AU1174" s="200" t="s">
        <v>87</v>
      </c>
      <c r="AV1174" s="14" t="s">
        <v>87</v>
      </c>
      <c r="AW1174" s="14" t="s">
        <v>29</v>
      </c>
      <c r="AX1174" s="14" t="s">
        <v>74</v>
      </c>
      <c r="AY1174" s="200" t="s">
        <v>176</v>
      </c>
    </row>
    <row r="1175" spans="2:51" s="13" customFormat="1">
      <c r="B1175" s="191"/>
      <c r="D1175" s="192" t="s">
        <v>184</v>
      </c>
      <c r="E1175" s="193" t="s">
        <v>1</v>
      </c>
      <c r="F1175" s="194" t="s">
        <v>622</v>
      </c>
      <c r="H1175" s="193" t="s">
        <v>1</v>
      </c>
      <c r="I1175" s="195"/>
      <c r="L1175" s="191"/>
      <c r="M1175" s="196"/>
      <c r="N1175" s="197"/>
      <c r="O1175" s="197"/>
      <c r="P1175" s="197"/>
      <c r="Q1175" s="197"/>
      <c r="R1175" s="197"/>
      <c r="S1175" s="197"/>
      <c r="T1175" s="198"/>
      <c r="AT1175" s="193" t="s">
        <v>184</v>
      </c>
      <c r="AU1175" s="193" t="s">
        <v>87</v>
      </c>
      <c r="AV1175" s="13" t="s">
        <v>81</v>
      </c>
      <c r="AW1175" s="13" t="s">
        <v>29</v>
      </c>
      <c r="AX1175" s="13" t="s">
        <v>74</v>
      </c>
      <c r="AY1175" s="193" t="s">
        <v>176</v>
      </c>
    </row>
    <row r="1176" spans="2:51" s="14" customFormat="1">
      <c r="B1176" s="199"/>
      <c r="D1176" s="192" t="s">
        <v>184</v>
      </c>
      <c r="E1176" s="200" t="s">
        <v>1</v>
      </c>
      <c r="F1176" s="201" t="s">
        <v>641</v>
      </c>
      <c r="H1176" s="202">
        <v>20.132000000000001</v>
      </c>
      <c r="I1176" s="203"/>
      <c r="L1176" s="199"/>
      <c r="M1176" s="204"/>
      <c r="N1176" s="205"/>
      <c r="O1176" s="205"/>
      <c r="P1176" s="205"/>
      <c r="Q1176" s="205"/>
      <c r="R1176" s="205"/>
      <c r="S1176" s="205"/>
      <c r="T1176" s="206"/>
      <c r="AT1176" s="200" t="s">
        <v>184</v>
      </c>
      <c r="AU1176" s="200" t="s">
        <v>87</v>
      </c>
      <c r="AV1176" s="14" t="s">
        <v>87</v>
      </c>
      <c r="AW1176" s="14" t="s">
        <v>29</v>
      </c>
      <c r="AX1176" s="14" t="s">
        <v>74</v>
      </c>
      <c r="AY1176" s="200" t="s">
        <v>176</v>
      </c>
    </row>
    <row r="1177" spans="2:51" s="14" customFormat="1">
      <c r="B1177" s="199"/>
      <c r="D1177" s="192" t="s">
        <v>184</v>
      </c>
      <c r="E1177" s="200" t="s">
        <v>1</v>
      </c>
      <c r="F1177" s="201" t="s">
        <v>642</v>
      </c>
      <c r="H1177" s="202">
        <v>-9.2579999999999991</v>
      </c>
      <c r="I1177" s="203"/>
      <c r="L1177" s="199"/>
      <c r="M1177" s="204"/>
      <c r="N1177" s="205"/>
      <c r="O1177" s="205"/>
      <c r="P1177" s="205"/>
      <c r="Q1177" s="205"/>
      <c r="R1177" s="205"/>
      <c r="S1177" s="205"/>
      <c r="T1177" s="206"/>
      <c r="AT1177" s="200" t="s">
        <v>184</v>
      </c>
      <c r="AU1177" s="200" t="s">
        <v>87</v>
      </c>
      <c r="AV1177" s="14" t="s">
        <v>87</v>
      </c>
      <c r="AW1177" s="14" t="s">
        <v>29</v>
      </c>
      <c r="AX1177" s="14" t="s">
        <v>74</v>
      </c>
      <c r="AY1177" s="200" t="s">
        <v>176</v>
      </c>
    </row>
    <row r="1178" spans="2:51" s="14" customFormat="1">
      <c r="B1178" s="199"/>
      <c r="D1178" s="192" t="s">
        <v>184</v>
      </c>
      <c r="E1178" s="200" t="s">
        <v>1</v>
      </c>
      <c r="F1178" s="201" t="s">
        <v>643</v>
      </c>
      <c r="H1178" s="202">
        <v>2.1509999999999998</v>
      </c>
      <c r="I1178" s="203"/>
      <c r="L1178" s="199"/>
      <c r="M1178" s="204"/>
      <c r="N1178" s="205"/>
      <c r="O1178" s="205"/>
      <c r="P1178" s="205"/>
      <c r="Q1178" s="205"/>
      <c r="R1178" s="205"/>
      <c r="S1178" s="205"/>
      <c r="T1178" s="206"/>
      <c r="AT1178" s="200" t="s">
        <v>184</v>
      </c>
      <c r="AU1178" s="200" t="s">
        <v>87</v>
      </c>
      <c r="AV1178" s="14" t="s">
        <v>87</v>
      </c>
      <c r="AW1178" s="14" t="s">
        <v>29</v>
      </c>
      <c r="AX1178" s="14" t="s">
        <v>74</v>
      </c>
      <c r="AY1178" s="200" t="s">
        <v>176</v>
      </c>
    </row>
    <row r="1179" spans="2:51" s="13" customFormat="1">
      <c r="B1179" s="191"/>
      <c r="D1179" s="192" t="s">
        <v>184</v>
      </c>
      <c r="E1179" s="193" t="s">
        <v>1</v>
      </c>
      <c r="F1179" s="194" t="s">
        <v>195</v>
      </c>
      <c r="H1179" s="193" t="s">
        <v>1</v>
      </c>
      <c r="I1179" s="195"/>
      <c r="L1179" s="191"/>
      <c r="M1179" s="196"/>
      <c r="N1179" s="197"/>
      <c r="O1179" s="197"/>
      <c r="P1179" s="197"/>
      <c r="Q1179" s="197"/>
      <c r="R1179" s="197"/>
      <c r="S1179" s="197"/>
      <c r="T1179" s="198"/>
      <c r="AT1179" s="193" t="s">
        <v>184</v>
      </c>
      <c r="AU1179" s="193" t="s">
        <v>87</v>
      </c>
      <c r="AV1179" s="13" t="s">
        <v>81</v>
      </c>
      <c r="AW1179" s="13" t="s">
        <v>29</v>
      </c>
      <c r="AX1179" s="13" t="s">
        <v>74</v>
      </c>
      <c r="AY1179" s="193" t="s">
        <v>176</v>
      </c>
    </row>
    <row r="1180" spans="2:51" s="14" customFormat="1">
      <c r="B1180" s="199"/>
      <c r="D1180" s="192" t="s">
        <v>184</v>
      </c>
      <c r="E1180" s="200" t="s">
        <v>1</v>
      </c>
      <c r="F1180" s="201" t="s">
        <v>644</v>
      </c>
      <c r="H1180" s="202">
        <v>7.008</v>
      </c>
      <c r="I1180" s="203"/>
      <c r="L1180" s="199"/>
      <c r="M1180" s="204"/>
      <c r="N1180" s="205"/>
      <c r="O1180" s="205"/>
      <c r="P1180" s="205"/>
      <c r="Q1180" s="205"/>
      <c r="R1180" s="205"/>
      <c r="S1180" s="205"/>
      <c r="T1180" s="206"/>
      <c r="AT1180" s="200" t="s">
        <v>184</v>
      </c>
      <c r="AU1180" s="200" t="s">
        <v>87</v>
      </c>
      <c r="AV1180" s="14" t="s">
        <v>87</v>
      </c>
      <c r="AW1180" s="14" t="s">
        <v>29</v>
      </c>
      <c r="AX1180" s="14" t="s">
        <v>74</v>
      </c>
      <c r="AY1180" s="200" t="s">
        <v>176</v>
      </c>
    </row>
    <row r="1181" spans="2:51" s="14" customFormat="1">
      <c r="B1181" s="199"/>
      <c r="D1181" s="192" t="s">
        <v>184</v>
      </c>
      <c r="E1181" s="200" t="s">
        <v>1</v>
      </c>
      <c r="F1181" s="201" t="s">
        <v>645</v>
      </c>
      <c r="H1181" s="202">
        <v>9.1059999999999999</v>
      </c>
      <c r="I1181" s="203"/>
      <c r="L1181" s="199"/>
      <c r="M1181" s="204"/>
      <c r="N1181" s="205"/>
      <c r="O1181" s="205"/>
      <c r="P1181" s="205"/>
      <c r="Q1181" s="205"/>
      <c r="R1181" s="205"/>
      <c r="S1181" s="205"/>
      <c r="T1181" s="206"/>
      <c r="AT1181" s="200" t="s">
        <v>184</v>
      </c>
      <c r="AU1181" s="200" t="s">
        <v>87</v>
      </c>
      <c r="AV1181" s="14" t="s">
        <v>87</v>
      </c>
      <c r="AW1181" s="14" t="s">
        <v>29</v>
      </c>
      <c r="AX1181" s="14" t="s">
        <v>74</v>
      </c>
      <c r="AY1181" s="200" t="s">
        <v>176</v>
      </c>
    </row>
    <row r="1182" spans="2:51" s="14" customFormat="1">
      <c r="B1182" s="199"/>
      <c r="D1182" s="192" t="s">
        <v>184</v>
      </c>
      <c r="E1182" s="200" t="s">
        <v>1</v>
      </c>
      <c r="F1182" s="201" t="s">
        <v>646</v>
      </c>
      <c r="H1182" s="202">
        <v>-3.1869999999999998</v>
      </c>
      <c r="I1182" s="203"/>
      <c r="L1182" s="199"/>
      <c r="M1182" s="204"/>
      <c r="N1182" s="205"/>
      <c r="O1182" s="205"/>
      <c r="P1182" s="205"/>
      <c r="Q1182" s="205"/>
      <c r="R1182" s="205"/>
      <c r="S1182" s="205"/>
      <c r="T1182" s="206"/>
      <c r="AT1182" s="200" t="s">
        <v>184</v>
      </c>
      <c r="AU1182" s="200" t="s">
        <v>87</v>
      </c>
      <c r="AV1182" s="14" t="s">
        <v>87</v>
      </c>
      <c r="AW1182" s="14" t="s">
        <v>29</v>
      </c>
      <c r="AX1182" s="14" t="s">
        <v>74</v>
      </c>
      <c r="AY1182" s="200" t="s">
        <v>176</v>
      </c>
    </row>
    <row r="1183" spans="2:51" s="13" customFormat="1">
      <c r="B1183" s="191"/>
      <c r="D1183" s="192" t="s">
        <v>184</v>
      </c>
      <c r="E1183" s="193" t="s">
        <v>1</v>
      </c>
      <c r="F1183" s="194" t="s">
        <v>617</v>
      </c>
      <c r="H1183" s="193" t="s">
        <v>1</v>
      </c>
      <c r="I1183" s="195"/>
      <c r="L1183" s="191"/>
      <c r="M1183" s="196"/>
      <c r="N1183" s="197"/>
      <c r="O1183" s="197"/>
      <c r="P1183" s="197"/>
      <c r="Q1183" s="197"/>
      <c r="R1183" s="197"/>
      <c r="S1183" s="197"/>
      <c r="T1183" s="198"/>
      <c r="AT1183" s="193" t="s">
        <v>184</v>
      </c>
      <c r="AU1183" s="193" t="s">
        <v>87</v>
      </c>
      <c r="AV1183" s="13" t="s">
        <v>81</v>
      </c>
      <c r="AW1183" s="13" t="s">
        <v>29</v>
      </c>
      <c r="AX1183" s="13" t="s">
        <v>74</v>
      </c>
      <c r="AY1183" s="193" t="s">
        <v>176</v>
      </c>
    </row>
    <row r="1184" spans="2:51" s="14" customFormat="1">
      <c r="B1184" s="199"/>
      <c r="D1184" s="192" t="s">
        <v>184</v>
      </c>
      <c r="E1184" s="200" t="s">
        <v>1</v>
      </c>
      <c r="F1184" s="201" t="s">
        <v>647</v>
      </c>
      <c r="H1184" s="202">
        <v>32.770000000000003</v>
      </c>
      <c r="I1184" s="203"/>
      <c r="L1184" s="199"/>
      <c r="M1184" s="204"/>
      <c r="N1184" s="205"/>
      <c r="O1184" s="205"/>
      <c r="P1184" s="205"/>
      <c r="Q1184" s="205"/>
      <c r="R1184" s="205"/>
      <c r="S1184" s="205"/>
      <c r="T1184" s="206"/>
      <c r="AT1184" s="200" t="s">
        <v>184</v>
      </c>
      <c r="AU1184" s="200" t="s">
        <v>87</v>
      </c>
      <c r="AV1184" s="14" t="s">
        <v>87</v>
      </c>
      <c r="AW1184" s="14" t="s">
        <v>29</v>
      </c>
      <c r="AX1184" s="14" t="s">
        <v>74</v>
      </c>
      <c r="AY1184" s="200" t="s">
        <v>176</v>
      </c>
    </row>
    <row r="1185" spans="2:51" s="14" customFormat="1">
      <c r="B1185" s="199"/>
      <c r="D1185" s="192" t="s">
        <v>184</v>
      </c>
      <c r="E1185" s="200" t="s">
        <v>1</v>
      </c>
      <c r="F1185" s="201" t="s">
        <v>648</v>
      </c>
      <c r="H1185" s="202">
        <v>-6.1920000000000002</v>
      </c>
      <c r="I1185" s="203"/>
      <c r="L1185" s="199"/>
      <c r="M1185" s="204"/>
      <c r="N1185" s="205"/>
      <c r="O1185" s="205"/>
      <c r="P1185" s="205"/>
      <c r="Q1185" s="205"/>
      <c r="R1185" s="205"/>
      <c r="S1185" s="205"/>
      <c r="T1185" s="206"/>
      <c r="AT1185" s="200" t="s">
        <v>184</v>
      </c>
      <c r="AU1185" s="200" t="s">
        <v>87</v>
      </c>
      <c r="AV1185" s="14" t="s">
        <v>87</v>
      </c>
      <c r="AW1185" s="14" t="s">
        <v>29</v>
      </c>
      <c r="AX1185" s="14" t="s">
        <v>74</v>
      </c>
      <c r="AY1185" s="200" t="s">
        <v>176</v>
      </c>
    </row>
    <row r="1186" spans="2:51" s="14" customFormat="1">
      <c r="B1186" s="199"/>
      <c r="D1186" s="192" t="s">
        <v>184</v>
      </c>
      <c r="E1186" s="200" t="s">
        <v>1</v>
      </c>
      <c r="F1186" s="201" t="s">
        <v>649</v>
      </c>
      <c r="H1186" s="202">
        <v>1.054</v>
      </c>
      <c r="I1186" s="203"/>
      <c r="L1186" s="199"/>
      <c r="M1186" s="204"/>
      <c r="N1186" s="205"/>
      <c r="O1186" s="205"/>
      <c r="P1186" s="205"/>
      <c r="Q1186" s="205"/>
      <c r="R1186" s="205"/>
      <c r="S1186" s="205"/>
      <c r="T1186" s="206"/>
      <c r="AT1186" s="200" t="s">
        <v>184</v>
      </c>
      <c r="AU1186" s="200" t="s">
        <v>87</v>
      </c>
      <c r="AV1186" s="14" t="s">
        <v>87</v>
      </c>
      <c r="AW1186" s="14" t="s">
        <v>29</v>
      </c>
      <c r="AX1186" s="14" t="s">
        <v>74</v>
      </c>
      <c r="AY1186" s="200" t="s">
        <v>176</v>
      </c>
    </row>
    <row r="1187" spans="2:51" s="13" customFormat="1">
      <c r="B1187" s="191"/>
      <c r="D1187" s="192" t="s">
        <v>184</v>
      </c>
      <c r="E1187" s="193" t="s">
        <v>1</v>
      </c>
      <c r="F1187" s="194" t="s">
        <v>527</v>
      </c>
      <c r="H1187" s="193" t="s">
        <v>1</v>
      </c>
      <c r="I1187" s="195"/>
      <c r="L1187" s="191"/>
      <c r="M1187" s="196"/>
      <c r="N1187" s="197"/>
      <c r="O1187" s="197"/>
      <c r="P1187" s="197"/>
      <c r="Q1187" s="197"/>
      <c r="R1187" s="197"/>
      <c r="S1187" s="197"/>
      <c r="T1187" s="198"/>
      <c r="AT1187" s="193" t="s">
        <v>184</v>
      </c>
      <c r="AU1187" s="193" t="s">
        <v>87</v>
      </c>
      <c r="AV1187" s="13" t="s">
        <v>81</v>
      </c>
      <c r="AW1187" s="13" t="s">
        <v>29</v>
      </c>
      <c r="AX1187" s="13" t="s">
        <v>74</v>
      </c>
      <c r="AY1187" s="193" t="s">
        <v>176</v>
      </c>
    </row>
    <row r="1188" spans="2:51" s="14" customFormat="1">
      <c r="B1188" s="199"/>
      <c r="D1188" s="192" t="s">
        <v>184</v>
      </c>
      <c r="E1188" s="200" t="s">
        <v>1</v>
      </c>
      <c r="F1188" s="201" t="s">
        <v>650</v>
      </c>
      <c r="H1188" s="202">
        <v>27.925000000000001</v>
      </c>
      <c r="I1188" s="203"/>
      <c r="L1188" s="199"/>
      <c r="M1188" s="204"/>
      <c r="N1188" s="205"/>
      <c r="O1188" s="205"/>
      <c r="P1188" s="205"/>
      <c r="Q1188" s="205"/>
      <c r="R1188" s="205"/>
      <c r="S1188" s="205"/>
      <c r="T1188" s="206"/>
      <c r="AT1188" s="200" t="s">
        <v>184</v>
      </c>
      <c r="AU1188" s="200" t="s">
        <v>87</v>
      </c>
      <c r="AV1188" s="14" t="s">
        <v>87</v>
      </c>
      <c r="AW1188" s="14" t="s">
        <v>29</v>
      </c>
      <c r="AX1188" s="14" t="s">
        <v>74</v>
      </c>
      <c r="AY1188" s="200" t="s">
        <v>176</v>
      </c>
    </row>
    <row r="1189" spans="2:51" s="14" customFormat="1">
      <c r="B1189" s="199"/>
      <c r="D1189" s="192" t="s">
        <v>184</v>
      </c>
      <c r="E1189" s="200" t="s">
        <v>1</v>
      </c>
      <c r="F1189" s="201" t="s">
        <v>651</v>
      </c>
      <c r="H1189" s="202">
        <v>-7.56</v>
      </c>
      <c r="I1189" s="203"/>
      <c r="L1189" s="199"/>
      <c r="M1189" s="204"/>
      <c r="N1189" s="205"/>
      <c r="O1189" s="205"/>
      <c r="P1189" s="205"/>
      <c r="Q1189" s="205"/>
      <c r="R1189" s="205"/>
      <c r="S1189" s="205"/>
      <c r="T1189" s="206"/>
      <c r="AT1189" s="200" t="s">
        <v>184</v>
      </c>
      <c r="AU1189" s="200" t="s">
        <v>87</v>
      </c>
      <c r="AV1189" s="14" t="s">
        <v>87</v>
      </c>
      <c r="AW1189" s="14" t="s">
        <v>29</v>
      </c>
      <c r="AX1189" s="14" t="s">
        <v>74</v>
      </c>
      <c r="AY1189" s="200" t="s">
        <v>176</v>
      </c>
    </row>
    <row r="1190" spans="2:51" s="16" customFormat="1">
      <c r="B1190" s="215"/>
      <c r="D1190" s="192" t="s">
        <v>184</v>
      </c>
      <c r="E1190" s="216" t="s">
        <v>1</v>
      </c>
      <c r="F1190" s="217" t="s">
        <v>230</v>
      </c>
      <c r="H1190" s="218">
        <v>130.31700000000001</v>
      </c>
      <c r="I1190" s="219"/>
      <c r="L1190" s="215"/>
      <c r="M1190" s="220"/>
      <c r="N1190" s="221"/>
      <c r="O1190" s="221"/>
      <c r="P1190" s="221"/>
      <c r="Q1190" s="221"/>
      <c r="R1190" s="221"/>
      <c r="S1190" s="221"/>
      <c r="T1190" s="222"/>
      <c r="AT1190" s="216" t="s">
        <v>184</v>
      </c>
      <c r="AU1190" s="216" t="s">
        <v>87</v>
      </c>
      <c r="AV1190" s="16" t="s">
        <v>215</v>
      </c>
      <c r="AW1190" s="16" t="s">
        <v>29</v>
      </c>
      <c r="AX1190" s="16" t="s">
        <v>74</v>
      </c>
      <c r="AY1190" s="216" t="s">
        <v>176</v>
      </c>
    </row>
    <row r="1191" spans="2:51" s="13" customFormat="1">
      <c r="B1191" s="191"/>
      <c r="D1191" s="192" t="s">
        <v>184</v>
      </c>
      <c r="E1191" s="193" t="s">
        <v>1</v>
      </c>
      <c r="F1191" s="194" t="s">
        <v>555</v>
      </c>
      <c r="H1191" s="193" t="s">
        <v>1</v>
      </c>
      <c r="I1191" s="195"/>
      <c r="L1191" s="191"/>
      <c r="M1191" s="196"/>
      <c r="N1191" s="197"/>
      <c r="O1191" s="197"/>
      <c r="P1191" s="197"/>
      <c r="Q1191" s="197"/>
      <c r="R1191" s="197"/>
      <c r="S1191" s="197"/>
      <c r="T1191" s="198"/>
      <c r="AT1191" s="193" t="s">
        <v>184</v>
      </c>
      <c r="AU1191" s="193" t="s">
        <v>87</v>
      </c>
      <c r="AV1191" s="13" t="s">
        <v>81</v>
      </c>
      <c r="AW1191" s="13" t="s">
        <v>29</v>
      </c>
      <c r="AX1191" s="13" t="s">
        <v>74</v>
      </c>
      <c r="AY1191" s="193" t="s">
        <v>176</v>
      </c>
    </row>
    <row r="1192" spans="2:51" s="13" customFormat="1">
      <c r="B1192" s="191"/>
      <c r="D1192" s="192" t="s">
        <v>184</v>
      </c>
      <c r="E1192" s="193" t="s">
        <v>1</v>
      </c>
      <c r="F1192" s="194" t="s">
        <v>195</v>
      </c>
      <c r="H1192" s="193" t="s">
        <v>1</v>
      </c>
      <c r="I1192" s="195"/>
      <c r="L1192" s="191"/>
      <c r="M1192" s="196"/>
      <c r="N1192" s="197"/>
      <c r="O1192" s="197"/>
      <c r="P1192" s="197"/>
      <c r="Q1192" s="197"/>
      <c r="R1192" s="197"/>
      <c r="S1192" s="197"/>
      <c r="T1192" s="198"/>
      <c r="AT1192" s="193" t="s">
        <v>184</v>
      </c>
      <c r="AU1192" s="193" t="s">
        <v>87</v>
      </c>
      <c r="AV1192" s="13" t="s">
        <v>81</v>
      </c>
      <c r="AW1192" s="13" t="s">
        <v>29</v>
      </c>
      <c r="AX1192" s="13" t="s">
        <v>74</v>
      </c>
      <c r="AY1192" s="193" t="s">
        <v>176</v>
      </c>
    </row>
    <row r="1193" spans="2:51" s="14" customFormat="1">
      <c r="B1193" s="199"/>
      <c r="D1193" s="192" t="s">
        <v>184</v>
      </c>
      <c r="E1193" s="200" t="s">
        <v>1</v>
      </c>
      <c r="F1193" s="201" t="s">
        <v>665</v>
      </c>
      <c r="H1193" s="202">
        <v>1.4139999999999999</v>
      </c>
      <c r="I1193" s="203"/>
      <c r="L1193" s="199"/>
      <c r="M1193" s="204"/>
      <c r="N1193" s="205"/>
      <c r="O1193" s="205"/>
      <c r="P1193" s="205"/>
      <c r="Q1193" s="205"/>
      <c r="R1193" s="205"/>
      <c r="S1193" s="205"/>
      <c r="T1193" s="206"/>
      <c r="AT1193" s="200" t="s">
        <v>184</v>
      </c>
      <c r="AU1193" s="200" t="s">
        <v>87</v>
      </c>
      <c r="AV1193" s="14" t="s">
        <v>87</v>
      </c>
      <c r="AW1193" s="14" t="s">
        <v>29</v>
      </c>
      <c r="AX1193" s="14" t="s">
        <v>74</v>
      </c>
      <c r="AY1193" s="200" t="s">
        <v>176</v>
      </c>
    </row>
    <row r="1194" spans="2:51" s="13" customFormat="1">
      <c r="B1194" s="191"/>
      <c r="D1194" s="192" t="s">
        <v>184</v>
      </c>
      <c r="E1194" s="193" t="s">
        <v>1</v>
      </c>
      <c r="F1194" s="194" t="s">
        <v>527</v>
      </c>
      <c r="H1194" s="193" t="s">
        <v>1</v>
      </c>
      <c r="I1194" s="195"/>
      <c r="L1194" s="191"/>
      <c r="M1194" s="196"/>
      <c r="N1194" s="197"/>
      <c r="O1194" s="197"/>
      <c r="P1194" s="197"/>
      <c r="Q1194" s="197"/>
      <c r="R1194" s="197"/>
      <c r="S1194" s="197"/>
      <c r="T1194" s="198"/>
      <c r="AT1194" s="193" t="s">
        <v>184</v>
      </c>
      <c r="AU1194" s="193" t="s">
        <v>87</v>
      </c>
      <c r="AV1194" s="13" t="s">
        <v>81</v>
      </c>
      <c r="AW1194" s="13" t="s">
        <v>29</v>
      </c>
      <c r="AX1194" s="13" t="s">
        <v>74</v>
      </c>
      <c r="AY1194" s="193" t="s">
        <v>176</v>
      </c>
    </row>
    <row r="1195" spans="2:51" s="14" customFormat="1">
      <c r="B1195" s="199"/>
      <c r="D1195" s="192" t="s">
        <v>184</v>
      </c>
      <c r="E1195" s="200" t="s">
        <v>1</v>
      </c>
      <c r="F1195" s="201" t="s">
        <v>666</v>
      </c>
      <c r="H1195" s="202">
        <v>5.5220000000000002</v>
      </c>
      <c r="I1195" s="203"/>
      <c r="L1195" s="199"/>
      <c r="M1195" s="204"/>
      <c r="N1195" s="205"/>
      <c r="O1195" s="205"/>
      <c r="P1195" s="205"/>
      <c r="Q1195" s="205"/>
      <c r="R1195" s="205"/>
      <c r="S1195" s="205"/>
      <c r="T1195" s="206"/>
      <c r="AT1195" s="200" t="s">
        <v>184</v>
      </c>
      <c r="AU1195" s="200" t="s">
        <v>87</v>
      </c>
      <c r="AV1195" s="14" t="s">
        <v>87</v>
      </c>
      <c r="AW1195" s="14" t="s">
        <v>29</v>
      </c>
      <c r="AX1195" s="14" t="s">
        <v>74</v>
      </c>
      <c r="AY1195" s="200" t="s">
        <v>176</v>
      </c>
    </row>
    <row r="1196" spans="2:51" s="14" customFormat="1">
      <c r="B1196" s="199"/>
      <c r="D1196" s="192" t="s">
        <v>184</v>
      </c>
      <c r="E1196" s="200" t="s">
        <v>1</v>
      </c>
      <c r="F1196" s="201" t="s">
        <v>667</v>
      </c>
      <c r="H1196" s="202">
        <v>-1.68</v>
      </c>
      <c r="I1196" s="203"/>
      <c r="L1196" s="199"/>
      <c r="M1196" s="204"/>
      <c r="N1196" s="205"/>
      <c r="O1196" s="205"/>
      <c r="P1196" s="205"/>
      <c r="Q1196" s="205"/>
      <c r="R1196" s="205"/>
      <c r="S1196" s="205"/>
      <c r="T1196" s="206"/>
      <c r="AT1196" s="200" t="s">
        <v>184</v>
      </c>
      <c r="AU1196" s="200" t="s">
        <v>87</v>
      </c>
      <c r="AV1196" s="14" t="s">
        <v>87</v>
      </c>
      <c r="AW1196" s="14" t="s">
        <v>29</v>
      </c>
      <c r="AX1196" s="14" t="s">
        <v>74</v>
      </c>
      <c r="AY1196" s="200" t="s">
        <v>176</v>
      </c>
    </row>
    <row r="1197" spans="2:51" s="16" customFormat="1">
      <c r="B1197" s="215"/>
      <c r="D1197" s="192" t="s">
        <v>184</v>
      </c>
      <c r="E1197" s="216" t="s">
        <v>1</v>
      </c>
      <c r="F1197" s="217" t="s">
        <v>230</v>
      </c>
      <c r="H1197" s="218">
        <v>5.2560000000000002</v>
      </c>
      <c r="I1197" s="219"/>
      <c r="L1197" s="215"/>
      <c r="M1197" s="220"/>
      <c r="N1197" s="221"/>
      <c r="O1197" s="221"/>
      <c r="P1197" s="221"/>
      <c r="Q1197" s="221"/>
      <c r="R1197" s="221"/>
      <c r="S1197" s="221"/>
      <c r="T1197" s="222"/>
      <c r="AT1197" s="216" t="s">
        <v>184</v>
      </c>
      <c r="AU1197" s="216" t="s">
        <v>87</v>
      </c>
      <c r="AV1197" s="16" t="s">
        <v>215</v>
      </c>
      <c r="AW1197" s="16" t="s">
        <v>29</v>
      </c>
      <c r="AX1197" s="16" t="s">
        <v>74</v>
      </c>
      <c r="AY1197" s="216" t="s">
        <v>176</v>
      </c>
    </row>
    <row r="1198" spans="2:51" s="13" customFormat="1">
      <c r="B1198" s="191"/>
      <c r="D1198" s="192" t="s">
        <v>184</v>
      </c>
      <c r="E1198" s="193" t="s">
        <v>1</v>
      </c>
      <c r="F1198" s="194" t="s">
        <v>466</v>
      </c>
      <c r="H1198" s="193" t="s">
        <v>1</v>
      </c>
      <c r="I1198" s="195"/>
      <c r="L1198" s="191"/>
      <c r="M1198" s="196"/>
      <c r="N1198" s="197"/>
      <c r="O1198" s="197"/>
      <c r="P1198" s="197"/>
      <c r="Q1198" s="197"/>
      <c r="R1198" s="197"/>
      <c r="S1198" s="197"/>
      <c r="T1198" s="198"/>
      <c r="AT1198" s="193" t="s">
        <v>184</v>
      </c>
      <c r="AU1198" s="193" t="s">
        <v>87</v>
      </c>
      <c r="AV1198" s="13" t="s">
        <v>81</v>
      </c>
      <c r="AW1198" s="13" t="s">
        <v>29</v>
      </c>
      <c r="AX1198" s="13" t="s">
        <v>74</v>
      </c>
      <c r="AY1198" s="193" t="s">
        <v>176</v>
      </c>
    </row>
    <row r="1199" spans="2:51" s="13" customFormat="1">
      <c r="B1199" s="191"/>
      <c r="D1199" s="192" t="s">
        <v>184</v>
      </c>
      <c r="E1199" s="193" t="s">
        <v>1</v>
      </c>
      <c r="F1199" s="194" t="s">
        <v>611</v>
      </c>
      <c r="H1199" s="193" t="s">
        <v>1</v>
      </c>
      <c r="I1199" s="195"/>
      <c r="L1199" s="191"/>
      <c r="M1199" s="196"/>
      <c r="N1199" s="197"/>
      <c r="O1199" s="197"/>
      <c r="P1199" s="197"/>
      <c r="Q1199" s="197"/>
      <c r="R1199" s="197"/>
      <c r="S1199" s="197"/>
      <c r="T1199" s="198"/>
      <c r="AT1199" s="193" t="s">
        <v>184</v>
      </c>
      <c r="AU1199" s="193" t="s">
        <v>87</v>
      </c>
      <c r="AV1199" s="13" t="s">
        <v>81</v>
      </c>
      <c r="AW1199" s="13" t="s">
        <v>29</v>
      </c>
      <c r="AX1199" s="13" t="s">
        <v>74</v>
      </c>
      <c r="AY1199" s="193" t="s">
        <v>176</v>
      </c>
    </row>
    <row r="1200" spans="2:51" s="14" customFormat="1">
      <c r="B1200" s="199"/>
      <c r="D1200" s="192" t="s">
        <v>184</v>
      </c>
      <c r="E1200" s="200" t="s">
        <v>1</v>
      </c>
      <c r="F1200" s="201" t="s">
        <v>1183</v>
      </c>
      <c r="H1200" s="202">
        <v>17.722999999999999</v>
      </c>
      <c r="I1200" s="203"/>
      <c r="L1200" s="199"/>
      <c r="M1200" s="204"/>
      <c r="N1200" s="205"/>
      <c r="O1200" s="205"/>
      <c r="P1200" s="205"/>
      <c r="Q1200" s="205"/>
      <c r="R1200" s="205"/>
      <c r="S1200" s="205"/>
      <c r="T1200" s="206"/>
      <c r="AT1200" s="200" t="s">
        <v>184</v>
      </c>
      <c r="AU1200" s="200" t="s">
        <v>87</v>
      </c>
      <c r="AV1200" s="14" t="s">
        <v>87</v>
      </c>
      <c r="AW1200" s="14" t="s">
        <v>29</v>
      </c>
      <c r="AX1200" s="14" t="s">
        <v>74</v>
      </c>
      <c r="AY1200" s="200" t="s">
        <v>176</v>
      </c>
    </row>
    <row r="1201" spans="1:65" s="14" customFormat="1">
      <c r="B1201" s="199"/>
      <c r="D1201" s="192" t="s">
        <v>184</v>
      </c>
      <c r="E1201" s="200" t="s">
        <v>1</v>
      </c>
      <c r="F1201" s="201" t="s">
        <v>1184</v>
      </c>
      <c r="H1201" s="202">
        <v>-2.76</v>
      </c>
      <c r="I1201" s="203"/>
      <c r="L1201" s="199"/>
      <c r="M1201" s="204"/>
      <c r="N1201" s="205"/>
      <c r="O1201" s="205"/>
      <c r="P1201" s="205"/>
      <c r="Q1201" s="205"/>
      <c r="R1201" s="205"/>
      <c r="S1201" s="205"/>
      <c r="T1201" s="206"/>
      <c r="AT1201" s="200" t="s">
        <v>184</v>
      </c>
      <c r="AU1201" s="200" t="s">
        <v>87</v>
      </c>
      <c r="AV1201" s="14" t="s">
        <v>87</v>
      </c>
      <c r="AW1201" s="14" t="s">
        <v>29</v>
      </c>
      <c r="AX1201" s="14" t="s">
        <v>74</v>
      </c>
      <c r="AY1201" s="200" t="s">
        <v>176</v>
      </c>
    </row>
    <row r="1202" spans="1:65" s="13" customFormat="1">
      <c r="B1202" s="191"/>
      <c r="D1202" s="192" t="s">
        <v>184</v>
      </c>
      <c r="E1202" s="193" t="s">
        <v>1</v>
      </c>
      <c r="F1202" s="194" t="s">
        <v>622</v>
      </c>
      <c r="H1202" s="193" t="s">
        <v>1</v>
      </c>
      <c r="I1202" s="195"/>
      <c r="L1202" s="191"/>
      <c r="M1202" s="196"/>
      <c r="N1202" s="197"/>
      <c r="O1202" s="197"/>
      <c r="P1202" s="197"/>
      <c r="Q1202" s="197"/>
      <c r="R1202" s="197"/>
      <c r="S1202" s="197"/>
      <c r="T1202" s="198"/>
      <c r="AT1202" s="193" t="s">
        <v>184</v>
      </c>
      <c r="AU1202" s="193" t="s">
        <v>87</v>
      </c>
      <c r="AV1202" s="13" t="s">
        <v>81</v>
      </c>
      <c r="AW1202" s="13" t="s">
        <v>29</v>
      </c>
      <c r="AX1202" s="13" t="s">
        <v>74</v>
      </c>
      <c r="AY1202" s="193" t="s">
        <v>176</v>
      </c>
    </row>
    <row r="1203" spans="1:65" s="14" customFormat="1">
      <c r="B1203" s="199"/>
      <c r="D1203" s="192" t="s">
        <v>184</v>
      </c>
      <c r="E1203" s="200" t="s">
        <v>1</v>
      </c>
      <c r="F1203" s="201" t="s">
        <v>1185</v>
      </c>
      <c r="H1203" s="202">
        <v>52.863999999999997</v>
      </c>
      <c r="I1203" s="203"/>
      <c r="L1203" s="199"/>
      <c r="M1203" s="204"/>
      <c r="N1203" s="205"/>
      <c r="O1203" s="205"/>
      <c r="P1203" s="205"/>
      <c r="Q1203" s="205"/>
      <c r="R1203" s="205"/>
      <c r="S1203" s="205"/>
      <c r="T1203" s="206"/>
      <c r="AT1203" s="200" t="s">
        <v>184</v>
      </c>
      <c r="AU1203" s="200" t="s">
        <v>87</v>
      </c>
      <c r="AV1203" s="14" t="s">
        <v>87</v>
      </c>
      <c r="AW1203" s="14" t="s">
        <v>29</v>
      </c>
      <c r="AX1203" s="14" t="s">
        <v>74</v>
      </c>
      <c r="AY1203" s="200" t="s">
        <v>176</v>
      </c>
    </row>
    <row r="1204" spans="1:65" s="14" customFormat="1">
      <c r="B1204" s="199"/>
      <c r="D1204" s="192" t="s">
        <v>184</v>
      </c>
      <c r="E1204" s="200" t="s">
        <v>1</v>
      </c>
      <c r="F1204" s="201" t="s">
        <v>1186</v>
      </c>
      <c r="H1204" s="202">
        <v>-7.8</v>
      </c>
      <c r="I1204" s="203"/>
      <c r="L1204" s="199"/>
      <c r="M1204" s="204"/>
      <c r="N1204" s="205"/>
      <c r="O1204" s="205"/>
      <c r="P1204" s="205"/>
      <c r="Q1204" s="205"/>
      <c r="R1204" s="205"/>
      <c r="S1204" s="205"/>
      <c r="T1204" s="206"/>
      <c r="AT1204" s="200" t="s">
        <v>184</v>
      </c>
      <c r="AU1204" s="200" t="s">
        <v>87</v>
      </c>
      <c r="AV1204" s="14" t="s">
        <v>87</v>
      </c>
      <c r="AW1204" s="14" t="s">
        <v>29</v>
      </c>
      <c r="AX1204" s="14" t="s">
        <v>74</v>
      </c>
      <c r="AY1204" s="200" t="s">
        <v>176</v>
      </c>
    </row>
    <row r="1205" spans="1:65" s="13" customFormat="1">
      <c r="B1205" s="191"/>
      <c r="D1205" s="192" t="s">
        <v>184</v>
      </c>
      <c r="E1205" s="193" t="s">
        <v>1</v>
      </c>
      <c r="F1205" s="194" t="s">
        <v>617</v>
      </c>
      <c r="H1205" s="193" t="s">
        <v>1</v>
      </c>
      <c r="I1205" s="195"/>
      <c r="L1205" s="191"/>
      <c r="M1205" s="196"/>
      <c r="N1205" s="197"/>
      <c r="O1205" s="197"/>
      <c r="P1205" s="197"/>
      <c r="Q1205" s="197"/>
      <c r="R1205" s="197"/>
      <c r="S1205" s="197"/>
      <c r="T1205" s="198"/>
      <c r="AT1205" s="193" t="s">
        <v>184</v>
      </c>
      <c r="AU1205" s="193" t="s">
        <v>87</v>
      </c>
      <c r="AV1205" s="13" t="s">
        <v>81</v>
      </c>
      <c r="AW1205" s="13" t="s">
        <v>29</v>
      </c>
      <c r="AX1205" s="13" t="s">
        <v>74</v>
      </c>
      <c r="AY1205" s="193" t="s">
        <v>176</v>
      </c>
    </row>
    <row r="1206" spans="1:65" s="14" customFormat="1">
      <c r="B1206" s="199"/>
      <c r="D1206" s="192" t="s">
        <v>184</v>
      </c>
      <c r="E1206" s="200" t="s">
        <v>1</v>
      </c>
      <c r="F1206" s="201" t="s">
        <v>1187</v>
      </c>
      <c r="H1206" s="202">
        <v>14.282999999999999</v>
      </c>
      <c r="I1206" s="203"/>
      <c r="L1206" s="199"/>
      <c r="M1206" s="204"/>
      <c r="N1206" s="205"/>
      <c r="O1206" s="205"/>
      <c r="P1206" s="205"/>
      <c r="Q1206" s="205"/>
      <c r="R1206" s="205"/>
      <c r="S1206" s="205"/>
      <c r="T1206" s="206"/>
      <c r="AT1206" s="200" t="s">
        <v>184</v>
      </c>
      <c r="AU1206" s="200" t="s">
        <v>87</v>
      </c>
      <c r="AV1206" s="14" t="s">
        <v>87</v>
      </c>
      <c r="AW1206" s="14" t="s">
        <v>29</v>
      </c>
      <c r="AX1206" s="14" t="s">
        <v>74</v>
      </c>
      <c r="AY1206" s="200" t="s">
        <v>176</v>
      </c>
    </row>
    <row r="1207" spans="1:65" s="13" customFormat="1">
      <c r="B1207" s="191"/>
      <c r="D1207" s="192" t="s">
        <v>184</v>
      </c>
      <c r="E1207" s="193" t="s">
        <v>1</v>
      </c>
      <c r="F1207" s="194" t="s">
        <v>527</v>
      </c>
      <c r="H1207" s="193" t="s">
        <v>1</v>
      </c>
      <c r="I1207" s="195"/>
      <c r="L1207" s="191"/>
      <c r="M1207" s="196"/>
      <c r="N1207" s="197"/>
      <c r="O1207" s="197"/>
      <c r="P1207" s="197"/>
      <c r="Q1207" s="197"/>
      <c r="R1207" s="197"/>
      <c r="S1207" s="197"/>
      <c r="T1207" s="198"/>
      <c r="AT1207" s="193" t="s">
        <v>184</v>
      </c>
      <c r="AU1207" s="193" t="s">
        <v>87</v>
      </c>
      <c r="AV1207" s="13" t="s">
        <v>81</v>
      </c>
      <c r="AW1207" s="13" t="s">
        <v>29</v>
      </c>
      <c r="AX1207" s="13" t="s">
        <v>74</v>
      </c>
      <c r="AY1207" s="193" t="s">
        <v>176</v>
      </c>
    </row>
    <row r="1208" spans="1:65" s="14" customFormat="1">
      <c r="B1208" s="199"/>
      <c r="D1208" s="192" t="s">
        <v>184</v>
      </c>
      <c r="E1208" s="200" t="s">
        <v>1</v>
      </c>
      <c r="F1208" s="201" t="s">
        <v>1188</v>
      </c>
      <c r="H1208" s="202">
        <v>6.4660000000000002</v>
      </c>
      <c r="I1208" s="203"/>
      <c r="L1208" s="199"/>
      <c r="M1208" s="204"/>
      <c r="N1208" s="205"/>
      <c r="O1208" s="205"/>
      <c r="P1208" s="205"/>
      <c r="Q1208" s="205"/>
      <c r="R1208" s="205"/>
      <c r="S1208" s="205"/>
      <c r="T1208" s="206"/>
      <c r="AT1208" s="200" t="s">
        <v>184</v>
      </c>
      <c r="AU1208" s="200" t="s">
        <v>87</v>
      </c>
      <c r="AV1208" s="14" t="s">
        <v>87</v>
      </c>
      <c r="AW1208" s="14" t="s">
        <v>29</v>
      </c>
      <c r="AX1208" s="14" t="s">
        <v>74</v>
      </c>
      <c r="AY1208" s="200" t="s">
        <v>176</v>
      </c>
    </row>
    <row r="1209" spans="1:65" s="16" customFormat="1">
      <c r="B1209" s="215"/>
      <c r="D1209" s="192" t="s">
        <v>184</v>
      </c>
      <c r="E1209" s="216" t="s">
        <v>1</v>
      </c>
      <c r="F1209" s="217" t="s">
        <v>230</v>
      </c>
      <c r="H1209" s="218">
        <v>80.775999999999996</v>
      </c>
      <c r="I1209" s="219"/>
      <c r="L1209" s="215"/>
      <c r="M1209" s="220"/>
      <c r="N1209" s="221"/>
      <c r="O1209" s="221"/>
      <c r="P1209" s="221"/>
      <c r="Q1209" s="221"/>
      <c r="R1209" s="221"/>
      <c r="S1209" s="221"/>
      <c r="T1209" s="222"/>
      <c r="AT1209" s="216" t="s">
        <v>184</v>
      </c>
      <c r="AU1209" s="216" t="s">
        <v>87</v>
      </c>
      <c r="AV1209" s="16" t="s">
        <v>215</v>
      </c>
      <c r="AW1209" s="16" t="s">
        <v>29</v>
      </c>
      <c r="AX1209" s="16" t="s">
        <v>74</v>
      </c>
      <c r="AY1209" s="216" t="s">
        <v>176</v>
      </c>
    </row>
    <row r="1210" spans="1:65" s="15" customFormat="1">
      <c r="B1210" s="207"/>
      <c r="D1210" s="192" t="s">
        <v>184</v>
      </c>
      <c r="E1210" s="208" t="s">
        <v>1</v>
      </c>
      <c r="F1210" s="209" t="s">
        <v>207</v>
      </c>
      <c r="H1210" s="210">
        <v>426.83300000000003</v>
      </c>
      <c r="I1210" s="211"/>
      <c r="L1210" s="207"/>
      <c r="M1210" s="212"/>
      <c r="N1210" s="213"/>
      <c r="O1210" s="213"/>
      <c r="P1210" s="213"/>
      <c r="Q1210" s="213"/>
      <c r="R1210" s="213"/>
      <c r="S1210" s="213"/>
      <c r="T1210" s="214"/>
      <c r="AT1210" s="208" t="s">
        <v>184</v>
      </c>
      <c r="AU1210" s="208" t="s">
        <v>87</v>
      </c>
      <c r="AV1210" s="15" t="s">
        <v>183</v>
      </c>
      <c r="AW1210" s="15" t="s">
        <v>29</v>
      </c>
      <c r="AX1210" s="15" t="s">
        <v>81</v>
      </c>
      <c r="AY1210" s="208" t="s">
        <v>176</v>
      </c>
    </row>
    <row r="1211" spans="1:65" s="2" customFormat="1" ht="37.9" customHeight="1">
      <c r="A1211" s="35"/>
      <c r="B1211" s="146"/>
      <c r="C1211" s="178" t="s">
        <v>1194</v>
      </c>
      <c r="D1211" s="178" t="s">
        <v>179</v>
      </c>
      <c r="E1211" s="179" t="s">
        <v>1195</v>
      </c>
      <c r="F1211" s="180" t="s">
        <v>1196</v>
      </c>
      <c r="G1211" s="181" t="s">
        <v>182</v>
      </c>
      <c r="H1211" s="182">
        <v>15.912000000000001</v>
      </c>
      <c r="I1211" s="183"/>
      <c r="J1211" s="184">
        <f>ROUND(I1211*H1211,2)</f>
        <v>0</v>
      </c>
      <c r="K1211" s="185"/>
      <c r="L1211" s="36"/>
      <c r="M1211" s="186" t="s">
        <v>1</v>
      </c>
      <c r="N1211" s="187" t="s">
        <v>40</v>
      </c>
      <c r="O1211" s="64"/>
      <c r="P1211" s="188">
        <f>O1211*H1211</f>
        <v>0</v>
      </c>
      <c r="Q1211" s="188">
        <v>0</v>
      </c>
      <c r="R1211" s="188">
        <f>Q1211*H1211</f>
        <v>0</v>
      </c>
      <c r="S1211" s="188">
        <v>0</v>
      </c>
      <c r="T1211" s="189">
        <f>S1211*H1211</f>
        <v>0</v>
      </c>
      <c r="U1211" s="35"/>
      <c r="V1211" s="35"/>
      <c r="W1211" s="35"/>
      <c r="X1211" s="35"/>
      <c r="Y1211" s="35"/>
      <c r="Z1211" s="35"/>
      <c r="AA1211" s="35"/>
      <c r="AB1211" s="35"/>
      <c r="AC1211" s="35"/>
      <c r="AD1211" s="35"/>
      <c r="AE1211" s="35"/>
      <c r="AR1211" s="190" t="s">
        <v>252</v>
      </c>
      <c r="AT1211" s="190" t="s">
        <v>179</v>
      </c>
      <c r="AU1211" s="190" t="s">
        <v>87</v>
      </c>
      <c r="AY1211" s="18" t="s">
        <v>176</v>
      </c>
      <c r="BE1211" s="108">
        <f>IF(N1211="základná",J1211,0)</f>
        <v>0</v>
      </c>
      <c r="BF1211" s="108">
        <f>IF(N1211="znížená",J1211,0)</f>
        <v>0</v>
      </c>
      <c r="BG1211" s="108">
        <f>IF(N1211="zákl. prenesená",J1211,0)</f>
        <v>0</v>
      </c>
      <c r="BH1211" s="108">
        <f>IF(N1211="zníž. prenesená",J1211,0)</f>
        <v>0</v>
      </c>
      <c r="BI1211" s="108">
        <f>IF(N1211="nulová",J1211,0)</f>
        <v>0</v>
      </c>
      <c r="BJ1211" s="18" t="s">
        <v>87</v>
      </c>
      <c r="BK1211" s="108">
        <f>ROUND(I1211*H1211,2)</f>
        <v>0</v>
      </c>
      <c r="BL1211" s="18" t="s">
        <v>252</v>
      </c>
      <c r="BM1211" s="190" t="s">
        <v>1197</v>
      </c>
    </row>
    <row r="1212" spans="1:65" s="2" customFormat="1" ht="29.25">
      <c r="A1212" s="35"/>
      <c r="B1212" s="36"/>
      <c r="C1212" s="35"/>
      <c r="D1212" s="192" t="s">
        <v>585</v>
      </c>
      <c r="E1212" s="35"/>
      <c r="F1212" s="228" t="s">
        <v>1198</v>
      </c>
      <c r="G1212" s="35"/>
      <c r="H1212" s="35"/>
      <c r="I1212" s="147"/>
      <c r="J1212" s="35"/>
      <c r="K1212" s="35"/>
      <c r="L1212" s="36"/>
      <c r="M1212" s="229"/>
      <c r="N1212" s="230"/>
      <c r="O1212" s="64"/>
      <c r="P1212" s="64"/>
      <c r="Q1212" s="64"/>
      <c r="R1212" s="64"/>
      <c r="S1212" s="64"/>
      <c r="T1212" s="65"/>
      <c r="U1212" s="35"/>
      <c r="V1212" s="35"/>
      <c r="W1212" s="35"/>
      <c r="X1212" s="35"/>
      <c r="Y1212" s="35"/>
      <c r="Z1212" s="35"/>
      <c r="AA1212" s="35"/>
      <c r="AB1212" s="35"/>
      <c r="AC1212" s="35"/>
      <c r="AD1212" s="35"/>
      <c r="AE1212" s="35"/>
      <c r="AT1212" s="18" t="s">
        <v>585</v>
      </c>
      <c r="AU1212" s="18" t="s">
        <v>87</v>
      </c>
    </row>
    <row r="1213" spans="1:65" s="13" customFormat="1">
      <c r="B1213" s="191"/>
      <c r="D1213" s="192" t="s">
        <v>184</v>
      </c>
      <c r="E1213" s="193" t="s">
        <v>1</v>
      </c>
      <c r="F1213" s="194" t="s">
        <v>655</v>
      </c>
      <c r="H1213" s="193" t="s">
        <v>1</v>
      </c>
      <c r="I1213" s="195"/>
      <c r="L1213" s="191"/>
      <c r="M1213" s="196"/>
      <c r="N1213" s="197"/>
      <c r="O1213" s="197"/>
      <c r="P1213" s="197"/>
      <c r="Q1213" s="197"/>
      <c r="R1213" s="197"/>
      <c r="S1213" s="197"/>
      <c r="T1213" s="198"/>
      <c r="AT1213" s="193" t="s">
        <v>184</v>
      </c>
      <c r="AU1213" s="193" t="s">
        <v>87</v>
      </c>
      <c r="AV1213" s="13" t="s">
        <v>81</v>
      </c>
      <c r="AW1213" s="13" t="s">
        <v>29</v>
      </c>
      <c r="AX1213" s="13" t="s">
        <v>74</v>
      </c>
      <c r="AY1213" s="193" t="s">
        <v>176</v>
      </c>
    </row>
    <row r="1214" spans="1:65" s="13" customFormat="1">
      <c r="B1214" s="191"/>
      <c r="D1214" s="192" t="s">
        <v>184</v>
      </c>
      <c r="E1214" s="193" t="s">
        <v>1</v>
      </c>
      <c r="F1214" s="194" t="s">
        <v>185</v>
      </c>
      <c r="H1214" s="193" t="s">
        <v>1</v>
      </c>
      <c r="I1214" s="195"/>
      <c r="L1214" s="191"/>
      <c r="M1214" s="196"/>
      <c r="N1214" s="197"/>
      <c r="O1214" s="197"/>
      <c r="P1214" s="197"/>
      <c r="Q1214" s="197"/>
      <c r="R1214" s="197"/>
      <c r="S1214" s="197"/>
      <c r="T1214" s="198"/>
      <c r="AT1214" s="193" t="s">
        <v>184</v>
      </c>
      <c r="AU1214" s="193" t="s">
        <v>87</v>
      </c>
      <c r="AV1214" s="13" t="s">
        <v>81</v>
      </c>
      <c r="AW1214" s="13" t="s">
        <v>29</v>
      </c>
      <c r="AX1214" s="13" t="s">
        <v>74</v>
      </c>
      <c r="AY1214" s="193" t="s">
        <v>176</v>
      </c>
    </row>
    <row r="1215" spans="1:65" s="14" customFormat="1">
      <c r="B1215" s="199"/>
      <c r="D1215" s="192" t="s">
        <v>184</v>
      </c>
      <c r="E1215" s="200" t="s">
        <v>1</v>
      </c>
      <c r="F1215" s="201" t="s">
        <v>656</v>
      </c>
      <c r="H1215" s="202">
        <v>2.1680000000000001</v>
      </c>
      <c r="I1215" s="203"/>
      <c r="L1215" s="199"/>
      <c r="M1215" s="204"/>
      <c r="N1215" s="205"/>
      <c r="O1215" s="205"/>
      <c r="P1215" s="205"/>
      <c r="Q1215" s="205"/>
      <c r="R1215" s="205"/>
      <c r="S1215" s="205"/>
      <c r="T1215" s="206"/>
      <c r="AT1215" s="200" t="s">
        <v>184</v>
      </c>
      <c r="AU1215" s="200" t="s">
        <v>87</v>
      </c>
      <c r="AV1215" s="14" t="s">
        <v>87</v>
      </c>
      <c r="AW1215" s="14" t="s">
        <v>29</v>
      </c>
      <c r="AX1215" s="14" t="s">
        <v>74</v>
      </c>
      <c r="AY1215" s="200" t="s">
        <v>176</v>
      </c>
    </row>
    <row r="1216" spans="1:65" s="14" customFormat="1">
      <c r="B1216" s="199"/>
      <c r="D1216" s="192" t="s">
        <v>184</v>
      </c>
      <c r="E1216" s="200" t="s">
        <v>1</v>
      </c>
      <c r="F1216" s="201" t="s">
        <v>657</v>
      </c>
      <c r="H1216" s="202">
        <v>2.54</v>
      </c>
      <c r="I1216" s="203"/>
      <c r="L1216" s="199"/>
      <c r="M1216" s="204"/>
      <c r="N1216" s="205"/>
      <c r="O1216" s="205"/>
      <c r="P1216" s="205"/>
      <c r="Q1216" s="205"/>
      <c r="R1216" s="205"/>
      <c r="S1216" s="205"/>
      <c r="T1216" s="206"/>
      <c r="AT1216" s="200" t="s">
        <v>184</v>
      </c>
      <c r="AU1216" s="200" t="s">
        <v>87</v>
      </c>
      <c r="AV1216" s="14" t="s">
        <v>87</v>
      </c>
      <c r="AW1216" s="14" t="s">
        <v>29</v>
      </c>
      <c r="AX1216" s="14" t="s">
        <v>74</v>
      </c>
      <c r="AY1216" s="200" t="s">
        <v>176</v>
      </c>
    </row>
    <row r="1217" spans="1:65" s="14" customFormat="1">
      <c r="B1217" s="199"/>
      <c r="D1217" s="192" t="s">
        <v>184</v>
      </c>
      <c r="E1217" s="200" t="s">
        <v>1</v>
      </c>
      <c r="F1217" s="201" t="s">
        <v>658</v>
      </c>
      <c r="H1217" s="202">
        <v>0.81799999999999995</v>
      </c>
      <c r="I1217" s="203"/>
      <c r="L1217" s="199"/>
      <c r="M1217" s="204"/>
      <c r="N1217" s="205"/>
      <c r="O1217" s="205"/>
      <c r="P1217" s="205"/>
      <c r="Q1217" s="205"/>
      <c r="R1217" s="205"/>
      <c r="S1217" s="205"/>
      <c r="T1217" s="206"/>
      <c r="AT1217" s="200" t="s">
        <v>184</v>
      </c>
      <c r="AU1217" s="200" t="s">
        <v>87</v>
      </c>
      <c r="AV1217" s="14" t="s">
        <v>87</v>
      </c>
      <c r="AW1217" s="14" t="s">
        <v>29</v>
      </c>
      <c r="AX1217" s="14" t="s">
        <v>74</v>
      </c>
      <c r="AY1217" s="200" t="s">
        <v>176</v>
      </c>
    </row>
    <row r="1218" spans="1:65" s="14" customFormat="1">
      <c r="B1218" s="199"/>
      <c r="D1218" s="192" t="s">
        <v>184</v>
      </c>
      <c r="E1218" s="200" t="s">
        <v>1</v>
      </c>
      <c r="F1218" s="201" t="s">
        <v>659</v>
      </c>
      <c r="H1218" s="202">
        <v>4.016</v>
      </c>
      <c r="I1218" s="203"/>
      <c r="L1218" s="199"/>
      <c r="M1218" s="204"/>
      <c r="N1218" s="205"/>
      <c r="O1218" s="205"/>
      <c r="P1218" s="205"/>
      <c r="Q1218" s="205"/>
      <c r="R1218" s="205"/>
      <c r="S1218" s="205"/>
      <c r="T1218" s="206"/>
      <c r="AT1218" s="200" t="s">
        <v>184</v>
      </c>
      <c r="AU1218" s="200" t="s">
        <v>87</v>
      </c>
      <c r="AV1218" s="14" t="s">
        <v>87</v>
      </c>
      <c r="AW1218" s="14" t="s">
        <v>29</v>
      </c>
      <c r="AX1218" s="14" t="s">
        <v>74</v>
      </c>
      <c r="AY1218" s="200" t="s">
        <v>176</v>
      </c>
    </row>
    <row r="1219" spans="1:65" s="14" customFormat="1">
      <c r="B1219" s="199"/>
      <c r="D1219" s="192" t="s">
        <v>184</v>
      </c>
      <c r="E1219" s="200" t="s">
        <v>1</v>
      </c>
      <c r="F1219" s="201" t="s">
        <v>660</v>
      </c>
      <c r="H1219" s="202">
        <v>-3.7189999999999999</v>
      </c>
      <c r="I1219" s="203"/>
      <c r="L1219" s="199"/>
      <c r="M1219" s="204"/>
      <c r="N1219" s="205"/>
      <c r="O1219" s="205"/>
      <c r="P1219" s="205"/>
      <c r="Q1219" s="205"/>
      <c r="R1219" s="205"/>
      <c r="S1219" s="205"/>
      <c r="T1219" s="206"/>
      <c r="AT1219" s="200" t="s">
        <v>184</v>
      </c>
      <c r="AU1219" s="200" t="s">
        <v>87</v>
      </c>
      <c r="AV1219" s="14" t="s">
        <v>87</v>
      </c>
      <c r="AW1219" s="14" t="s">
        <v>29</v>
      </c>
      <c r="AX1219" s="14" t="s">
        <v>74</v>
      </c>
      <c r="AY1219" s="200" t="s">
        <v>176</v>
      </c>
    </row>
    <row r="1220" spans="1:65" s="14" customFormat="1">
      <c r="B1220" s="199"/>
      <c r="D1220" s="192" t="s">
        <v>184</v>
      </c>
      <c r="E1220" s="200" t="s">
        <v>1</v>
      </c>
      <c r="F1220" s="201" t="s">
        <v>661</v>
      </c>
      <c r="H1220" s="202">
        <v>0.98399999999999999</v>
      </c>
      <c r="I1220" s="203"/>
      <c r="L1220" s="199"/>
      <c r="M1220" s="204"/>
      <c r="N1220" s="205"/>
      <c r="O1220" s="205"/>
      <c r="P1220" s="205"/>
      <c r="Q1220" s="205"/>
      <c r="R1220" s="205"/>
      <c r="S1220" s="205"/>
      <c r="T1220" s="206"/>
      <c r="AT1220" s="200" t="s">
        <v>184</v>
      </c>
      <c r="AU1220" s="200" t="s">
        <v>87</v>
      </c>
      <c r="AV1220" s="14" t="s">
        <v>87</v>
      </c>
      <c r="AW1220" s="14" t="s">
        <v>29</v>
      </c>
      <c r="AX1220" s="14" t="s">
        <v>74</v>
      </c>
      <c r="AY1220" s="200" t="s">
        <v>176</v>
      </c>
    </row>
    <row r="1221" spans="1:65" s="14" customFormat="1">
      <c r="B1221" s="199"/>
      <c r="D1221" s="192" t="s">
        <v>184</v>
      </c>
      <c r="E1221" s="200" t="s">
        <v>1</v>
      </c>
      <c r="F1221" s="201" t="s">
        <v>662</v>
      </c>
      <c r="H1221" s="202">
        <v>1.0429999999999999</v>
      </c>
      <c r="I1221" s="203"/>
      <c r="L1221" s="199"/>
      <c r="M1221" s="204"/>
      <c r="N1221" s="205"/>
      <c r="O1221" s="205"/>
      <c r="P1221" s="205"/>
      <c r="Q1221" s="205"/>
      <c r="R1221" s="205"/>
      <c r="S1221" s="205"/>
      <c r="T1221" s="206"/>
      <c r="AT1221" s="200" t="s">
        <v>184</v>
      </c>
      <c r="AU1221" s="200" t="s">
        <v>87</v>
      </c>
      <c r="AV1221" s="14" t="s">
        <v>87</v>
      </c>
      <c r="AW1221" s="14" t="s">
        <v>29</v>
      </c>
      <c r="AX1221" s="14" t="s">
        <v>74</v>
      </c>
      <c r="AY1221" s="200" t="s">
        <v>176</v>
      </c>
    </row>
    <row r="1222" spans="1:65" s="16" customFormat="1">
      <c r="B1222" s="215"/>
      <c r="D1222" s="192" t="s">
        <v>184</v>
      </c>
      <c r="E1222" s="216" t="s">
        <v>1</v>
      </c>
      <c r="F1222" s="217" t="s">
        <v>230</v>
      </c>
      <c r="H1222" s="218">
        <v>7.85</v>
      </c>
      <c r="I1222" s="219"/>
      <c r="L1222" s="215"/>
      <c r="M1222" s="220"/>
      <c r="N1222" s="221"/>
      <c r="O1222" s="221"/>
      <c r="P1222" s="221"/>
      <c r="Q1222" s="221"/>
      <c r="R1222" s="221"/>
      <c r="S1222" s="221"/>
      <c r="T1222" s="222"/>
      <c r="AT1222" s="216" t="s">
        <v>184</v>
      </c>
      <c r="AU1222" s="216" t="s">
        <v>87</v>
      </c>
      <c r="AV1222" s="16" t="s">
        <v>215</v>
      </c>
      <c r="AW1222" s="16" t="s">
        <v>29</v>
      </c>
      <c r="AX1222" s="16" t="s">
        <v>74</v>
      </c>
      <c r="AY1222" s="216" t="s">
        <v>176</v>
      </c>
    </row>
    <row r="1223" spans="1:65" s="13" customFormat="1">
      <c r="B1223" s="191"/>
      <c r="D1223" s="192" t="s">
        <v>184</v>
      </c>
      <c r="E1223" s="193" t="s">
        <v>1</v>
      </c>
      <c r="F1223" s="194" t="s">
        <v>1189</v>
      </c>
      <c r="H1223" s="193" t="s">
        <v>1</v>
      </c>
      <c r="I1223" s="195"/>
      <c r="L1223" s="191"/>
      <c r="M1223" s="196"/>
      <c r="N1223" s="197"/>
      <c r="O1223" s="197"/>
      <c r="P1223" s="197"/>
      <c r="Q1223" s="197"/>
      <c r="R1223" s="197"/>
      <c r="S1223" s="197"/>
      <c r="T1223" s="198"/>
      <c r="AT1223" s="193" t="s">
        <v>184</v>
      </c>
      <c r="AU1223" s="193" t="s">
        <v>87</v>
      </c>
      <c r="AV1223" s="13" t="s">
        <v>81</v>
      </c>
      <c r="AW1223" s="13" t="s">
        <v>29</v>
      </c>
      <c r="AX1223" s="13" t="s">
        <v>74</v>
      </c>
      <c r="AY1223" s="193" t="s">
        <v>176</v>
      </c>
    </row>
    <row r="1224" spans="1:65" s="13" customFormat="1">
      <c r="B1224" s="191"/>
      <c r="D1224" s="192" t="s">
        <v>184</v>
      </c>
      <c r="E1224" s="193" t="s">
        <v>1</v>
      </c>
      <c r="F1224" s="194" t="s">
        <v>185</v>
      </c>
      <c r="H1224" s="193" t="s">
        <v>1</v>
      </c>
      <c r="I1224" s="195"/>
      <c r="L1224" s="191"/>
      <c r="M1224" s="196"/>
      <c r="N1224" s="197"/>
      <c r="O1224" s="197"/>
      <c r="P1224" s="197"/>
      <c r="Q1224" s="197"/>
      <c r="R1224" s="197"/>
      <c r="S1224" s="197"/>
      <c r="T1224" s="198"/>
      <c r="AT1224" s="193" t="s">
        <v>184</v>
      </c>
      <c r="AU1224" s="193" t="s">
        <v>87</v>
      </c>
      <c r="AV1224" s="13" t="s">
        <v>81</v>
      </c>
      <c r="AW1224" s="13" t="s">
        <v>29</v>
      </c>
      <c r="AX1224" s="13" t="s">
        <v>74</v>
      </c>
      <c r="AY1224" s="193" t="s">
        <v>176</v>
      </c>
    </row>
    <row r="1225" spans="1:65" s="14" customFormat="1">
      <c r="B1225" s="199"/>
      <c r="D1225" s="192" t="s">
        <v>184</v>
      </c>
      <c r="E1225" s="200" t="s">
        <v>1</v>
      </c>
      <c r="F1225" s="201" t="s">
        <v>1190</v>
      </c>
      <c r="H1225" s="202">
        <v>8.0619999999999994</v>
      </c>
      <c r="I1225" s="203"/>
      <c r="L1225" s="199"/>
      <c r="M1225" s="204"/>
      <c r="N1225" s="205"/>
      <c r="O1225" s="205"/>
      <c r="P1225" s="205"/>
      <c r="Q1225" s="205"/>
      <c r="R1225" s="205"/>
      <c r="S1225" s="205"/>
      <c r="T1225" s="206"/>
      <c r="AT1225" s="200" t="s">
        <v>184</v>
      </c>
      <c r="AU1225" s="200" t="s">
        <v>87</v>
      </c>
      <c r="AV1225" s="14" t="s">
        <v>87</v>
      </c>
      <c r="AW1225" s="14" t="s">
        <v>29</v>
      </c>
      <c r="AX1225" s="14" t="s">
        <v>74</v>
      </c>
      <c r="AY1225" s="200" t="s">
        <v>176</v>
      </c>
    </row>
    <row r="1226" spans="1:65" s="16" customFormat="1">
      <c r="B1226" s="215"/>
      <c r="D1226" s="192" t="s">
        <v>184</v>
      </c>
      <c r="E1226" s="216" t="s">
        <v>1</v>
      </c>
      <c r="F1226" s="217" t="s">
        <v>230</v>
      </c>
      <c r="H1226" s="218">
        <v>8.0619999999999994</v>
      </c>
      <c r="I1226" s="219"/>
      <c r="L1226" s="215"/>
      <c r="M1226" s="220"/>
      <c r="N1226" s="221"/>
      <c r="O1226" s="221"/>
      <c r="P1226" s="221"/>
      <c r="Q1226" s="221"/>
      <c r="R1226" s="221"/>
      <c r="S1226" s="221"/>
      <c r="T1226" s="222"/>
      <c r="AT1226" s="216" t="s">
        <v>184</v>
      </c>
      <c r="AU1226" s="216" t="s">
        <v>87</v>
      </c>
      <c r="AV1226" s="16" t="s">
        <v>215</v>
      </c>
      <c r="AW1226" s="16" t="s">
        <v>29</v>
      </c>
      <c r="AX1226" s="16" t="s">
        <v>74</v>
      </c>
      <c r="AY1226" s="216" t="s">
        <v>176</v>
      </c>
    </row>
    <row r="1227" spans="1:65" s="15" customFormat="1">
      <c r="B1227" s="207"/>
      <c r="D1227" s="192" t="s">
        <v>184</v>
      </c>
      <c r="E1227" s="208" t="s">
        <v>1</v>
      </c>
      <c r="F1227" s="209" t="s">
        <v>207</v>
      </c>
      <c r="H1227" s="210">
        <v>15.912000000000001</v>
      </c>
      <c r="I1227" s="211"/>
      <c r="L1227" s="207"/>
      <c r="M1227" s="212"/>
      <c r="N1227" s="213"/>
      <c r="O1227" s="213"/>
      <c r="P1227" s="213"/>
      <c r="Q1227" s="213"/>
      <c r="R1227" s="213"/>
      <c r="S1227" s="213"/>
      <c r="T1227" s="214"/>
      <c r="AT1227" s="208" t="s">
        <v>184</v>
      </c>
      <c r="AU1227" s="208" t="s">
        <v>87</v>
      </c>
      <c r="AV1227" s="15" t="s">
        <v>183</v>
      </c>
      <c r="AW1227" s="15" t="s">
        <v>29</v>
      </c>
      <c r="AX1227" s="15" t="s">
        <v>81</v>
      </c>
      <c r="AY1227" s="208" t="s">
        <v>176</v>
      </c>
    </row>
    <row r="1228" spans="1:65" s="2" customFormat="1" ht="24.2" customHeight="1">
      <c r="A1228" s="35"/>
      <c r="B1228" s="146"/>
      <c r="C1228" s="178" t="s">
        <v>898</v>
      </c>
      <c r="D1228" s="178" t="s">
        <v>179</v>
      </c>
      <c r="E1228" s="179" t="s">
        <v>1199</v>
      </c>
      <c r="F1228" s="180" t="s">
        <v>1200</v>
      </c>
      <c r="G1228" s="181" t="s">
        <v>182</v>
      </c>
      <c r="H1228" s="182">
        <v>145.86199999999999</v>
      </c>
      <c r="I1228" s="183"/>
      <c r="J1228" s="184">
        <f>ROUND(I1228*H1228,2)</f>
        <v>0</v>
      </c>
      <c r="K1228" s="185"/>
      <c r="L1228" s="36"/>
      <c r="M1228" s="186" t="s">
        <v>1</v>
      </c>
      <c r="N1228" s="187" t="s">
        <v>40</v>
      </c>
      <c r="O1228" s="64"/>
      <c r="P1228" s="188">
        <f>O1228*H1228</f>
        <v>0</v>
      </c>
      <c r="Q1228" s="188">
        <v>0</v>
      </c>
      <c r="R1228" s="188">
        <f>Q1228*H1228</f>
        <v>0</v>
      </c>
      <c r="S1228" s="188">
        <v>0</v>
      </c>
      <c r="T1228" s="189">
        <f>S1228*H1228</f>
        <v>0</v>
      </c>
      <c r="U1228" s="35"/>
      <c r="V1228" s="35"/>
      <c r="W1228" s="35"/>
      <c r="X1228" s="35"/>
      <c r="Y1228" s="35"/>
      <c r="Z1228" s="35"/>
      <c r="AA1228" s="35"/>
      <c r="AB1228" s="35"/>
      <c r="AC1228" s="35"/>
      <c r="AD1228" s="35"/>
      <c r="AE1228" s="35"/>
      <c r="AR1228" s="190" t="s">
        <v>252</v>
      </c>
      <c r="AT1228" s="190" t="s">
        <v>179</v>
      </c>
      <c r="AU1228" s="190" t="s">
        <v>87</v>
      </c>
      <c r="AY1228" s="18" t="s">
        <v>176</v>
      </c>
      <c r="BE1228" s="108">
        <f>IF(N1228="základná",J1228,0)</f>
        <v>0</v>
      </c>
      <c r="BF1228" s="108">
        <f>IF(N1228="znížená",J1228,0)</f>
        <v>0</v>
      </c>
      <c r="BG1228" s="108">
        <f>IF(N1228="zákl. prenesená",J1228,0)</f>
        <v>0</v>
      </c>
      <c r="BH1228" s="108">
        <f>IF(N1228="zníž. prenesená",J1228,0)</f>
        <v>0</v>
      </c>
      <c r="BI1228" s="108">
        <f>IF(N1228="nulová",J1228,0)</f>
        <v>0</v>
      </c>
      <c r="BJ1228" s="18" t="s">
        <v>87</v>
      </c>
      <c r="BK1228" s="108">
        <f>ROUND(I1228*H1228,2)</f>
        <v>0</v>
      </c>
      <c r="BL1228" s="18" t="s">
        <v>252</v>
      </c>
      <c r="BM1228" s="190" t="s">
        <v>1201</v>
      </c>
    </row>
    <row r="1229" spans="1:65" s="2" customFormat="1" ht="29.25">
      <c r="A1229" s="35"/>
      <c r="B1229" s="36"/>
      <c r="C1229" s="35"/>
      <c r="D1229" s="192" t="s">
        <v>585</v>
      </c>
      <c r="E1229" s="35"/>
      <c r="F1229" s="228" t="s">
        <v>1202</v>
      </c>
      <c r="G1229" s="35"/>
      <c r="H1229" s="35"/>
      <c r="I1229" s="147"/>
      <c r="J1229" s="35"/>
      <c r="K1229" s="35"/>
      <c r="L1229" s="36"/>
      <c r="M1229" s="229"/>
      <c r="N1229" s="230"/>
      <c r="O1229" s="64"/>
      <c r="P1229" s="64"/>
      <c r="Q1229" s="64"/>
      <c r="R1229" s="64"/>
      <c r="S1229" s="64"/>
      <c r="T1229" s="65"/>
      <c r="U1229" s="35"/>
      <c r="V1229" s="35"/>
      <c r="W1229" s="35"/>
      <c r="X1229" s="35"/>
      <c r="Y1229" s="35"/>
      <c r="Z1229" s="35"/>
      <c r="AA1229" s="35"/>
      <c r="AB1229" s="35"/>
      <c r="AC1229" s="35"/>
      <c r="AD1229" s="35"/>
      <c r="AE1229" s="35"/>
      <c r="AT1229" s="18" t="s">
        <v>585</v>
      </c>
      <c r="AU1229" s="18" t="s">
        <v>87</v>
      </c>
    </row>
    <row r="1230" spans="1:65" s="13" customFormat="1">
      <c r="B1230" s="191"/>
      <c r="D1230" s="192" t="s">
        <v>184</v>
      </c>
      <c r="E1230" s="193" t="s">
        <v>1</v>
      </c>
      <c r="F1230" s="194" t="s">
        <v>466</v>
      </c>
      <c r="H1230" s="193" t="s">
        <v>1</v>
      </c>
      <c r="I1230" s="195"/>
      <c r="L1230" s="191"/>
      <c r="M1230" s="196"/>
      <c r="N1230" s="197"/>
      <c r="O1230" s="197"/>
      <c r="P1230" s="197"/>
      <c r="Q1230" s="197"/>
      <c r="R1230" s="197"/>
      <c r="S1230" s="197"/>
      <c r="T1230" s="198"/>
      <c r="AT1230" s="193" t="s">
        <v>184</v>
      </c>
      <c r="AU1230" s="193" t="s">
        <v>87</v>
      </c>
      <c r="AV1230" s="13" t="s">
        <v>81</v>
      </c>
      <c r="AW1230" s="13" t="s">
        <v>29</v>
      </c>
      <c r="AX1230" s="13" t="s">
        <v>74</v>
      </c>
      <c r="AY1230" s="193" t="s">
        <v>176</v>
      </c>
    </row>
    <row r="1231" spans="1:65" s="13" customFormat="1">
      <c r="B1231" s="191"/>
      <c r="D1231" s="192" t="s">
        <v>184</v>
      </c>
      <c r="E1231" s="193" t="s">
        <v>1</v>
      </c>
      <c r="F1231" s="194" t="s">
        <v>611</v>
      </c>
      <c r="H1231" s="193" t="s">
        <v>1</v>
      </c>
      <c r="I1231" s="195"/>
      <c r="L1231" s="191"/>
      <c r="M1231" s="196"/>
      <c r="N1231" s="197"/>
      <c r="O1231" s="197"/>
      <c r="P1231" s="197"/>
      <c r="Q1231" s="197"/>
      <c r="R1231" s="197"/>
      <c r="S1231" s="197"/>
      <c r="T1231" s="198"/>
      <c r="AT1231" s="193" t="s">
        <v>184</v>
      </c>
      <c r="AU1231" s="193" t="s">
        <v>87</v>
      </c>
      <c r="AV1231" s="13" t="s">
        <v>81</v>
      </c>
      <c r="AW1231" s="13" t="s">
        <v>29</v>
      </c>
      <c r="AX1231" s="13" t="s">
        <v>74</v>
      </c>
      <c r="AY1231" s="193" t="s">
        <v>176</v>
      </c>
    </row>
    <row r="1232" spans="1:65" s="14" customFormat="1">
      <c r="B1232" s="199"/>
      <c r="D1232" s="192" t="s">
        <v>184</v>
      </c>
      <c r="E1232" s="200" t="s">
        <v>1</v>
      </c>
      <c r="F1232" s="201" t="s">
        <v>1183</v>
      </c>
      <c r="H1232" s="202">
        <v>17.722999999999999</v>
      </c>
      <c r="I1232" s="203"/>
      <c r="L1232" s="199"/>
      <c r="M1232" s="204"/>
      <c r="N1232" s="205"/>
      <c r="O1232" s="205"/>
      <c r="P1232" s="205"/>
      <c r="Q1232" s="205"/>
      <c r="R1232" s="205"/>
      <c r="S1232" s="205"/>
      <c r="T1232" s="206"/>
      <c r="AT1232" s="200" t="s">
        <v>184</v>
      </c>
      <c r="AU1232" s="200" t="s">
        <v>87</v>
      </c>
      <c r="AV1232" s="14" t="s">
        <v>87</v>
      </c>
      <c r="AW1232" s="14" t="s">
        <v>29</v>
      </c>
      <c r="AX1232" s="14" t="s">
        <v>74</v>
      </c>
      <c r="AY1232" s="200" t="s">
        <v>176</v>
      </c>
    </row>
    <row r="1233" spans="2:51" s="14" customFormat="1">
      <c r="B1233" s="199"/>
      <c r="D1233" s="192" t="s">
        <v>184</v>
      </c>
      <c r="E1233" s="200" t="s">
        <v>1</v>
      </c>
      <c r="F1233" s="201" t="s">
        <v>1184</v>
      </c>
      <c r="H1233" s="202">
        <v>-2.76</v>
      </c>
      <c r="I1233" s="203"/>
      <c r="L1233" s="199"/>
      <c r="M1233" s="204"/>
      <c r="N1233" s="205"/>
      <c r="O1233" s="205"/>
      <c r="P1233" s="205"/>
      <c r="Q1233" s="205"/>
      <c r="R1233" s="205"/>
      <c r="S1233" s="205"/>
      <c r="T1233" s="206"/>
      <c r="AT1233" s="200" t="s">
        <v>184</v>
      </c>
      <c r="AU1233" s="200" t="s">
        <v>87</v>
      </c>
      <c r="AV1233" s="14" t="s">
        <v>87</v>
      </c>
      <c r="AW1233" s="14" t="s">
        <v>29</v>
      </c>
      <c r="AX1233" s="14" t="s">
        <v>74</v>
      </c>
      <c r="AY1233" s="200" t="s">
        <v>176</v>
      </c>
    </row>
    <row r="1234" spans="2:51" s="13" customFormat="1">
      <c r="B1234" s="191"/>
      <c r="D1234" s="192" t="s">
        <v>184</v>
      </c>
      <c r="E1234" s="193" t="s">
        <v>1</v>
      </c>
      <c r="F1234" s="194" t="s">
        <v>622</v>
      </c>
      <c r="H1234" s="193" t="s">
        <v>1</v>
      </c>
      <c r="I1234" s="195"/>
      <c r="L1234" s="191"/>
      <c r="M1234" s="196"/>
      <c r="N1234" s="197"/>
      <c r="O1234" s="197"/>
      <c r="P1234" s="197"/>
      <c r="Q1234" s="197"/>
      <c r="R1234" s="197"/>
      <c r="S1234" s="197"/>
      <c r="T1234" s="198"/>
      <c r="AT1234" s="193" t="s">
        <v>184</v>
      </c>
      <c r="AU1234" s="193" t="s">
        <v>87</v>
      </c>
      <c r="AV1234" s="13" t="s">
        <v>81</v>
      </c>
      <c r="AW1234" s="13" t="s">
        <v>29</v>
      </c>
      <c r="AX1234" s="13" t="s">
        <v>74</v>
      </c>
      <c r="AY1234" s="193" t="s">
        <v>176</v>
      </c>
    </row>
    <row r="1235" spans="2:51" s="14" customFormat="1">
      <c r="B1235" s="199"/>
      <c r="D1235" s="192" t="s">
        <v>184</v>
      </c>
      <c r="E1235" s="200" t="s">
        <v>1</v>
      </c>
      <c r="F1235" s="201" t="s">
        <v>1185</v>
      </c>
      <c r="H1235" s="202">
        <v>52.863999999999997</v>
      </c>
      <c r="I1235" s="203"/>
      <c r="L1235" s="199"/>
      <c r="M1235" s="204"/>
      <c r="N1235" s="205"/>
      <c r="O1235" s="205"/>
      <c r="P1235" s="205"/>
      <c r="Q1235" s="205"/>
      <c r="R1235" s="205"/>
      <c r="S1235" s="205"/>
      <c r="T1235" s="206"/>
      <c r="AT1235" s="200" t="s">
        <v>184</v>
      </c>
      <c r="AU1235" s="200" t="s">
        <v>87</v>
      </c>
      <c r="AV1235" s="14" t="s">
        <v>87</v>
      </c>
      <c r="AW1235" s="14" t="s">
        <v>29</v>
      </c>
      <c r="AX1235" s="14" t="s">
        <v>74</v>
      </c>
      <c r="AY1235" s="200" t="s">
        <v>176</v>
      </c>
    </row>
    <row r="1236" spans="2:51" s="14" customFormat="1">
      <c r="B1236" s="199"/>
      <c r="D1236" s="192" t="s">
        <v>184</v>
      </c>
      <c r="E1236" s="200" t="s">
        <v>1</v>
      </c>
      <c r="F1236" s="201" t="s">
        <v>1186</v>
      </c>
      <c r="H1236" s="202">
        <v>-7.8</v>
      </c>
      <c r="I1236" s="203"/>
      <c r="L1236" s="199"/>
      <c r="M1236" s="204"/>
      <c r="N1236" s="205"/>
      <c r="O1236" s="205"/>
      <c r="P1236" s="205"/>
      <c r="Q1236" s="205"/>
      <c r="R1236" s="205"/>
      <c r="S1236" s="205"/>
      <c r="T1236" s="206"/>
      <c r="AT1236" s="200" t="s">
        <v>184</v>
      </c>
      <c r="AU1236" s="200" t="s">
        <v>87</v>
      </c>
      <c r="AV1236" s="14" t="s">
        <v>87</v>
      </c>
      <c r="AW1236" s="14" t="s">
        <v>29</v>
      </c>
      <c r="AX1236" s="14" t="s">
        <v>74</v>
      </c>
      <c r="AY1236" s="200" t="s">
        <v>176</v>
      </c>
    </row>
    <row r="1237" spans="2:51" s="13" customFormat="1">
      <c r="B1237" s="191"/>
      <c r="D1237" s="192" t="s">
        <v>184</v>
      </c>
      <c r="E1237" s="193" t="s">
        <v>1</v>
      </c>
      <c r="F1237" s="194" t="s">
        <v>617</v>
      </c>
      <c r="H1237" s="193" t="s">
        <v>1</v>
      </c>
      <c r="I1237" s="195"/>
      <c r="L1237" s="191"/>
      <c r="M1237" s="196"/>
      <c r="N1237" s="197"/>
      <c r="O1237" s="197"/>
      <c r="P1237" s="197"/>
      <c r="Q1237" s="197"/>
      <c r="R1237" s="197"/>
      <c r="S1237" s="197"/>
      <c r="T1237" s="198"/>
      <c r="AT1237" s="193" t="s">
        <v>184</v>
      </c>
      <c r="AU1237" s="193" t="s">
        <v>87</v>
      </c>
      <c r="AV1237" s="13" t="s">
        <v>81</v>
      </c>
      <c r="AW1237" s="13" t="s">
        <v>29</v>
      </c>
      <c r="AX1237" s="13" t="s">
        <v>74</v>
      </c>
      <c r="AY1237" s="193" t="s">
        <v>176</v>
      </c>
    </row>
    <row r="1238" spans="2:51" s="14" customFormat="1">
      <c r="B1238" s="199"/>
      <c r="D1238" s="192" t="s">
        <v>184</v>
      </c>
      <c r="E1238" s="200" t="s">
        <v>1</v>
      </c>
      <c r="F1238" s="201" t="s">
        <v>1187</v>
      </c>
      <c r="H1238" s="202">
        <v>14.282999999999999</v>
      </c>
      <c r="I1238" s="203"/>
      <c r="L1238" s="199"/>
      <c r="M1238" s="204"/>
      <c r="N1238" s="205"/>
      <c r="O1238" s="205"/>
      <c r="P1238" s="205"/>
      <c r="Q1238" s="205"/>
      <c r="R1238" s="205"/>
      <c r="S1238" s="205"/>
      <c r="T1238" s="206"/>
      <c r="AT1238" s="200" t="s">
        <v>184</v>
      </c>
      <c r="AU1238" s="200" t="s">
        <v>87</v>
      </c>
      <c r="AV1238" s="14" t="s">
        <v>87</v>
      </c>
      <c r="AW1238" s="14" t="s">
        <v>29</v>
      </c>
      <c r="AX1238" s="14" t="s">
        <v>74</v>
      </c>
      <c r="AY1238" s="200" t="s">
        <v>176</v>
      </c>
    </row>
    <row r="1239" spans="2:51" s="13" customFormat="1">
      <c r="B1239" s="191"/>
      <c r="D1239" s="192" t="s">
        <v>184</v>
      </c>
      <c r="E1239" s="193" t="s">
        <v>1</v>
      </c>
      <c r="F1239" s="194" t="s">
        <v>527</v>
      </c>
      <c r="H1239" s="193" t="s">
        <v>1</v>
      </c>
      <c r="I1239" s="195"/>
      <c r="L1239" s="191"/>
      <c r="M1239" s="196"/>
      <c r="N1239" s="197"/>
      <c r="O1239" s="197"/>
      <c r="P1239" s="197"/>
      <c r="Q1239" s="197"/>
      <c r="R1239" s="197"/>
      <c r="S1239" s="197"/>
      <c r="T1239" s="198"/>
      <c r="AT1239" s="193" t="s">
        <v>184</v>
      </c>
      <c r="AU1239" s="193" t="s">
        <v>87</v>
      </c>
      <c r="AV1239" s="13" t="s">
        <v>81</v>
      </c>
      <c r="AW1239" s="13" t="s">
        <v>29</v>
      </c>
      <c r="AX1239" s="13" t="s">
        <v>74</v>
      </c>
      <c r="AY1239" s="193" t="s">
        <v>176</v>
      </c>
    </row>
    <row r="1240" spans="2:51" s="14" customFormat="1">
      <c r="B1240" s="199"/>
      <c r="D1240" s="192" t="s">
        <v>184</v>
      </c>
      <c r="E1240" s="200" t="s">
        <v>1</v>
      </c>
      <c r="F1240" s="201" t="s">
        <v>1188</v>
      </c>
      <c r="H1240" s="202">
        <v>6.4660000000000002</v>
      </c>
      <c r="I1240" s="203"/>
      <c r="L1240" s="199"/>
      <c r="M1240" s="204"/>
      <c r="N1240" s="205"/>
      <c r="O1240" s="205"/>
      <c r="P1240" s="205"/>
      <c r="Q1240" s="205"/>
      <c r="R1240" s="205"/>
      <c r="S1240" s="205"/>
      <c r="T1240" s="206"/>
      <c r="AT1240" s="200" t="s">
        <v>184</v>
      </c>
      <c r="AU1240" s="200" t="s">
        <v>87</v>
      </c>
      <c r="AV1240" s="14" t="s">
        <v>87</v>
      </c>
      <c r="AW1240" s="14" t="s">
        <v>29</v>
      </c>
      <c r="AX1240" s="14" t="s">
        <v>74</v>
      </c>
      <c r="AY1240" s="200" t="s">
        <v>176</v>
      </c>
    </row>
    <row r="1241" spans="2:51" s="16" customFormat="1">
      <c r="B1241" s="215"/>
      <c r="D1241" s="192" t="s">
        <v>184</v>
      </c>
      <c r="E1241" s="216" t="s">
        <v>1</v>
      </c>
      <c r="F1241" s="217" t="s">
        <v>230</v>
      </c>
      <c r="H1241" s="218">
        <v>80.775999999999996</v>
      </c>
      <c r="I1241" s="219"/>
      <c r="L1241" s="215"/>
      <c r="M1241" s="220"/>
      <c r="N1241" s="221"/>
      <c r="O1241" s="221"/>
      <c r="P1241" s="221"/>
      <c r="Q1241" s="221"/>
      <c r="R1241" s="221"/>
      <c r="S1241" s="221"/>
      <c r="T1241" s="222"/>
      <c r="AT1241" s="216" t="s">
        <v>184</v>
      </c>
      <c r="AU1241" s="216" t="s">
        <v>87</v>
      </c>
      <c r="AV1241" s="16" t="s">
        <v>215</v>
      </c>
      <c r="AW1241" s="16" t="s">
        <v>29</v>
      </c>
      <c r="AX1241" s="16" t="s">
        <v>74</v>
      </c>
      <c r="AY1241" s="216" t="s">
        <v>176</v>
      </c>
    </row>
    <row r="1242" spans="2:51" s="13" customFormat="1">
      <c r="B1242" s="191"/>
      <c r="D1242" s="192" t="s">
        <v>184</v>
      </c>
      <c r="E1242" s="193" t="s">
        <v>1</v>
      </c>
      <c r="F1242" s="194" t="s">
        <v>762</v>
      </c>
      <c r="H1242" s="193" t="s">
        <v>1</v>
      </c>
      <c r="I1242" s="195"/>
      <c r="L1242" s="191"/>
      <c r="M1242" s="196"/>
      <c r="N1242" s="197"/>
      <c r="O1242" s="197"/>
      <c r="P1242" s="197"/>
      <c r="Q1242" s="197"/>
      <c r="R1242" s="197"/>
      <c r="S1242" s="197"/>
      <c r="T1242" s="198"/>
      <c r="AT1242" s="193" t="s">
        <v>184</v>
      </c>
      <c r="AU1242" s="193" t="s">
        <v>87</v>
      </c>
      <c r="AV1242" s="13" t="s">
        <v>81</v>
      </c>
      <c r="AW1242" s="13" t="s">
        <v>29</v>
      </c>
      <c r="AX1242" s="13" t="s">
        <v>74</v>
      </c>
      <c r="AY1242" s="193" t="s">
        <v>176</v>
      </c>
    </row>
    <row r="1243" spans="2:51" s="13" customFormat="1">
      <c r="B1243" s="191"/>
      <c r="D1243" s="192" t="s">
        <v>184</v>
      </c>
      <c r="E1243" s="193" t="s">
        <v>1</v>
      </c>
      <c r="F1243" s="194" t="s">
        <v>185</v>
      </c>
      <c r="H1243" s="193" t="s">
        <v>1</v>
      </c>
      <c r="I1243" s="195"/>
      <c r="L1243" s="191"/>
      <c r="M1243" s="196"/>
      <c r="N1243" s="197"/>
      <c r="O1243" s="197"/>
      <c r="P1243" s="197"/>
      <c r="Q1243" s="197"/>
      <c r="R1243" s="197"/>
      <c r="S1243" s="197"/>
      <c r="T1243" s="198"/>
      <c r="AT1243" s="193" t="s">
        <v>184</v>
      </c>
      <c r="AU1243" s="193" t="s">
        <v>87</v>
      </c>
      <c r="AV1243" s="13" t="s">
        <v>81</v>
      </c>
      <c r="AW1243" s="13" t="s">
        <v>29</v>
      </c>
      <c r="AX1243" s="13" t="s">
        <v>74</v>
      </c>
      <c r="AY1243" s="193" t="s">
        <v>176</v>
      </c>
    </row>
    <row r="1244" spans="2:51" s="14" customFormat="1">
      <c r="B1244" s="199"/>
      <c r="D1244" s="192" t="s">
        <v>184</v>
      </c>
      <c r="E1244" s="200" t="s">
        <v>1</v>
      </c>
      <c r="F1244" s="201" t="s">
        <v>763</v>
      </c>
      <c r="H1244" s="202">
        <v>8.6999999999999993</v>
      </c>
      <c r="I1244" s="203"/>
      <c r="L1244" s="199"/>
      <c r="M1244" s="204"/>
      <c r="N1244" s="205"/>
      <c r="O1244" s="205"/>
      <c r="P1244" s="205"/>
      <c r="Q1244" s="205"/>
      <c r="R1244" s="205"/>
      <c r="S1244" s="205"/>
      <c r="T1244" s="206"/>
      <c r="AT1244" s="200" t="s">
        <v>184</v>
      </c>
      <c r="AU1244" s="200" t="s">
        <v>87</v>
      </c>
      <c r="AV1244" s="14" t="s">
        <v>87</v>
      </c>
      <c r="AW1244" s="14" t="s">
        <v>29</v>
      </c>
      <c r="AX1244" s="14" t="s">
        <v>74</v>
      </c>
      <c r="AY1244" s="200" t="s">
        <v>176</v>
      </c>
    </row>
    <row r="1245" spans="2:51" s="13" customFormat="1">
      <c r="B1245" s="191"/>
      <c r="D1245" s="192" t="s">
        <v>184</v>
      </c>
      <c r="E1245" s="193" t="s">
        <v>1</v>
      </c>
      <c r="F1245" s="194" t="s">
        <v>609</v>
      </c>
      <c r="H1245" s="193" t="s">
        <v>1</v>
      </c>
      <c r="I1245" s="195"/>
      <c r="L1245" s="191"/>
      <c r="M1245" s="196"/>
      <c r="N1245" s="197"/>
      <c r="O1245" s="197"/>
      <c r="P1245" s="197"/>
      <c r="Q1245" s="197"/>
      <c r="R1245" s="197"/>
      <c r="S1245" s="197"/>
      <c r="T1245" s="198"/>
      <c r="AT1245" s="193" t="s">
        <v>184</v>
      </c>
      <c r="AU1245" s="193" t="s">
        <v>87</v>
      </c>
      <c r="AV1245" s="13" t="s">
        <v>81</v>
      </c>
      <c r="AW1245" s="13" t="s">
        <v>29</v>
      </c>
      <c r="AX1245" s="13" t="s">
        <v>74</v>
      </c>
      <c r="AY1245" s="193" t="s">
        <v>176</v>
      </c>
    </row>
    <row r="1246" spans="2:51" s="14" customFormat="1">
      <c r="B1246" s="199"/>
      <c r="D1246" s="192" t="s">
        <v>184</v>
      </c>
      <c r="E1246" s="200" t="s">
        <v>1</v>
      </c>
      <c r="F1246" s="201" t="s">
        <v>764</v>
      </c>
      <c r="H1246" s="202">
        <v>27.413</v>
      </c>
      <c r="I1246" s="203"/>
      <c r="L1246" s="199"/>
      <c r="M1246" s="204"/>
      <c r="N1246" s="205"/>
      <c r="O1246" s="205"/>
      <c r="P1246" s="205"/>
      <c r="Q1246" s="205"/>
      <c r="R1246" s="205"/>
      <c r="S1246" s="205"/>
      <c r="T1246" s="206"/>
      <c r="AT1246" s="200" t="s">
        <v>184</v>
      </c>
      <c r="AU1246" s="200" t="s">
        <v>87</v>
      </c>
      <c r="AV1246" s="14" t="s">
        <v>87</v>
      </c>
      <c r="AW1246" s="14" t="s">
        <v>29</v>
      </c>
      <c r="AX1246" s="14" t="s">
        <v>74</v>
      </c>
      <c r="AY1246" s="200" t="s">
        <v>176</v>
      </c>
    </row>
    <row r="1247" spans="2:51" s="14" customFormat="1">
      <c r="B1247" s="199"/>
      <c r="D1247" s="192" t="s">
        <v>184</v>
      </c>
      <c r="E1247" s="200" t="s">
        <v>1</v>
      </c>
      <c r="F1247" s="201" t="s">
        <v>765</v>
      </c>
      <c r="H1247" s="202">
        <v>-4.62</v>
      </c>
      <c r="I1247" s="203"/>
      <c r="L1247" s="199"/>
      <c r="M1247" s="204"/>
      <c r="N1247" s="205"/>
      <c r="O1247" s="205"/>
      <c r="P1247" s="205"/>
      <c r="Q1247" s="205"/>
      <c r="R1247" s="205"/>
      <c r="S1247" s="205"/>
      <c r="T1247" s="206"/>
      <c r="AT1247" s="200" t="s">
        <v>184</v>
      </c>
      <c r="AU1247" s="200" t="s">
        <v>87</v>
      </c>
      <c r="AV1247" s="14" t="s">
        <v>87</v>
      </c>
      <c r="AW1247" s="14" t="s">
        <v>29</v>
      </c>
      <c r="AX1247" s="14" t="s">
        <v>74</v>
      </c>
      <c r="AY1247" s="200" t="s">
        <v>176</v>
      </c>
    </row>
    <row r="1248" spans="2:51" s="13" customFormat="1">
      <c r="B1248" s="191"/>
      <c r="D1248" s="192" t="s">
        <v>184</v>
      </c>
      <c r="E1248" s="193" t="s">
        <v>1</v>
      </c>
      <c r="F1248" s="194" t="s">
        <v>613</v>
      </c>
      <c r="H1248" s="193" t="s">
        <v>1</v>
      </c>
      <c r="I1248" s="195"/>
      <c r="L1248" s="191"/>
      <c r="M1248" s="196"/>
      <c r="N1248" s="197"/>
      <c r="O1248" s="197"/>
      <c r="P1248" s="197"/>
      <c r="Q1248" s="197"/>
      <c r="R1248" s="197"/>
      <c r="S1248" s="197"/>
      <c r="T1248" s="198"/>
      <c r="AT1248" s="193" t="s">
        <v>184</v>
      </c>
      <c r="AU1248" s="193" t="s">
        <v>87</v>
      </c>
      <c r="AV1248" s="13" t="s">
        <v>81</v>
      </c>
      <c r="AW1248" s="13" t="s">
        <v>29</v>
      </c>
      <c r="AX1248" s="13" t="s">
        <v>74</v>
      </c>
      <c r="AY1248" s="193" t="s">
        <v>176</v>
      </c>
    </row>
    <row r="1249" spans="1:65" s="14" customFormat="1">
      <c r="B1249" s="199"/>
      <c r="D1249" s="192" t="s">
        <v>184</v>
      </c>
      <c r="E1249" s="200" t="s">
        <v>1</v>
      </c>
      <c r="F1249" s="201" t="s">
        <v>766</v>
      </c>
      <c r="H1249" s="202">
        <v>13.106</v>
      </c>
      <c r="I1249" s="203"/>
      <c r="L1249" s="199"/>
      <c r="M1249" s="204"/>
      <c r="N1249" s="205"/>
      <c r="O1249" s="205"/>
      <c r="P1249" s="205"/>
      <c r="Q1249" s="205"/>
      <c r="R1249" s="205"/>
      <c r="S1249" s="205"/>
      <c r="T1249" s="206"/>
      <c r="AT1249" s="200" t="s">
        <v>184</v>
      </c>
      <c r="AU1249" s="200" t="s">
        <v>87</v>
      </c>
      <c r="AV1249" s="14" t="s">
        <v>87</v>
      </c>
      <c r="AW1249" s="14" t="s">
        <v>29</v>
      </c>
      <c r="AX1249" s="14" t="s">
        <v>74</v>
      </c>
      <c r="AY1249" s="200" t="s">
        <v>176</v>
      </c>
    </row>
    <row r="1250" spans="1:65" s="14" customFormat="1">
      <c r="B1250" s="199"/>
      <c r="D1250" s="192" t="s">
        <v>184</v>
      </c>
      <c r="E1250" s="200" t="s">
        <v>1</v>
      </c>
      <c r="F1250" s="201" t="s">
        <v>767</v>
      </c>
      <c r="H1250" s="202">
        <v>-1.89</v>
      </c>
      <c r="I1250" s="203"/>
      <c r="L1250" s="199"/>
      <c r="M1250" s="204"/>
      <c r="N1250" s="205"/>
      <c r="O1250" s="205"/>
      <c r="P1250" s="205"/>
      <c r="Q1250" s="205"/>
      <c r="R1250" s="205"/>
      <c r="S1250" s="205"/>
      <c r="T1250" s="206"/>
      <c r="AT1250" s="200" t="s">
        <v>184</v>
      </c>
      <c r="AU1250" s="200" t="s">
        <v>87</v>
      </c>
      <c r="AV1250" s="14" t="s">
        <v>87</v>
      </c>
      <c r="AW1250" s="14" t="s">
        <v>29</v>
      </c>
      <c r="AX1250" s="14" t="s">
        <v>74</v>
      </c>
      <c r="AY1250" s="200" t="s">
        <v>176</v>
      </c>
    </row>
    <row r="1251" spans="1:65" s="13" customFormat="1">
      <c r="B1251" s="191"/>
      <c r="D1251" s="192" t="s">
        <v>184</v>
      </c>
      <c r="E1251" s="193" t="s">
        <v>1</v>
      </c>
      <c r="F1251" s="194" t="s">
        <v>615</v>
      </c>
      <c r="H1251" s="193" t="s">
        <v>1</v>
      </c>
      <c r="I1251" s="195"/>
      <c r="L1251" s="191"/>
      <c r="M1251" s="196"/>
      <c r="N1251" s="197"/>
      <c r="O1251" s="197"/>
      <c r="P1251" s="197"/>
      <c r="Q1251" s="197"/>
      <c r="R1251" s="197"/>
      <c r="S1251" s="197"/>
      <c r="T1251" s="198"/>
      <c r="AT1251" s="193" t="s">
        <v>184</v>
      </c>
      <c r="AU1251" s="193" t="s">
        <v>87</v>
      </c>
      <c r="AV1251" s="13" t="s">
        <v>81</v>
      </c>
      <c r="AW1251" s="13" t="s">
        <v>29</v>
      </c>
      <c r="AX1251" s="13" t="s">
        <v>74</v>
      </c>
      <c r="AY1251" s="193" t="s">
        <v>176</v>
      </c>
    </row>
    <row r="1252" spans="1:65" s="14" customFormat="1">
      <c r="B1252" s="199"/>
      <c r="D1252" s="192" t="s">
        <v>184</v>
      </c>
      <c r="E1252" s="200" t="s">
        <v>1</v>
      </c>
      <c r="F1252" s="201" t="s">
        <v>768</v>
      </c>
      <c r="H1252" s="202">
        <v>16.204999999999998</v>
      </c>
      <c r="I1252" s="203"/>
      <c r="L1252" s="199"/>
      <c r="M1252" s="204"/>
      <c r="N1252" s="205"/>
      <c r="O1252" s="205"/>
      <c r="P1252" s="205"/>
      <c r="Q1252" s="205"/>
      <c r="R1252" s="205"/>
      <c r="S1252" s="205"/>
      <c r="T1252" s="206"/>
      <c r="AT1252" s="200" t="s">
        <v>184</v>
      </c>
      <c r="AU1252" s="200" t="s">
        <v>87</v>
      </c>
      <c r="AV1252" s="14" t="s">
        <v>87</v>
      </c>
      <c r="AW1252" s="14" t="s">
        <v>29</v>
      </c>
      <c r="AX1252" s="14" t="s">
        <v>74</v>
      </c>
      <c r="AY1252" s="200" t="s">
        <v>176</v>
      </c>
    </row>
    <row r="1253" spans="1:65" s="14" customFormat="1">
      <c r="B1253" s="199"/>
      <c r="D1253" s="192" t="s">
        <v>184</v>
      </c>
      <c r="E1253" s="200" t="s">
        <v>1</v>
      </c>
      <c r="F1253" s="201" t="s">
        <v>769</v>
      </c>
      <c r="H1253" s="202">
        <v>-1.89</v>
      </c>
      <c r="I1253" s="203"/>
      <c r="L1253" s="199"/>
      <c r="M1253" s="204"/>
      <c r="N1253" s="205"/>
      <c r="O1253" s="205"/>
      <c r="P1253" s="205"/>
      <c r="Q1253" s="205"/>
      <c r="R1253" s="205"/>
      <c r="S1253" s="205"/>
      <c r="T1253" s="206"/>
      <c r="AT1253" s="200" t="s">
        <v>184</v>
      </c>
      <c r="AU1253" s="200" t="s">
        <v>87</v>
      </c>
      <c r="AV1253" s="14" t="s">
        <v>87</v>
      </c>
      <c r="AW1253" s="14" t="s">
        <v>29</v>
      </c>
      <c r="AX1253" s="14" t="s">
        <v>74</v>
      </c>
      <c r="AY1253" s="200" t="s">
        <v>176</v>
      </c>
    </row>
    <row r="1254" spans="1:65" s="16" customFormat="1">
      <c r="B1254" s="215"/>
      <c r="D1254" s="192" t="s">
        <v>184</v>
      </c>
      <c r="E1254" s="216" t="s">
        <v>1</v>
      </c>
      <c r="F1254" s="217" t="s">
        <v>230</v>
      </c>
      <c r="H1254" s="218">
        <v>57.024000000000001</v>
      </c>
      <c r="I1254" s="219"/>
      <c r="L1254" s="215"/>
      <c r="M1254" s="220"/>
      <c r="N1254" s="221"/>
      <c r="O1254" s="221"/>
      <c r="P1254" s="221"/>
      <c r="Q1254" s="221"/>
      <c r="R1254" s="221"/>
      <c r="S1254" s="221"/>
      <c r="T1254" s="222"/>
      <c r="AT1254" s="216" t="s">
        <v>184</v>
      </c>
      <c r="AU1254" s="216" t="s">
        <v>87</v>
      </c>
      <c r="AV1254" s="16" t="s">
        <v>215</v>
      </c>
      <c r="AW1254" s="16" t="s">
        <v>29</v>
      </c>
      <c r="AX1254" s="16" t="s">
        <v>74</v>
      </c>
      <c r="AY1254" s="216" t="s">
        <v>176</v>
      </c>
    </row>
    <row r="1255" spans="1:65" s="13" customFormat="1">
      <c r="B1255" s="191"/>
      <c r="D1255" s="192" t="s">
        <v>184</v>
      </c>
      <c r="E1255" s="193" t="s">
        <v>1</v>
      </c>
      <c r="F1255" s="194" t="s">
        <v>1189</v>
      </c>
      <c r="H1255" s="193" t="s">
        <v>1</v>
      </c>
      <c r="I1255" s="195"/>
      <c r="L1255" s="191"/>
      <c r="M1255" s="196"/>
      <c r="N1255" s="197"/>
      <c r="O1255" s="197"/>
      <c r="P1255" s="197"/>
      <c r="Q1255" s="197"/>
      <c r="R1255" s="197"/>
      <c r="S1255" s="197"/>
      <c r="T1255" s="198"/>
      <c r="AT1255" s="193" t="s">
        <v>184</v>
      </c>
      <c r="AU1255" s="193" t="s">
        <v>87</v>
      </c>
      <c r="AV1255" s="13" t="s">
        <v>81</v>
      </c>
      <c r="AW1255" s="13" t="s">
        <v>29</v>
      </c>
      <c r="AX1255" s="13" t="s">
        <v>74</v>
      </c>
      <c r="AY1255" s="193" t="s">
        <v>176</v>
      </c>
    </row>
    <row r="1256" spans="1:65" s="13" customFormat="1">
      <c r="B1256" s="191"/>
      <c r="D1256" s="192" t="s">
        <v>184</v>
      </c>
      <c r="E1256" s="193" t="s">
        <v>1</v>
      </c>
      <c r="F1256" s="194" t="s">
        <v>185</v>
      </c>
      <c r="H1256" s="193" t="s">
        <v>1</v>
      </c>
      <c r="I1256" s="195"/>
      <c r="L1256" s="191"/>
      <c r="M1256" s="196"/>
      <c r="N1256" s="197"/>
      <c r="O1256" s="197"/>
      <c r="P1256" s="197"/>
      <c r="Q1256" s="197"/>
      <c r="R1256" s="197"/>
      <c r="S1256" s="197"/>
      <c r="T1256" s="198"/>
      <c r="AT1256" s="193" t="s">
        <v>184</v>
      </c>
      <c r="AU1256" s="193" t="s">
        <v>87</v>
      </c>
      <c r="AV1256" s="13" t="s">
        <v>81</v>
      </c>
      <c r="AW1256" s="13" t="s">
        <v>29</v>
      </c>
      <c r="AX1256" s="13" t="s">
        <v>74</v>
      </c>
      <c r="AY1256" s="193" t="s">
        <v>176</v>
      </c>
    </row>
    <row r="1257" spans="1:65" s="14" customFormat="1">
      <c r="B1257" s="199"/>
      <c r="D1257" s="192" t="s">
        <v>184</v>
      </c>
      <c r="E1257" s="200" t="s">
        <v>1</v>
      </c>
      <c r="F1257" s="201" t="s">
        <v>1190</v>
      </c>
      <c r="H1257" s="202">
        <v>8.0619999999999994</v>
      </c>
      <c r="I1257" s="203"/>
      <c r="L1257" s="199"/>
      <c r="M1257" s="204"/>
      <c r="N1257" s="205"/>
      <c r="O1257" s="205"/>
      <c r="P1257" s="205"/>
      <c r="Q1257" s="205"/>
      <c r="R1257" s="205"/>
      <c r="S1257" s="205"/>
      <c r="T1257" s="206"/>
      <c r="AT1257" s="200" t="s">
        <v>184</v>
      </c>
      <c r="AU1257" s="200" t="s">
        <v>87</v>
      </c>
      <c r="AV1257" s="14" t="s">
        <v>87</v>
      </c>
      <c r="AW1257" s="14" t="s">
        <v>29</v>
      </c>
      <c r="AX1257" s="14" t="s">
        <v>74</v>
      </c>
      <c r="AY1257" s="200" t="s">
        <v>176</v>
      </c>
    </row>
    <row r="1258" spans="1:65" s="16" customFormat="1">
      <c r="B1258" s="215"/>
      <c r="D1258" s="192" t="s">
        <v>184</v>
      </c>
      <c r="E1258" s="216" t="s">
        <v>1</v>
      </c>
      <c r="F1258" s="217" t="s">
        <v>230</v>
      </c>
      <c r="H1258" s="218">
        <v>8.0619999999999994</v>
      </c>
      <c r="I1258" s="219"/>
      <c r="L1258" s="215"/>
      <c r="M1258" s="220"/>
      <c r="N1258" s="221"/>
      <c r="O1258" s="221"/>
      <c r="P1258" s="221"/>
      <c r="Q1258" s="221"/>
      <c r="R1258" s="221"/>
      <c r="S1258" s="221"/>
      <c r="T1258" s="222"/>
      <c r="AT1258" s="216" t="s">
        <v>184</v>
      </c>
      <c r="AU1258" s="216" t="s">
        <v>87</v>
      </c>
      <c r="AV1258" s="16" t="s">
        <v>215</v>
      </c>
      <c r="AW1258" s="16" t="s">
        <v>29</v>
      </c>
      <c r="AX1258" s="16" t="s">
        <v>74</v>
      </c>
      <c r="AY1258" s="216" t="s">
        <v>176</v>
      </c>
    </row>
    <row r="1259" spans="1:65" s="15" customFormat="1">
      <c r="B1259" s="207"/>
      <c r="D1259" s="192" t="s">
        <v>184</v>
      </c>
      <c r="E1259" s="208" t="s">
        <v>1</v>
      </c>
      <c r="F1259" s="209" t="s">
        <v>207</v>
      </c>
      <c r="H1259" s="210">
        <v>145.86199999999999</v>
      </c>
      <c r="I1259" s="211"/>
      <c r="L1259" s="207"/>
      <c r="M1259" s="212"/>
      <c r="N1259" s="213"/>
      <c r="O1259" s="213"/>
      <c r="P1259" s="213"/>
      <c r="Q1259" s="213"/>
      <c r="R1259" s="213"/>
      <c r="S1259" s="213"/>
      <c r="T1259" s="214"/>
      <c r="AT1259" s="208" t="s">
        <v>184</v>
      </c>
      <c r="AU1259" s="208" t="s">
        <v>87</v>
      </c>
      <c r="AV1259" s="15" t="s">
        <v>183</v>
      </c>
      <c r="AW1259" s="15" t="s">
        <v>29</v>
      </c>
      <c r="AX1259" s="15" t="s">
        <v>81</v>
      </c>
      <c r="AY1259" s="208" t="s">
        <v>176</v>
      </c>
    </row>
    <row r="1260" spans="1:65" s="12" customFormat="1" ht="22.9" customHeight="1">
      <c r="B1260" s="165"/>
      <c r="D1260" s="166" t="s">
        <v>73</v>
      </c>
      <c r="E1260" s="176" t="s">
        <v>1203</v>
      </c>
      <c r="F1260" s="176" t="s">
        <v>1204</v>
      </c>
      <c r="I1260" s="168"/>
      <c r="J1260" s="177">
        <f>BK1260</f>
        <v>0</v>
      </c>
      <c r="L1260" s="165"/>
      <c r="M1260" s="170"/>
      <c r="N1260" s="171"/>
      <c r="O1260" s="171"/>
      <c r="P1260" s="172">
        <f>SUM(P1261:P1265)</f>
        <v>0</v>
      </c>
      <c r="Q1260" s="171"/>
      <c r="R1260" s="172">
        <f>SUM(R1261:R1265)</f>
        <v>0</v>
      </c>
      <c r="S1260" s="171"/>
      <c r="T1260" s="173">
        <f>SUM(T1261:T1265)</f>
        <v>0</v>
      </c>
      <c r="AR1260" s="166" t="s">
        <v>87</v>
      </c>
      <c r="AT1260" s="174" t="s">
        <v>73</v>
      </c>
      <c r="AU1260" s="174" t="s">
        <v>81</v>
      </c>
      <c r="AY1260" s="166" t="s">
        <v>176</v>
      </c>
      <c r="BK1260" s="175">
        <f>SUM(BK1261:BK1265)</f>
        <v>0</v>
      </c>
    </row>
    <row r="1261" spans="1:65" s="2" customFormat="1" ht="24.2" customHeight="1">
      <c r="A1261" s="35"/>
      <c r="B1261" s="146"/>
      <c r="C1261" s="178" t="s">
        <v>1205</v>
      </c>
      <c r="D1261" s="178" t="s">
        <v>179</v>
      </c>
      <c r="E1261" s="179" t="s">
        <v>1206</v>
      </c>
      <c r="F1261" s="180" t="s">
        <v>1207</v>
      </c>
      <c r="G1261" s="181" t="s">
        <v>182</v>
      </c>
      <c r="H1261" s="182">
        <v>10.677</v>
      </c>
      <c r="I1261" s="183"/>
      <c r="J1261" s="184">
        <f>ROUND(I1261*H1261,2)</f>
        <v>0</v>
      </c>
      <c r="K1261" s="185"/>
      <c r="L1261" s="36"/>
      <c r="M1261" s="186" t="s">
        <v>1</v>
      </c>
      <c r="N1261" s="187" t="s">
        <v>40</v>
      </c>
      <c r="O1261" s="64"/>
      <c r="P1261" s="188">
        <f>O1261*H1261</f>
        <v>0</v>
      </c>
      <c r="Q1261" s="188">
        <v>0</v>
      </c>
      <c r="R1261" s="188">
        <f>Q1261*H1261</f>
        <v>0</v>
      </c>
      <c r="S1261" s="188">
        <v>0</v>
      </c>
      <c r="T1261" s="189">
        <f>S1261*H1261</f>
        <v>0</v>
      </c>
      <c r="U1261" s="35"/>
      <c r="V1261" s="35"/>
      <c r="W1261" s="35"/>
      <c r="X1261" s="35"/>
      <c r="Y1261" s="35"/>
      <c r="Z1261" s="35"/>
      <c r="AA1261" s="35"/>
      <c r="AB1261" s="35"/>
      <c r="AC1261" s="35"/>
      <c r="AD1261" s="35"/>
      <c r="AE1261" s="35"/>
      <c r="AR1261" s="190" t="s">
        <v>252</v>
      </c>
      <c r="AT1261" s="190" t="s">
        <v>179</v>
      </c>
      <c r="AU1261" s="190" t="s">
        <v>87</v>
      </c>
      <c r="AY1261" s="18" t="s">
        <v>176</v>
      </c>
      <c r="BE1261" s="108">
        <f>IF(N1261="základná",J1261,0)</f>
        <v>0</v>
      </c>
      <c r="BF1261" s="108">
        <f>IF(N1261="znížená",J1261,0)</f>
        <v>0</v>
      </c>
      <c r="BG1261" s="108">
        <f>IF(N1261="zákl. prenesená",J1261,0)</f>
        <v>0</v>
      </c>
      <c r="BH1261" s="108">
        <f>IF(N1261="zníž. prenesená",J1261,0)</f>
        <v>0</v>
      </c>
      <c r="BI1261" s="108">
        <f>IF(N1261="nulová",J1261,0)</f>
        <v>0</v>
      </c>
      <c r="BJ1261" s="18" t="s">
        <v>87</v>
      </c>
      <c r="BK1261" s="108">
        <f>ROUND(I1261*H1261,2)</f>
        <v>0</v>
      </c>
      <c r="BL1261" s="18" t="s">
        <v>252</v>
      </c>
      <c r="BM1261" s="190" t="s">
        <v>1208</v>
      </c>
    </row>
    <row r="1262" spans="1:65" s="2" customFormat="1" ht="29.25">
      <c r="A1262" s="35"/>
      <c r="B1262" s="36"/>
      <c r="C1262" s="35"/>
      <c r="D1262" s="192" t="s">
        <v>585</v>
      </c>
      <c r="E1262" s="35"/>
      <c r="F1262" s="228" t="s">
        <v>1209</v>
      </c>
      <c r="G1262" s="35"/>
      <c r="H1262" s="35"/>
      <c r="I1262" s="147"/>
      <c r="J1262" s="35"/>
      <c r="K1262" s="35"/>
      <c r="L1262" s="36"/>
      <c r="M1262" s="229"/>
      <c r="N1262" s="230"/>
      <c r="O1262" s="64"/>
      <c r="P1262" s="64"/>
      <c r="Q1262" s="64"/>
      <c r="R1262" s="64"/>
      <c r="S1262" s="64"/>
      <c r="T1262" s="65"/>
      <c r="U1262" s="35"/>
      <c r="V1262" s="35"/>
      <c r="W1262" s="35"/>
      <c r="X1262" s="35"/>
      <c r="Y1262" s="35"/>
      <c r="Z1262" s="35"/>
      <c r="AA1262" s="35"/>
      <c r="AB1262" s="35"/>
      <c r="AC1262" s="35"/>
      <c r="AD1262" s="35"/>
      <c r="AE1262" s="35"/>
      <c r="AT1262" s="18" t="s">
        <v>585</v>
      </c>
      <c r="AU1262" s="18" t="s">
        <v>87</v>
      </c>
    </row>
    <row r="1263" spans="1:65" s="14" customFormat="1">
      <c r="B1263" s="199"/>
      <c r="D1263" s="192" t="s">
        <v>184</v>
      </c>
      <c r="E1263" s="200" t="s">
        <v>1</v>
      </c>
      <c r="F1263" s="201" t="s">
        <v>1210</v>
      </c>
      <c r="H1263" s="202">
        <v>10.677</v>
      </c>
      <c r="I1263" s="203"/>
      <c r="L1263" s="199"/>
      <c r="M1263" s="204"/>
      <c r="N1263" s="205"/>
      <c r="O1263" s="205"/>
      <c r="P1263" s="205"/>
      <c r="Q1263" s="205"/>
      <c r="R1263" s="205"/>
      <c r="S1263" s="205"/>
      <c r="T1263" s="206"/>
      <c r="AT1263" s="200" t="s">
        <v>184</v>
      </c>
      <c r="AU1263" s="200" t="s">
        <v>87</v>
      </c>
      <c r="AV1263" s="14" t="s">
        <v>87</v>
      </c>
      <c r="AW1263" s="14" t="s">
        <v>29</v>
      </c>
      <c r="AX1263" s="14" t="s">
        <v>74</v>
      </c>
      <c r="AY1263" s="200" t="s">
        <v>176</v>
      </c>
    </row>
    <row r="1264" spans="1:65" s="15" customFormat="1">
      <c r="B1264" s="207"/>
      <c r="D1264" s="192" t="s">
        <v>184</v>
      </c>
      <c r="E1264" s="208" t="s">
        <v>1</v>
      </c>
      <c r="F1264" s="209" t="s">
        <v>207</v>
      </c>
      <c r="H1264" s="210">
        <v>10.677</v>
      </c>
      <c r="I1264" s="211"/>
      <c r="L1264" s="207"/>
      <c r="M1264" s="212"/>
      <c r="N1264" s="213"/>
      <c r="O1264" s="213"/>
      <c r="P1264" s="213"/>
      <c r="Q1264" s="213"/>
      <c r="R1264" s="213"/>
      <c r="S1264" s="213"/>
      <c r="T1264" s="214"/>
      <c r="AT1264" s="208" t="s">
        <v>184</v>
      </c>
      <c r="AU1264" s="208" t="s">
        <v>87</v>
      </c>
      <c r="AV1264" s="15" t="s">
        <v>183</v>
      </c>
      <c r="AW1264" s="15" t="s">
        <v>29</v>
      </c>
      <c r="AX1264" s="15" t="s">
        <v>81</v>
      </c>
      <c r="AY1264" s="208" t="s">
        <v>176</v>
      </c>
    </row>
    <row r="1265" spans="1:65" s="2" customFormat="1" ht="21.75" customHeight="1">
      <c r="A1265" s="35"/>
      <c r="B1265" s="146"/>
      <c r="C1265" s="178" t="s">
        <v>901</v>
      </c>
      <c r="D1265" s="178" t="s">
        <v>179</v>
      </c>
      <c r="E1265" s="179" t="s">
        <v>1211</v>
      </c>
      <c r="F1265" s="180" t="s">
        <v>1212</v>
      </c>
      <c r="G1265" s="181" t="s">
        <v>772</v>
      </c>
      <c r="H1265" s="242"/>
      <c r="I1265" s="183"/>
      <c r="J1265" s="184">
        <f>ROUND(I1265*H1265,2)</f>
        <v>0</v>
      </c>
      <c r="K1265" s="185"/>
      <c r="L1265" s="36"/>
      <c r="M1265" s="186" t="s">
        <v>1</v>
      </c>
      <c r="N1265" s="187" t="s">
        <v>40</v>
      </c>
      <c r="O1265" s="64"/>
      <c r="P1265" s="188">
        <f>O1265*H1265</f>
        <v>0</v>
      </c>
      <c r="Q1265" s="188">
        <v>0</v>
      </c>
      <c r="R1265" s="188">
        <f>Q1265*H1265</f>
        <v>0</v>
      </c>
      <c r="S1265" s="188">
        <v>0</v>
      </c>
      <c r="T1265" s="189">
        <f>S1265*H1265</f>
        <v>0</v>
      </c>
      <c r="U1265" s="35"/>
      <c r="V1265" s="35"/>
      <c r="W1265" s="35"/>
      <c r="X1265" s="35"/>
      <c r="Y1265" s="35"/>
      <c r="Z1265" s="35"/>
      <c r="AA1265" s="35"/>
      <c r="AB1265" s="35"/>
      <c r="AC1265" s="35"/>
      <c r="AD1265" s="35"/>
      <c r="AE1265" s="35"/>
      <c r="AR1265" s="190" t="s">
        <v>252</v>
      </c>
      <c r="AT1265" s="190" t="s">
        <v>179</v>
      </c>
      <c r="AU1265" s="190" t="s">
        <v>87</v>
      </c>
      <c r="AY1265" s="18" t="s">
        <v>176</v>
      </c>
      <c r="BE1265" s="108">
        <f>IF(N1265="základná",J1265,0)</f>
        <v>0</v>
      </c>
      <c r="BF1265" s="108">
        <f>IF(N1265="znížená",J1265,0)</f>
        <v>0</v>
      </c>
      <c r="BG1265" s="108">
        <f>IF(N1265="zákl. prenesená",J1265,0)</f>
        <v>0</v>
      </c>
      <c r="BH1265" s="108">
        <f>IF(N1265="zníž. prenesená",J1265,0)</f>
        <v>0</v>
      </c>
      <c r="BI1265" s="108">
        <f>IF(N1265="nulová",J1265,0)</f>
        <v>0</v>
      </c>
      <c r="BJ1265" s="18" t="s">
        <v>87</v>
      </c>
      <c r="BK1265" s="108">
        <f>ROUND(I1265*H1265,2)</f>
        <v>0</v>
      </c>
      <c r="BL1265" s="18" t="s">
        <v>252</v>
      </c>
      <c r="BM1265" s="190" t="s">
        <v>1213</v>
      </c>
    </row>
    <row r="1266" spans="1:65" s="12" customFormat="1" ht="25.9" customHeight="1">
      <c r="B1266" s="165"/>
      <c r="D1266" s="166" t="s">
        <v>73</v>
      </c>
      <c r="E1266" s="167" t="s">
        <v>558</v>
      </c>
      <c r="F1266" s="167" t="s">
        <v>559</v>
      </c>
      <c r="I1266" s="168"/>
      <c r="J1266" s="169">
        <f>BK1266</f>
        <v>0</v>
      </c>
      <c r="L1266" s="165"/>
      <c r="M1266" s="170"/>
      <c r="N1266" s="171"/>
      <c r="O1266" s="171"/>
      <c r="P1266" s="172">
        <f>P1267</f>
        <v>0</v>
      </c>
      <c r="Q1266" s="171"/>
      <c r="R1266" s="172">
        <f>R1267</f>
        <v>0</v>
      </c>
      <c r="S1266" s="171"/>
      <c r="T1266" s="173">
        <f>T1267</f>
        <v>0</v>
      </c>
      <c r="AR1266" s="166" t="s">
        <v>215</v>
      </c>
      <c r="AT1266" s="174" t="s">
        <v>73</v>
      </c>
      <c r="AU1266" s="174" t="s">
        <v>74</v>
      </c>
      <c r="AY1266" s="166" t="s">
        <v>176</v>
      </c>
      <c r="BK1266" s="175">
        <f>BK1267</f>
        <v>0</v>
      </c>
    </row>
    <row r="1267" spans="1:65" s="12" customFormat="1" ht="22.9" customHeight="1">
      <c r="B1267" s="165"/>
      <c r="D1267" s="166" t="s">
        <v>73</v>
      </c>
      <c r="E1267" s="176" t="s">
        <v>560</v>
      </c>
      <c r="F1267" s="176" t="s">
        <v>561</v>
      </c>
      <c r="I1267" s="168"/>
      <c r="J1267" s="177">
        <f>BK1267</f>
        <v>0</v>
      </c>
      <c r="L1267" s="165"/>
      <c r="M1267" s="170"/>
      <c r="N1267" s="171"/>
      <c r="O1267" s="171"/>
      <c r="P1267" s="172">
        <f>SUM(P1268:P1269)</f>
        <v>0</v>
      </c>
      <c r="Q1267" s="171"/>
      <c r="R1267" s="172">
        <f>SUM(R1268:R1269)</f>
        <v>0</v>
      </c>
      <c r="S1267" s="171"/>
      <c r="T1267" s="173">
        <f>SUM(T1268:T1269)</f>
        <v>0</v>
      </c>
      <c r="AR1267" s="166" t="s">
        <v>215</v>
      </c>
      <c r="AT1267" s="174" t="s">
        <v>73</v>
      </c>
      <c r="AU1267" s="174" t="s">
        <v>81</v>
      </c>
      <c r="AY1267" s="166" t="s">
        <v>176</v>
      </c>
      <c r="BK1267" s="175">
        <f>SUM(BK1268:BK1269)</f>
        <v>0</v>
      </c>
    </row>
    <row r="1268" spans="1:65" s="2" customFormat="1" ht="16.5" customHeight="1">
      <c r="A1268" s="35"/>
      <c r="B1268" s="146"/>
      <c r="C1268" s="178" t="s">
        <v>1214</v>
      </c>
      <c r="D1268" s="178" t="s">
        <v>179</v>
      </c>
      <c r="E1268" s="179" t="s">
        <v>1215</v>
      </c>
      <c r="F1268" s="180" t="s">
        <v>1216</v>
      </c>
      <c r="G1268" s="181" t="s">
        <v>272</v>
      </c>
      <c r="H1268" s="182">
        <v>2</v>
      </c>
      <c r="I1268" s="183"/>
      <c r="J1268" s="184">
        <f>ROUND(I1268*H1268,2)</f>
        <v>0</v>
      </c>
      <c r="K1268" s="185"/>
      <c r="L1268" s="36"/>
      <c r="M1268" s="186" t="s">
        <v>1</v>
      </c>
      <c r="N1268" s="187" t="s">
        <v>40</v>
      </c>
      <c r="O1268" s="64"/>
      <c r="P1268" s="188">
        <f>O1268*H1268</f>
        <v>0</v>
      </c>
      <c r="Q1268" s="188">
        <v>0</v>
      </c>
      <c r="R1268" s="188">
        <f>Q1268*H1268</f>
        <v>0</v>
      </c>
      <c r="S1268" s="188">
        <v>0</v>
      </c>
      <c r="T1268" s="189">
        <f>S1268*H1268</f>
        <v>0</v>
      </c>
      <c r="U1268" s="35"/>
      <c r="V1268" s="35"/>
      <c r="W1268" s="35"/>
      <c r="X1268" s="35"/>
      <c r="Y1268" s="35"/>
      <c r="Z1268" s="35"/>
      <c r="AA1268" s="35"/>
      <c r="AB1268" s="35"/>
      <c r="AC1268" s="35"/>
      <c r="AD1268" s="35"/>
      <c r="AE1268" s="35"/>
      <c r="AR1268" s="190" t="s">
        <v>398</v>
      </c>
      <c r="AT1268" s="190" t="s">
        <v>179</v>
      </c>
      <c r="AU1268" s="190" t="s">
        <v>87</v>
      </c>
      <c r="AY1268" s="18" t="s">
        <v>176</v>
      </c>
      <c r="BE1268" s="108">
        <f>IF(N1268="základná",J1268,0)</f>
        <v>0</v>
      </c>
      <c r="BF1268" s="108">
        <f>IF(N1268="znížená",J1268,0)</f>
        <v>0</v>
      </c>
      <c r="BG1268" s="108">
        <f>IF(N1268="zákl. prenesená",J1268,0)</f>
        <v>0</v>
      </c>
      <c r="BH1268" s="108">
        <f>IF(N1268="zníž. prenesená",J1268,0)</f>
        <v>0</v>
      </c>
      <c r="BI1268" s="108">
        <f>IF(N1268="nulová",J1268,0)</f>
        <v>0</v>
      </c>
      <c r="BJ1268" s="18" t="s">
        <v>87</v>
      </c>
      <c r="BK1268" s="108">
        <f>ROUND(I1268*H1268,2)</f>
        <v>0</v>
      </c>
      <c r="BL1268" s="18" t="s">
        <v>398</v>
      </c>
      <c r="BM1268" s="190" t="s">
        <v>1217</v>
      </c>
    </row>
    <row r="1269" spans="1:65" s="2" customFormat="1" ht="19.5">
      <c r="A1269" s="35"/>
      <c r="B1269" s="36"/>
      <c r="C1269" s="35"/>
      <c r="D1269" s="192" t="s">
        <v>585</v>
      </c>
      <c r="E1269" s="35"/>
      <c r="F1269" s="228" t="s">
        <v>1218</v>
      </c>
      <c r="G1269" s="35"/>
      <c r="H1269" s="35"/>
      <c r="I1269" s="147"/>
      <c r="J1269" s="35"/>
      <c r="K1269" s="35"/>
      <c r="L1269" s="36"/>
      <c r="M1269" s="229"/>
      <c r="N1269" s="230"/>
      <c r="O1269" s="64"/>
      <c r="P1269" s="64"/>
      <c r="Q1269" s="64"/>
      <c r="R1269" s="64"/>
      <c r="S1269" s="64"/>
      <c r="T1269" s="65"/>
      <c r="U1269" s="35"/>
      <c r="V1269" s="35"/>
      <c r="W1269" s="35"/>
      <c r="X1269" s="35"/>
      <c r="Y1269" s="35"/>
      <c r="Z1269" s="35"/>
      <c r="AA1269" s="35"/>
      <c r="AB1269" s="35"/>
      <c r="AC1269" s="35"/>
      <c r="AD1269" s="35"/>
      <c r="AE1269" s="35"/>
      <c r="AT1269" s="18" t="s">
        <v>585</v>
      </c>
      <c r="AU1269" s="18" t="s">
        <v>87</v>
      </c>
    </row>
    <row r="1270" spans="1:65" s="12" customFormat="1" ht="25.9" customHeight="1">
      <c r="B1270" s="165"/>
      <c r="D1270" s="166" t="s">
        <v>73</v>
      </c>
      <c r="E1270" s="167" t="s">
        <v>1219</v>
      </c>
      <c r="F1270" s="167" t="s">
        <v>751</v>
      </c>
      <c r="I1270" s="168"/>
      <c r="J1270" s="169">
        <f>BK1270</f>
        <v>0</v>
      </c>
      <c r="L1270" s="165"/>
      <c r="M1270" s="170"/>
      <c r="N1270" s="171"/>
      <c r="O1270" s="171"/>
      <c r="P1270" s="172">
        <f>SUM(P1271:P1364)</f>
        <v>0</v>
      </c>
      <c r="Q1270" s="171"/>
      <c r="R1270" s="172">
        <f>SUM(R1271:R1364)</f>
        <v>0</v>
      </c>
      <c r="S1270" s="171"/>
      <c r="T1270" s="173">
        <f>SUM(T1271:T1364)</f>
        <v>0</v>
      </c>
      <c r="AR1270" s="166" t="s">
        <v>183</v>
      </c>
      <c r="AT1270" s="174" t="s">
        <v>73</v>
      </c>
      <c r="AU1270" s="174" t="s">
        <v>74</v>
      </c>
      <c r="AY1270" s="166" t="s">
        <v>176</v>
      </c>
      <c r="BK1270" s="175">
        <f>SUM(BK1271:BK1364)</f>
        <v>0</v>
      </c>
    </row>
    <row r="1271" spans="1:65" s="2" customFormat="1" ht="16.5" customHeight="1">
      <c r="A1271" s="35"/>
      <c r="B1271" s="146"/>
      <c r="C1271" s="178" t="s">
        <v>906</v>
      </c>
      <c r="D1271" s="178" t="s">
        <v>179</v>
      </c>
      <c r="E1271" s="179" t="s">
        <v>1220</v>
      </c>
      <c r="F1271" s="180" t="s">
        <v>1221</v>
      </c>
      <c r="G1271" s="181" t="s">
        <v>182</v>
      </c>
      <c r="H1271" s="182">
        <v>0.51</v>
      </c>
      <c r="I1271" s="183"/>
      <c r="J1271" s="184">
        <f>ROUND(I1271*H1271,2)</f>
        <v>0</v>
      </c>
      <c r="K1271" s="185"/>
      <c r="L1271" s="36"/>
      <c r="M1271" s="186" t="s">
        <v>1</v>
      </c>
      <c r="N1271" s="187" t="s">
        <v>40</v>
      </c>
      <c r="O1271" s="64"/>
      <c r="P1271" s="188">
        <f>O1271*H1271</f>
        <v>0</v>
      </c>
      <c r="Q1271" s="188">
        <v>0</v>
      </c>
      <c r="R1271" s="188">
        <f>Q1271*H1271</f>
        <v>0</v>
      </c>
      <c r="S1271" s="188">
        <v>0</v>
      </c>
      <c r="T1271" s="189">
        <f>S1271*H1271</f>
        <v>0</v>
      </c>
      <c r="U1271" s="35"/>
      <c r="V1271" s="35"/>
      <c r="W1271" s="35"/>
      <c r="X1271" s="35"/>
      <c r="Y1271" s="35"/>
      <c r="Z1271" s="35"/>
      <c r="AA1271" s="35"/>
      <c r="AB1271" s="35"/>
      <c r="AC1271" s="35"/>
      <c r="AD1271" s="35"/>
      <c r="AE1271" s="35"/>
      <c r="AR1271" s="190" t="s">
        <v>1222</v>
      </c>
      <c r="AT1271" s="190" t="s">
        <v>179</v>
      </c>
      <c r="AU1271" s="190" t="s">
        <v>81</v>
      </c>
      <c r="AY1271" s="18" t="s">
        <v>176</v>
      </c>
      <c r="BE1271" s="108">
        <f>IF(N1271="základná",J1271,0)</f>
        <v>0</v>
      </c>
      <c r="BF1271" s="108">
        <f>IF(N1271="znížená",J1271,0)</f>
        <v>0</v>
      </c>
      <c r="BG1271" s="108">
        <f>IF(N1271="zákl. prenesená",J1271,0)</f>
        <v>0</v>
      </c>
      <c r="BH1271" s="108">
        <f>IF(N1271="zníž. prenesená",J1271,0)</f>
        <v>0</v>
      </c>
      <c r="BI1271" s="108">
        <f>IF(N1271="nulová",J1271,0)</f>
        <v>0</v>
      </c>
      <c r="BJ1271" s="18" t="s">
        <v>87</v>
      </c>
      <c r="BK1271" s="108">
        <f>ROUND(I1271*H1271,2)</f>
        <v>0</v>
      </c>
      <c r="BL1271" s="18" t="s">
        <v>1222</v>
      </c>
      <c r="BM1271" s="190" t="s">
        <v>1223</v>
      </c>
    </row>
    <row r="1272" spans="1:65" s="2" customFormat="1" ht="58.5">
      <c r="A1272" s="35"/>
      <c r="B1272" s="36"/>
      <c r="C1272" s="35"/>
      <c r="D1272" s="192" t="s">
        <v>585</v>
      </c>
      <c r="E1272" s="35"/>
      <c r="F1272" s="228" t="s">
        <v>1224</v>
      </c>
      <c r="G1272" s="35"/>
      <c r="H1272" s="35"/>
      <c r="I1272" s="147"/>
      <c r="J1272" s="35"/>
      <c r="K1272" s="35"/>
      <c r="L1272" s="36"/>
      <c r="M1272" s="229"/>
      <c r="N1272" s="230"/>
      <c r="O1272" s="64"/>
      <c r="P1272" s="64"/>
      <c r="Q1272" s="64"/>
      <c r="R1272" s="64"/>
      <c r="S1272" s="64"/>
      <c r="T1272" s="65"/>
      <c r="U1272" s="35"/>
      <c r="V1272" s="35"/>
      <c r="W1272" s="35"/>
      <c r="X1272" s="35"/>
      <c r="Y1272" s="35"/>
      <c r="Z1272" s="35"/>
      <c r="AA1272" s="35"/>
      <c r="AB1272" s="35"/>
      <c r="AC1272" s="35"/>
      <c r="AD1272" s="35"/>
      <c r="AE1272" s="35"/>
      <c r="AT1272" s="18" t="s">
        <v>585</v>
      </c>
      <c r="AU1272" s="18" t="s">
        <v>81</v>
      </c>
    </row>
    <row r="1273" spans="1:65" s="2" customFormat="1" ht="16.5" customHeight="1">
      <c r="A1273" s="35"/>
      <c r="B1273" s="146"/>
      <c r="C1273" s="178" t="s">
        <v>1225</v>
      </c>
      <c r="D1273" s="178" t="s">
        <v>179</v>
      </c>
      <c r="E1273" s="179" t="s">
        <v>1226</v>
      </c>
      <c r="F1273" s="180" t="s">
        <v>1227</v>
      </c>
      <c r="G1273" s="181" t="s">
        <v>182</v>
      </c>
      <c r="H1273" s="182">
        <v>1.1100000000000001</v>
      </c>
      <c r="I1273" s="183"/>
      <c r="J1273" s="184">
        <f>ROUND(I1273*H1273,2)</f>
        <v>0</v>
      </c>
      <c r="K1273" s="185"/>
      <c r="L1273" s="36"/>
      <c r="M1273" s="186" t="s">
        <v>1</v>
      </c>
      <c r="N1273" s="187" t="s">
        <v>40</v>
      </c>
      <c r="O1273" s="64"/>
      <c r="P1273" s="188">
        <f>O1273*H1273</f>
        <v>0</v>
      </c>
      <c r="Q1273" s="188">
        <v>0</v>
      </c>
      <c r="R1273" s="188">
        <f>Q1273*H1273</f>
        <v>0</v>
      </c>
      <c r="S1273" s="188">
        <v>0</v>
      </c>
      <c r="T1273" s="189">
        <f>S1273*H1273</f>
        <v>0</v>
      </c>
      <c r="U1273" s="35"/>
      <c r="V1273" s="35"/>
      <c r="W1273" s="35"/>
      <c r="X1273" s="35"/>
      <c r="Y1273" s="35"/>
      <c r="Z1273" s="35"/>
      <c r="AA1273" s="35"/>
      <c r="AB1273" s="35"/>
      <c r="AC1273" s="35"/>
      <c r="AD1273" s="35"/>
      <c r="AE1273" s="35"/>
      <c r="AR1273" s="190" t="s">
        <v>1222</v>
      </c>
      <c r="AT1273" s="190" t="s">
        <v>179</v>
      </c>
      <c r="AU1273" s="190" t="s">
        <v>81</v>
      </c>
      <c r="AY1273" s="18" t="s">
        <v>176</v>
      </c>
      <c r="BE1273" s="108">
        <f>IF(N1273="základná",J1273,0)</f>
        <v>0</v>
      </c>
      <c r="BF1273" s="108">
        <f>IF(N1273="znížená",J1273,0)</f>
        <v>0</v>
      </c>
      <c r="BG1273" s="108">
        <f>IF(N1273="zákl. prenesená",J1273,0)</f>
        <v>0</v>
      </c>
      <c r="BH1273" s="108">
        <f>IF(N1273="zníž. prenesená",J1273,0)</f>
        <v>0</v>
      </c>
      <c r="BI1273" s="108">
        <f>IF(N1273="nulová",J1273,0)</f>
        <v>0</v>
      </c>
      <c r="BJ1273" s="18" t="s">
        <v>87</v>
      </c>
      <c r="BK1273" s="108">
        <f>ROUND(I1273*H1273,2)</f>
        <v>0</v>
      </c>
      <c r="BL1273" s="18" t="s">
        <v>1222</v>
      </c>
      <c r="BM1273" s="190" t="s">
        <v>1228</v>
      </c>
    </row>
    <row r="1274" spans="1:65" s="2" customFormat="1" ht="58.5">
      <c r="A1274" s="35"/>
      <c r="B1274" s="36"/>
      <c r="C1274" s="35"/>
      <c r="D1274" s="192" t="s">
        <v>585</v>
      </c>
      <c r="E1274" s="35"/>
      <c r="F1274" s="228" t="s">
        <v>1229</v>
      </c>
      <c r="G1274" s="35"/>
      <c r="H1274" s="35"/>
      <c r="I1274" s="147"/>
      <c r="J1274" s="35"/>
      <c r="K1274" s="35"/>
      <c r="L1274" s="36"/>
      <c r="M1274" s="229"/>
      <c r="N1274" s="230"/>
      <c r="O1274" s="64"/>
      <c r="P1274" s="64"/>
      <c r="Q1274" s="64"/>
      <c r="R1274" s="64"/>
      <c r="S1274" s="64"/>
      <c r="T1274" s="65"/>
      <c r="U1274" s="35"/>
      <c r="V1274" s="35"/>
      <c r="W1274" s="35"/>
      <c r="X1274" s="35"/>
      <c r="Y1274" s="35"/>
      <c r="Z1274" s="35"/>
      <c r="AA1274" s="35"/>
      <c r="AB1274" s="35"/>
      <c r="AC1274" s="35"/>
      <c r="AD1274" s="35"/>
      <c r="AE1274" s="35"/>
      <c r="AT1274" s="18" t="s">
        <v>585</v>
      </c>
      <c r="AU1274" s="18" t="s">
        <v>81</v>
      </c>
    </row>
    <row r="1275" spans="1:65" s="2" customFormat="1" ht="16.5" customHeight="1">
      <c r="A1275" s="35"/>
      <c r="B1275" s="146"/>
      <c r="C1275" s="178" t="s">
        <v>909</v>
      </c>
      <c r="D1275" s="178" t="s">
        <v>179</v>
      </c>
      <c r="E1275" s="179" t="s">
        <v>1230</v>
      </c>
      <c r="F1275" s="180" t="s">
        <v>1231</v>
      </c>
      <c r="G1275" s="181" t="s">
        <v>182</v>
      </c>
      <c r="H1275" s="182">
        <v>1.22</v>
      </c>
      <c r="I1275" s="183"/>
      <c r="J1275" s="184">
        <f>ROUND(I1275*H1275,2)</f>
        <v>0</v>
      </c>
      <c r="K1275" s="185"/>
      <c r="L1275" s="36"/>
      <c r="M1275" s="186" t="s">
        <v>1</v>
      </c>
      <c r="N1275" s="187" t="s">
        <v>40</v>
      </c>
      <c r="O1275" s="64"/>
      <c r="P1275" s="188">
        <f>O1275*H1275</f>
        <v>0</v>
      </c>
      <c r="Q1275" s="188">
        <v>0</v>
      </c>
      <c r="R1275" s="188">
        <f>Q1275*H1275</f>
        <v>0</v>
      </c>
      <c r="S1275" s="188">
        <v>0</v>
      </c>
      <c r="T1275" s="189">
        <f>S1275*H1275</f>
        <v>0</v>
      </c>
      <c r="U1275" s="35"/>
      <c r="V1275" s="35"/>
      <c r="W1275" s="35"/>
      <c r="X1275" s="35"/>
      <c r="Y1275" s="35"/>
      <c r="Z1275" s="35"/>
      <c r="AA1275" s="35"/>
      <c r="AB1275" s="35"/>
      <c r="AC1275" s="35"/>
      <c r="AD1275" s="35"/>
      <c r="AE1275" s="35"/>
      <c r="AR1275" s="190" t="s">
        <v>1222</v>
      </c>
      <c r="AT1275" s="190" t="s">
        <v>179</v>
      </c>
      <c r="AU1275" s="190" t="s">
        <v>81</v>
      </c>
      <c r="AY1275" s="18" t="s">
        <v>176</v>
      </c>
      <c r="BE1275" s="108">
        <f>IF(N1275="základná",J1275,0)</f>
        <v>0</v>
      </c>
      <c r="BF1275" s="108">
        <f>IF(N1275="znížená",J1275,0)</f>
        <v>0</v>
      </c>
      <c r="BG1275" s="108">
        <f>IF(N1275="zákl. prenesená",J1275,0)</f>
        <v>0</v>
      </c>
      <c r="BH1275" s="108">
        <f>IF(N1275="zníž. prenesená",J1275,0)</f>
        <v>0</v>
      </c>
      <c r="BI1275" s="108">
        <f>IF(N1275="nulová",J1275,0)</f>
        <v>0</v>
      </c>
      <c r="BJ1275" s="18" t="s">
        <v>87</v>
      </c>
      <c r="BK1275" s="108">
        <f>ROUND(I1275*H1275,2)</f>
        <v>0</v>
      </c>
      <c r="BL1275" s="18" t="s">
        <v>1222</v>
      </c>
      <c r="BM1275" s="190" t="s">
        <v>1232</v>
      </c>
    </row>
    <row r="1276" spans="1:65" s="2" customFormat="1" ht="58.5">
      <c r="A1276" s="35"/>
      <c r="B1276" s="36"/>
      <c r="C1276" s="35"/>
      <c r="D1276" s="192" t="s">
        <v>585</v>
      </c>
      <c r="E1276" s="35"/>
      <c r="F1276" s="228" t="s">
        <v>1233</v>
      </c>
      <c r="G1276" s="35"/>
      <c r="H1276" s="35"/>
      <c r="I1276" s="147"/>
      <c r="J1276" s="35"/>
      <c r="K1276" s="35"/>
      <c r="L1276" s="36"/>
      <c r="M1276" s="229"/>
      <c r="N1276" s="230"/>
      <c r="O1276" s="64"/>
      <c r="P1276" s="64"/>
      <c r="Q1276" s="64"/>
      <c r="R1276" s="64"/>
      <c r="S1276" s="64"/>
      <c r="T1276" s="65"/>
      <c r="U1276" s="35"/>
      <c r="V1276" s="35"/>
      <c r="W1276" s="35"/>
      <c r="X1276" s="35"/>
      <c r="Y1276" s="35"/>
      <c r="Z1276" s="35"/>
      <c r="AA1276" s="35"/>
      <c r="AB1276" s="35"/>
      <c r="AC1276" s="35"/>
      <c r="AD1276" s="35"/>
      <c r="AE1276" s="35"/>
      <c r="AT1276" s="18" t="s">
        <v>585</v>
      </c>
      <c r="AU1276" s="18" t="s">
        <v>81</v>
      </c>
    </row>
    <row r="1277" spans="1:65" s="2" customFormat="1" ht="16.5" customHeight="1">
      <c r="A1277" s="35"/>
      <c r="B1277" s="146"/>
      <c r="C1277" s="178" t="s">
        <v>1234</v>
      </c>
      <c r="D1277" s="178" t="s">
        <v>179</v>
      </c>
      <c r="E1277" s="179" t="s">
        <v>1235</v>
      </c>
      <c r="F1277" s="180" t="s">
        <v>1236</v>
      </c>
      <c r="G1277" s="181" t="s">
        <v>182</v>
      </c>
      <c r="H1277" s="182">
        <v>1.04</v>
      </c>
      <c r="I1277" s="183"/>
      <c r="J1277" s="184">
        <f>ROUND(I1277*H1277,2)</f>
        <v>0</v>
      </c>
      <c r="K1277" s="185"/>
      <c r="L1277" s="36"/>
      <c r="M1277" s="186" t="s">
        <v>1</v>
      </c>
      <c r="N1277" s="187" t="s">
        <v>40</v>
      </c>
      <c r="O1277" s="64"/>
      <c r="P1277" s="188">
        <f>O1277*H1277</f>
        <v>0</v>
      </c>
      <c r="Q1277" s="188">
        <v>0</v>
      </c>
      <c r="R1277" s="188">
        <f>Q1277*H1277</f>
        <v>0</v>
      </c>
      <c r="S1277" s="188">
        <v>0</v>
      </c>
      <c r="T1277" s="189">
        <f>S1277*H1277</f>
        <v>0</v>
      </c>
      <c r="U1277" s="35"/>
      <c r="V1277" s="35"/>
      <c r="W1277" s="35"/>
      <c r="X1277" s="35"/>
      <c r="Y1277" s="35"/>
      <c r="Z1277" s="35"/>
      <c r="AA1277" s="35"/>
      <c r="AB1277" s="35"/>
      <c r="AC1277" s="35"/>
      <c r="AD1277" s="35"/>
      <c r="AE1277" s="35"/>
      <c r="AR1277" s="190" t="s">
        <v>1222</v>
      </c>
      <c r="AT1277" s="190" t="s">
        <v>179</v>
      </c>
      <c r="AU1277" s="190" t="s">
        <v>81</v>
      </c>
      <c r="AY1277" s="18" t="s">
        <v>176</v>
      </c>
      <c r="BE1277" s="108">
        <f>IF(N1277="základná",J1277,0)</f>
        <v>0</v>
      </c>
      <c r="BF1277" s="108">
        <f>IF(N1277="znížená",J1277,0)</f>
        <v>0</v>
      </c>
      <c r="BG1277" s="108">
        <f>IF(N1277="zákl. prenesená",J1277,0)</f>
        <v>0</v>
      </c>
      <c r="BH1277" s="108">
        <f>IF(N1277="zníž. prenesená",J1277,0)</f>
        <v>0</v>
      </c>
      <c r="BI1277" s="108">
        <f>IF(N1277="nulová",J1277,0)</f>
        <v>0</v>
      </c>
      <c r="BJ1277" s="18" t="s">
        <v>87</v>
      </c>
      <c r="BK1277" s="108">
        <f>ROUND(I1277*H1277,2)</f>
        <v>0</v>
      </c>
      <c r="BL1277" s="18" t="s">
        <v>1222</v>
      </c>
      <c r="BM1277" s="190" t="s">
        <v>1237</v>
      </c>
    </row>
    <row r="1278" spans="1:65" s="2" customFormat="1" ht="58.5">
      <c r="A1278" s="35"/>
      <c r="B1278" s="36"/>
      <c r="C1278" s="35"/>
      <c r="D1278" s="192" t="s">
        <v>585</v>
      </c>
      <c r="E1278" s="35"/>
      <c r="F1278" s="228" t="s">
        <v>1238</v>
      </c>
      <c r="G1278" s="35"/>
      <c r="H1278" s="35"/>
      <c r="I1278" s="147"/>
      <c r="J1278" s="35"/>
      <c r="K1278" s="35"/>
      <c r="L1278" s="36"/>
      <c r="M1278" s="229"/>
      <c r="N1278" s="230"/>
      <c r="O1278" s="64"/>
      <c r="P1278" s="64"/>
      <c r="Q1278" s="64"/>
      <c r="R1278" s="64"/>
      <c r="S1278" s="64"/>
      <c r="T1278" s="65"/>
      <c r="U1278" s="35"/>
      <c r="V1278" s="35"/>
      <c r="W1278" s="35"/>
      <c r="X1278" s="35"/>
      <c r="Y1278" s="35"/>
      <c r="Z1278" s="35"/>
      <c r="AA1278" s="35"/>
      <c r="AB1278" s="35"/>
      <c r="AC1278" s="35"/>
      <c r="AD1278" s="35"/>
      <c r="AE1278" s="35"/>
      <c r="AT1278" s="18" t="s">
        <v>585</v>
      </c>
      <c r="AU1278" s="18" t="s">
        <v>81</v>
      </c>
    </row>
    <row r="1279" spans="1:65" s="2" customFormat="1" ht="16.5" customHeight="1">
      <c r="A1279" s="35"/>
      <c r="B1279" s="146"/>
      <c r="C1279" s="178" t="s">
        <v>913</v>
      </c>
      <c r="D1279" s="178" t="s">
        <v>179</v>
      </c>
      <c r="E1279" s="179" t="s">
        <v>1239</v>
      </c>
      <c r="F1279" s="180" t="s">
        <v>1240</v>
      </c>
      <c r="G1279" s="181" t="s">
        <v>182</v>
      </c>
      <c r="H1279" s="182">
        <v>0.56000000000000005</v>
      </c>
      <c r="I1279" s="183"/>
      <c r="J1279" s="184">
        <f>ROUND(I1279*H1279,2)</f>
        <v>0</v>
      </c>
      <c r="K1279" s="185"/>
      <c r="L1279" s="36"/>
      <c r="M1279" s="186" t="s">
        <v>1</v>
      </c>
      <c r="N1279" s="187" t="s">
        <v>40</v>
      </c>
      <c r="O1279" s="64"/>
      <c r="P1279" s="188">
        <f>O1279*H1279</f>
        <v>0</v>
      </c>
      <c r="Q1279" s="188">
        <v>0</v>
      </c>
      <c r="R1279" s="188">
        <f>Q1279*H1279</f>
        <v>0</v>
      </c>
      <c r="S1279" s="188">
        <v>0</v>
      </c>
      <c r="T1279" s="189">
        <f>S1279*H1279</f>
        <v>0</v>
      </c>
      <c r="U1279" s="35"/>
      <c r="V1279" s="35"/>
      <c r="W1279" s="35"/>
      <c r="X1279" s="35"/>
      <c r="Y1279" s="35"/>
      <c r="Z1279" s="35"/>
      <c r="AA1279" s="35"/>
      <c r="AB1279" s="35"/>
      <c r="AC1279" s="35"/>
      <c r="AD1279" s="35"/>
      <c r="AE1279" s="35"/>
      <c r="AR1279" s="190" t="s">
        <v>1222</v>
      </c>
      <c r="AT1279" s="190" t="s">
        <v>179</v>
      </c>
      <c r="AU1279" s="190" t="s">
        <v>81</v>
      </c>
      <c r="AY1279" s="18" t="s">
        <v>176</v>
      </c>
      <c r="BE1279" s="108">
        <f>IF(N1279="základná",J1279,0)</f>
        <v>0</v>
      </c>
      <c r="BF1279" s="108">
        <f>IF(N1279="znížená",J1279,0)</f>
        <v>0</v>
      </c>
      <c r="BG1279" s="108">
        <f>IF(N1279="zákl. prenesená",J1279,0)</f>
        <v>0</v>
      </c>
      <c r="BH1279" s="108">
        <f>IF(N1279="zníž. prenesená",J1279,0)</f>
        <v>0</v>
      </c>
      <c r="BI1279" s="108">
        <f>IF(N1279="nulová",J1279,0)</f>
        <v>0</v>
      </c>
      <c r="BJ1279" s="18" t="s">
        <v>87</v>
      </c>
      <c r="BK1279" s="108">
        <f>ROUND(I1279*H1279,2)</f>
        <v>0</v>
      </c>
      <c r="BL1279" s="18" t="s">
        <v>1222</v>
      </c>
      <c r="BM1279" s="190" t="s">
        <v>1241</v>
      </c>
    </row>
    <row r="1280" spans="1:65" s="2" customFormat="1" ht="58.5">
      <c r="A1280" s="35"/>
      <c r="B1280" s="36"/>
      <c r="C1280" s="35"/>
      <c r="D1280" s="192" t="s">
        <v>585</v>
      </c>
      <c r="E1280" s="35"/>
      <c r="F1280" s="228" t="s">
        <v>1242</v>
      </c>
      <c r="G1280" s="35"/>
      <c r="H1280" s="35"/>
      <c r="I1280" s="147"/>
      <c r="J1280" s="35"/>
      <c r="K1280" s="35"/>
      <c r="L1280" s="36"/>
      <c r="M1280" s="229"/>
      <c r="N1280" s="230"/>
      <c r="O1280" s="64"/>
      <c r="P1280" s="64"/>
      <c r="Q1280" s="64"/>
      <c r="R1280" s="64"/>
      <c r="S1280" s="64"/>
      <c r="T1280" s="65"/>
      <c r="U1280" s="35"/>
      <c r="V1280" s="35"/>
      <c r="W1280" s="35"/>
      <c r="X1280" s="35"/>
      <c r="Y1280" s="35"/>
      <c r="Z1280" s="35"/>
      <c r="AA1280" s="35"/>
      <c r="AB1280" s="35"/>
      <c r="AC1280" s="35"/>
      <c r="AD1280" s="35"/>
      <c r="AE1280" s="35"/>
      <c r="AT1280" s="18" t="s">
        <v>585</v>
      </c>
      <c r="AU1280" s="18" t="s">
        <v>81</v>
      </c>
    </row>
    <row r="1281" spans="1:65" s="2" customFormat="1" ht="16.5" customHeight="1">
      <c r="A1281" s="35"/>
      <c r="B1281" s="146"/>
      <c r="C1281" s="178" t="s">
        <v>1243</v>
      </c>
      <c r="D1281" s="178" t="s">
        <v>179</v>
      </c>
      <c r="E1281" s="179" t="s">
        <v>1244</v>
      </c>
      <c r="F1281" s="180" t="s">
        <v>1245</v>
      </c>
      <c r="G1281" s="181" t="s">
        <v>182</v>
      </c>
      <c r="H1281" s="182">
        <v>1</v>
      </c>
      <c r="I1281" s="183"/>
      <c r="J1281" s="184">
        <f>ROUND(I1281*H1281,2)</f>
        <v>0</v>
      </c>
      <c r="K1281" s="185"/>
      <c r="L1281" s="36"/>
      <c r="M1281" s="186" t="s">
        <v>1</v>
      </c>
      <c r="N1281" s="187" t="s">
        <v>40</v>
      </c>
      <c r="O1281" s="64"/>
      <c r="P1281" s="188">
        <f>O1281*H1281</f>
        <v>0</v>
      </c>
      <c r="Q1281" s="188">
        <v>0</v>
      </c>
      <c r="R1281" s="188">
        <f>Q1281*H1281</f>
        <v>0</v>
      </c>
      <c r="S1281" s="188">
        <v>0</v>
      </c>
      <c r="T1281" s="189">
        <f>S1281*H1281</f>
        <v>0</v>
      </c>
      <c r="U1281" s="35"/>
      <c r="V1281" s="35"/>
      <c r="W1281" s="35"/>
      <c r="X1281" s="35"/>
      <c r="Y1281" s="35"/>
      <c r="Z1281" s="35"/>
      <c r="AA1281" s="35"/>
      <c r="AB1281" s="35"/>
      <c r="AC1281" s="35"/>
      <c r="AD1281" s="35"/>
      <c r="AE1281" s="35"/>
      <c r="AR1281" s="190" t="s">
        <v>1222</v>
      </c>
      <c r="AT1281" s="190" t="s">
        <v>179</v>
      </c>
      <c r="AU1281" s="190" t="s">
        <v>81</v>
      </c>
      <c r="AY1281" s="18" t="s">
        <v>176</v>
      </c>
      <c r="BE1281" s="108">
        <f>IF(N1281="základná",J1281,0)</f>
        <v>0</v>
      </c>
      <c r="BF1281" s="108">
        <f>IF(N1281="znížená",J1281,0)</f>
        <v>0</v>
      </c>
      <c r="BG1281" s="108">
        <f>IF(N1281="zákl. prenesená",J1281,0)</f>
        <v>0</v>
      </c>
      <c r="BH1281" s="108">
        <f>IF(N1281="zníž. prenesená",J1281,0)</f>
        <v>0</v>
      </c>
      <c r="BI1281" s="108">
        <f>IF(N1281="nulová",J1281,0)</f>
        <v>0</v>
      </c>
      <c r="BJ1281" s="18" t="s">
        <v>87</v>
      </c>
      <c r="BK1281" s="108">
        <f>ROUND(I1281*H1281,2)</f>
        <v>0</v>
      </c>
      <c r="BL1281" s="18" t="s">
        <v>1222</v>
      </c>
      <c r="BM1281" s="190" t="s">
        <v>1246</v>
      </c>
    </row>
    <row r="1282" spans="1:65" s="2" customFormat="1" ht="58.5">
      <c r="A1282" s="35"/>
      <c r="B1282" s="36"/>
      <c r="C1282" s="35"/>
      <c r="D1282" s="192" t="s">
        <v>585</v>
      </c>
      <c r="E1282" s="35"/>
      <c r="F1282" s="228" t="s">
        <v>1247</v>
      </c>
      <c r="G1282" s="35"/>
      <c r="H1282" s="35"/>
      <c r="I1282" s="147"/>
      <c r="J1282" s="35"/>
      <c r="K1282" s="35"/>
      <c r="L1282" s="36"/>
      <c r="M1282" s="229"/>
      <c r="N1282" s="230"/>
      <c r="O1282" s="64"/>
      <c r="P1282" s="64"/>
      <c r="Q1282" s="64"/>
      <c r="R1282" s="64"/>
      <c r="S1282" s="64"/>
      <c r="T1282" s="65"/>
      <c r="U1282" s="35"/>
      <c r="V1282" s="35"/>
      <c r="W1282" s="35"/>
      <c r="X1282" s="35"/>
      <c r="Y1282" s="35"/>
      <c r="Z1282" s="35"/>
      <c r="AA1282" s="35"/>
      <c r="AB1282" s="35"/>
      <c r="AC1282" s="35"/>
      <c r="AD1282" s="35"/>
      <c r="AE1282" s="35"/>
      <c r="AT1282" s="18" t="s">
        <v>585</v>
      </c>
      <c r="AU1282" s="18" t="s">
        <v>81</v>
      </c>
    </row>
    <row r="1283" spans="1:65" s="2" customFormat="1" ht="16.5" customHeight="1">
      <c r="A1283" s="35"/>
      <c r="B1283" s="146"/>
      <c r="C1283" s="178" t="s">
        <v>916</v>
      </c>
      <c r="D1283" s="178" t="s">
        <v>179</v>
      </c>
      <c r="E1283" s="179" t="s">
        <v>1248</v>
      </c>
      <c r="F1283" s="180" t="s">
        <v>1249</v>
      </c>
      <c r="G1283" s="181" t="s">
        <v>182</v>
      </c>
      <c r="H1283" s="182">
        <v>0.56000000000000005</v>
      </c>
      <c r="I1283" s="183"/>
      <c r="J1283" s="184">
        <f>ROUND(I1283*H1283,2)</f>
        <v>0</v>
      </c>
      <c r="K1283" s="185"/>
      <c r="L1283" s="36"/>
      <c r="M1283" s="186" t="s">
        <v>1</v>
      </c>
      <c r="N1283" s="187" t="s">
        <v>40</v>
      </c>
      <c r="O1283" s="64"/>
      <c r="P1283" s="188">
        <f>O1283*H1283</f>
        <v>0</v>
      </c>
      <c r="Q1283" s="188">
        <v>0</v>
      </c>
      <c r="R1283" s="188">
        <f>Q1283*H1283</f>
        <v>0</v>
      </c>
      <c r="S1283" s="188">
        <v>0</v>
      </c>
      <c r="T1283" s="189">
        <f>S1283*H1283</f>
        <v>0</v>
      </c>
      <c r="U1283" s="35"/>
      <c r="V1283" s="35"/>
      <c r="W1283" s="35"/>
      <c r="X1283" s="35"/>
      <c r="Y1283" s="35"/>
      <c r="Z1283" s="35"/>
      <c r="AA1283" s="35"/>
      <c r="AB1283" s="35"/>
      <c r="AC1283" s="35"/>
      <c r="AD1283" s="35"/>
      <c r="AE1283" s="35"/>
      <c r="AR1283" s="190" t="s">
        <v>1222</v>
      </c>
      <c r="AT1283" s="190" t="s">
        <v>179</v>
      </c>
      <c r="AU1283" s="190" t="s">
        <v>81</v>
      </c>
      <c r="AY1283" s="18" t="s">
        <v>176</v>
      </c>
      <c r="BE1283" s="108">
        <f>IF(N1283="základná",J1283,0)</f>
        <v>0</v>
      </c>
      <c r="BF1283" s="108">
        <f>IF(N1283="znížená",J1283,0)</f>
        <v>0</v>
      </c>
      <c r="BG1283" s="108">
        <f>IF(N1283="zákl. prenesená",J1283,0)</f>
        <v>0</v>
      </c>
      <c r="BH1283" s="108">
        <f>IF(N1283="zníž. prenesená",J1283,0)</f>
        <v>0</v>
      </c>
      <c r="BI1283" s="108">
        <f>IF(N1283="nulová",J1283,0)</f>
        <v>0</v>
      </c>
      <c r="BJ1283" s="18" t="s">
        <v>87</v>
      </c>
      <c r="BK1283" s="108">
        <f>ROUND(I1283*H1283,2)</f>
        <v>0</v>
      </c>
      <c r="BL1283" s="18" t="s">
        <v>1222</v>
      </c>
      <c r="BM1283" s="190" t="s">
        <v>1250</v>
      </c>
    </row>
    <row r="1284" spans="1:65" s="2" customFormat="1" ht="58.5">
      <c r="A1284" s="35"/>
      <c r="B1284" s="36"/>
      <c r="C1284" s="35"/>
      <c r="D1284" s="192" t="s">
        <v>585</v>
      </c>
      <c r="E1284" s="35"/>
      <c r="F1284" s="228" t="s">
        <v>1251</v>
      </c>
      <c r="G1284" s="35"/>
      <c r="H1284" s="35"/>
      <c r="I1284" s="147"/>
      <c r="J1284" s="35"/>
      <c r="K1284" s="35"/>
      <c r="L1284" s="36"/>
      <c r="M1284" s="229"/>
      <c r="N1284" s="230"/>
      <c r="O1284" s="64"/>
      <c r="P1284" s="64"/>
      <c r="Q1284" s="64"/>
      <c r="R1284" s="64"/>
      <c r="S1284" s="64"/>
      <c r="T1284" s="65"/>
      <c r="U1284" s="35"/>
      <c r="V1284" s="35"/>
      <c r="W1284" s="35"/>
      <c r="X1284" s="35"/>
      <c r="Y1284" s="35"/>
      <c r="Z1284" s="35"/>
      <c r="AA1284" s="35"/>
      <c r="AB1284" s="35"/>
      <c r="AC1284" s="35"/>
      <c r="AD1284" s="35"/>
      <c r="AE1284" s="35"/>
      <c r="AT1284" s="18" t="s">
        <v>585</v>
      </c>
      <c r="AU1284" s="18" t="s">
        <v>81</v>
      </c>
    </row>
    <row r="1285" spans="1:65" s="2" customFormat="1" ht="16.5" customHeight="1">
      <c r="A1285" s="35"/>
      <c r="B1285" s="146"/>
      <c r="C1285" s="178" t="s">
        <v>1252</v>
      </c>
      <c r="D1285" s="178" t="s">
        <v>179</v>
      </c>
      <c r="E1285" s="179" t="s">
        <v>1253</v>
      </c>
      <c r="F1285" s="180" t="s">
        <v>1254</v>
      </c>
      <c r="G1285" s="181" t="s">
        <v>182</v>
      </c>
      <c r="H1285" s="182">
        <v>1</v>
      </c>
      <c r="I1285" s="183"/>
      <c r="J1285" s="184">
        <f>ROUND(I1285*H1285,2)</f>
        <v>0</v>
      </c>
      <c r="K1285" s="185"/>
      <c r="L1285" s="36"/>
      <c r="M1285" s="186" t="s">
        <v>1</v>
      </c>
      <c r="N1285" s="187" t="s">
        <v>40</v>
      </c>
      <c r="O1285" s="64"/>
      <c r="P1285" s="188">
        <f>O1285*H1285</f>
        <v>0</v>
      </c>
      <c r="Q1285" s="188">
        <v>0</v>
      </c>
      <c r="R1285" s="188">
        <f>Q1285*H1285</f>
        <v>0</v>
      </c>
      <c r="S1285" s="188">
        <v>0</v>
      </c>
      <c r="T1285" s="189">
        <f>S1285*H1285</f>
        <v>0</v>
      </c>
      <c r="U1285" s="35"/>
      <c r="V1285" s="35"/>
      <c r="W1285" s="35"/>
      <c r="X1285" s="35"/>
      <c r="Y1285" s="35"/>
      <c r="Z1285" s="35"/>
      <c r="AA1285" s="35"/>
      <c r="AB1285" s="35"/>
      <c r="AC1285" s="35"/>
      <c r="AD1285" s="35"/>
      <c r="AE1285" s="35"/>
      <c r="AR1285" s="190" t="s">
        <v>1222</v>
      </c>
      <c r="AT1285" s="190" t="s">
        <v>179</v>
      </c>
      <c r="AU1285" s="190" t="s">
        <v>81</v>
      </c>
      <c r="AY1285" s="18" t="s">
        <v>176</v>
      </c>
      <c r="BE1285" s="108">
        <f>IF(N1285="základná",J1285,0)</f>
        <v>0</v>
      </c>
      <c r="BF1285" s="108">
        <f>IF(N1285="znížená",J1285,0)</f>
        <v>0</v>
      </c>
      <c r="BG1285" s="108">
        <f>IF(N1285="zákl. prenesená",J1285,0)</f>
        <v>0</v>
      </c>
      <c r="BH1285" s="108">
        <f>IF(N1285="zníž. prenesená",J1285,0)</f>
        <v>0</v>
      </c>
      <c r="BI1285" s="108">
        <f>IF(N1285="nulová",J1285,0)</f>
        <v>0</v>
      </c>
      <c r="BJ1285" s="18" t="s">
        <v>87</v>
      </c>
      <c r="BK1285" s="108">
        <f>ROUND(I1285*H1285,2)</f>
        <v>0</v>
      </c>
      <c r="BL1285" s="18" t="s">
        <v>1222</v>
      </c>
      <c r="BM1285" s="190" t="s">
        <v>1255</v>
      </c>
    </row>
    <row r="1286" spans="1:65" s="2" customFormat="1" ht="87.75">
      <c r="A1286" s="35"/>
      <c r="B1286" s="36"/>
      <c r="C1286" s="35"/>
      <c r="D1286" s="192" t="s">
        <v>585</v>
      </c>
      <c r="E1286" s="35"/>
      <c r="F1286" s="228" t="s">
        <v>1256</v>
      </c>
      <c r="G1286" s="35"/>
      <c r="H1286" s="35"/>
      <c r="I1286" s="147"/>
      <c r="J1286" s="35"/>
      <c r="K1286" s="35"/>
      <c r="L1286" s="36"/>
      <c r="M1286" s="229"/>
      <c r="N1286" s="230"/>
      <c r="O1286" s="64"/>
      <c r="P1286" s="64"/>
      <c r="Q1286" s="64"/>
      <c r="R1286" s="64"/>
      <c r="S1286" s="64"/>
      <c r="T1286" s="65"/>
      <c r="U1286" s="35"/>
      <c r="V1286" s="35"/>
      <c r="W1286" s="35"/>
      <c r="X1286" s="35"/>
      <c r="Y1286" s="35"/>
      <c r="Z1286" s="35"/>
      <c r="AA1286" s="35"/>
      <c r="AB1286" s="35"/>
      <c r="AC1286" s="35"/>
      <c r="AD1286" s="35"/>
      <c r="AE1286" s="35"/>
      <c r="AT1286" s="18" t="s">
        <v>585</v>
      </c>
      <c r="AU1286" s="18" t="s">
        <v>81</v>
      </c>
    </row>
    <row r="1287" spans="1:65" s="2" customFormat="1" ht="16.5" customHeight="1">
      <c r="A1287" s="35"/>
      <c r="B1287" s="146"/>
      <c r="C1287" s="178" t="s">
        <v>924</v>
      </c>
      <c r="D1287" s="178" t="s">
        <v>179</v>
      </c>
      <c r="E1287" s="179" t="s">
        <v>1257</v>
      </c>
      <c r="F1287" s="180" t="s">
        <v>1258</v>
      </c>
      <c r="G1287" s="181" t="s">
        <v>182</v>
      </c>
      <c r="H1287" s="182">
        <v>1</v>
      </c>
      <c r="I1287" s="183"/>
      <c r="J1287" s="184">
        <f>ROUND(I1287*H1287,2)</f>
        <v>0</v>
      </c>
      <c r="K1287" s="185"/>
      <c r="L1287" s="36"/>
      <c r="M1287" s="186" t="s">
        <v>1</v>
      </c>
      <c r="N1287" s="187" t="s">
        <v>40</v>
      </c>
      <c r="O1287" s="64"/>
      <c r="P1287" s="188">
        <f>O1287*H1287</f>
        <v>0</v>
      </c>
      <c r="Q1287" s="188">
        <v>0</v>
      </c>
      <c r="R1287" s="188">
        <f>Q1287*H1287</f>
        <v>0</v>
      </c>
      <c r="S1287" s="188">
        <v>0</v>
      </c>
      <c r="T1287" s="189">
        <f>S1287*H1287</f>
        <v>0</v>
      </c>
      <c r="U1287" s="35"/>
      <c r="V1287" s="35"/>
      <c r="W1287" s="35"/>
      <c r="X1287" s="35"/>
      <c r="Y1287" s="35"/>
      <c r="Z1287" s="35"/>
      <c r="AA1287" s="35"/>
      <c r="AB1287" s="35"/>
      <c r="AC1287" s="35"/>
      <c r="AD1287" s="35"/>
      <c r="AE1287" s="35"/>
      <c r="AR1287" s="190" t="s">
        <v>1222</v>
      </c>
      <c r="AT1287" s="190" t="s">
        <v>179</v>
      </c>
      <c r="AU1287" s="190" t="s">
        <v>81</v>
      </c>
      <c r="AY1287" s="18" t="s">
        <v>176</v>
      </c>
      <c r="BE1287" s="108">
        <f>IF(N1287="základná",J1287,0)</f>
        <v>0</v>
      </c>
      <c r="BF1287" s="108">
        <f>IF(N1287="znížená",J1287,0)</f>
        <v>0</v>
      </c>
      <c r="BG1287" s="108">
        <f>IF(N1287="zákl. prenesená",J1287,0)</f>
        <v>0</v>
      </c>
      <c r="BH1287" s="108">
        <f>IF(N1287="zníž. prenesená",J1287,0)</f>
        <v>0</v>
      </c>
      <c r="BI1287" s="108">
        <f>IF(N1287="nulová",J1287,0)</f>
        <v>0</v>
      </c>
      <c r="BJ1287" s="18" t="s">
        <v>87</v>
      </c>
      <c r="BK1287" s="108">
        <f>ROUND(I1287*H1287,2)</f>
        <v>0</v>
      </c>
      <c r="BL1287" s="18" t="s">
        <v>1222</v>
      </c>
      <c r="BM1287" s="190" t="s">
        <v>1259</v>
      </c>
    </row>
    <row r="1288" spans="1:65" s="2" customFormat="1" ht="87.75">
      <c r="A1288" s="35"/>
      <c r="B1288" s="36"/>
      <c r="C1288" s="35"/>
      <c r="D1288" s="192" t="s">
        <v>585</v>
      </c>
      <c r="E1288" s="35"/>
      <c r="F1288" s="228" t="s">
        <v>1260</v>
      </c>
      <c r="G1288" s="35"/>
      <c r="H1288" s="35"/>
      <c r="I1288" s="147"/>
      <c r="J1288" s="35"/>
      <c r="K1288" s="35"/>
      <c r="L1288" s="36"/>
      <c r="M1288" s="229"/>
      <c r="N1288" s="230"/>
      <c r="O1288" s="64"/>
      <c r="P1288" s="64"/>
      <c r="Q1288" s="64"/>
      <c r="R1288" s="64"/>
      <c r="S1288" s="64"/>
      <c r="T1288" s="65"/>
      <c r="U1288" s="35"/>
      <c r="V1288" s="35"/>
      <c r="W1288" s="35"/>
      <c r="X1288" s="35"/>
      <c r="Y1288" s="35"/>
      <c r="Z1288" s="35"/>
      <c r="AA1288" s="35"/>
      <c r="AB1288" s="35"/>
      <c r="AC1288" s="35"/>
      <c r="AD1288" s="35"/>
      <c r="AE1288" s="35"/>
      <c r="AT1288" s="18" t="s">
        <v>585</v>
      </c>
      <c r="AU1288" s="18" t="s">
        <v>81</v>
      </c>
    </row>
    <row r="1289" spans="1:65" s="2" customFormat="1" ht="16.5" customHeight="1">
      <c r="A1289" s="35"/>
      <c r="B1289" s="146"/>
      <c r="C1289" s="178" t="s">
        <v>1261</v>
      </c>
      <c r="D1289" s="178" t="s">
        <v>179</v>
      </c>
      <c r="E1289" s="179" t="s">
        <v>1262</v>
      </c>
      <c r="F1289" s="180" t="s">
        <v>1263</v>
      </c>
      <c r="G1289" s="181" t="s">
        <v>182</v>
      </c>
      <c r="H1289" s="182">
        <v>29.736000000000001</v>
      </c>
      <c r="I1289" s="183"/>
      <c r="J1289" s="184">
        <f>ROUND(I1289*H1289,2)</f>
        <v>0</v>
      </c>
      <c r="K1289" s="185"/>
      <c r="L1289" s="36"/>
      <c r="M1289" s="186" t="s">
        <v>1</v>
      </c>
      <c r="N1289" s="187" t="s">
        <v>40</v>
      </c>
      <c r="O1289" s="64"/>
      <c r="P1289" s="188">
        <f>O1289*H1289</f>
        <v>0</v>
      </c>
      <c r="Q1289" s="188">
        <v>0</v>
      </c>
      <c r="R1289" s="188">
        <f>Q1289*H1289</f>
        <v>0</v>
      </c>
      <c r="S1289" s="188">
        <v>0</v>
      </c>
      <c r="T1289" s="189">
        <f>S1289*H1289</f>
        <v>0</v>
      </c>
      <c r="U1289" s="35"/>
      <c r="V1289" s="35"/>
      <c r="W1289" s="35"/>
      <c r="X1289" s="35"/>
      <c r="Y1289" s="35"/>
      <c r="Z1289" s="35"/>
      <c r="AA1289" s="35"/>
      <c r="AB1289" s="35"/>
      <c r="AC1289" s="35"/>
      <c r="AD1289" s="35"/>
      <c r="AE1289" s="35"/>
      <c r="AR1289" s="190" t="s">
        <v>1222</v>
      </c>
      <c r="AT1289" s="190" t="s">
        <v>179</v>
      </c>
      <c r="AU1289" s="190" t="s">
        <v>81</v>
      </c>
      <c r="AY1289" s="18" t="s">
        <v>176</v>
      </c>
      <c r="BE1289" s="108">
        <f>IF(N1289="základná",J1289,0)</f>
        <v>0</v>
      </c>
      <c r="BF1289" s="108">
        <f>IF(N1289="znížená",J1289,0)</f>
        <v>0</v>
      </c>
      <c r="BG1289" s="108">
        <f>IF(N1289="zákl. prenesená",J1289,0)</f>
        <v>0</v>
      </c>
      <c r="BH1289" s="108">
        <f>IF(N1289="zníž. prenesená",J1289,0)</f>
        <v>0</v>
      </c>
      <c r="BI1289" s="108">
        <f>IF(N1289="nulová",J1289,0)</f>
        <v>0</v>
      </c>
      <c r="BJ1289" s="18" t="s">
        <v>87</v>
      </c>
      <c r="BK1289" s="108">
        <f>ROUND(I1289*H1289,2)</f>
        <v>0</v>
      </c>
      <c r="BL1289" s="18" t="s">
        <v>1222</v>
      </c>
      <c r="BM1289" s="190" t="s">
        <v>1264</v>
      </c>
    </row>
    <row r="1290" spans="1:65" s="2" customFormat="1" ht="48.75">
      <c r="A1290" s="35"/>
      <c r="B1290" s="36"/>
      <c r="C1290" s="35"/>
      <c r="D1290" s="192" t="s">
        <v>585</v>
      </c>
      <c r="E1290" s="35"/>
      <c r="F1290" s="228" t="s">
        <v>1265</v>
      </c>
      <c r="G1290" s="35"/>
      <c r="H1290" s="35"/>
      <c r="I1290" s="147"/>
      <c r="J1290" s="35"/>
      <c r="K1290" s="35"/>
      <c r="L1290" s="36"/>
      <c r="M1290" s="229"/>
      <c r="N1290" s="230"/>
      <c r="O1290" s="64"/>
      <c r="P1290" s="64"/>
      <c r="Q1290" s="64"/>
      <c r="R1290" s="64"/>
      <c r="S1290" s="64"/>
      <c r="T1290" s="65"/>
      <c r="U1290" s="35"/>
      <c r="V1290" s="35"/>
      <c r="W1290" s="35"/>
      <c r="X1290" s="35"/>
      <c r="Y1290" s="35"/>
      <c r="Z1290" s="35"/>
      <c r="AA1290" s="35"/>
      <c r="AB1290" s="35"/>
      <c r="AC1290" s="35"/>
      <c r="AD1290" s="35"/>
      <c r="AE1290" s="35"/>
      <c r="AT1290" s="18" t="s">
        <v>585</v>
      </c>
      <c r="AU1290" s="18" t="s">
        <v>81</v>
      </c>
    </row>
    <row r="1291" spans="1:65" s="13" customFormat="1">
      <c r="B1291" s="191"/>
      <c r="D1291" s="192" t="s">
        <v>184</v>
      </c>
      <c r="E1291" s="193" t="s">
        <v>1</v>
      </c>
      <c r="F1291" s="194" t="s">
        <v>1266</v>
      </c>
      <c r="H1291" s="193" t="s">
        <v>1</v>
      </c>
      <c r="I1291" s="195"/>
      <c r="L1291" s="191"/>
      <c r="M1291" s="196"/>
      <c r="N1291" s="197"/>
      <c r="O1291" s="197"/>
      <c r="P1291" s="197"/>
      <c r="Q1291" s="197"/>
      <c r="R1291" s="197"/>
      <c r="S1291" s="197"/>
      <c r="T1291" s="198"/>
      <c r="AT1291" s="193" t="s">
        <v>184</v>
      </c>
      <c r="AU1291" s="193" t="s">
        <v>81</v>
      </c>
      <c r="AV1291" s="13" t="s">
        <v>81</v>
      </c>
      <c r="AW1291" s="13" t="s">
        <v>29</v>
      </c>
      <c r="AX1291" s="13" t="s">
        <v>74</v>
      </c>
      <c r="AY1291" s="193" t="s">
        <v>176</v>
      </c>
    </row>
    <row r="1292" spans="1:65" s="13" customFormat="1">
      <c r="B1292" s="191"/>
      <c r="D1292" s="192" t="s">
        <v>184</v>
      </c>
      <c r="E1292" s="193" t="s">
        <v>1</v>
      </c>
      <c r="F1292" s="194" t="s">
        <v>622</v>
      </c>
      <c r="H1292" s="193" t="s">
        <v>1</v>
      </c>
      <c r="I1292" s="195"/>
      <c r="L1292" s="191"/>
      <c r="M1292" s="196"/>
      <c r="N1292" s="197"/>
      <c r="O1292" s="197"/>
      <c r="P1292" s="197"/>
      <c r="Q1292" s="197"/>
      <c r="R1292" s="197"/>
      <c r="S1292" s="197"/>
      <c r="T1292" s="198"/>
      <c r="AT1292" s="193" t="s">
        <v>184</v>
      </c>
      <c r="AU1292" s="193" t="s">
        <v>81</v>
      </c>
      <c r="AV1292" s="13" t="s">
        <v>81</v>
      </c>
      <c r="AW1292" s="13" t="s">
        <v>29</v>
      </c>
      <c r="AX1292" s="13" t="s">
        <v>74</v>
      </c>
      <c r="AY1292" s="193" t="s">
        <v>176</v>
      </c>
    </row>
    <row r="1293" spans="1:65" s="14" customFormat="1">
      <c r="B1293" s="199"/>
      <c r="D1293" s="192" t="s">
        <v>184</v>
      </c>
      <c r="E1293" s="200" t="s">
        <v>1</v>
      </c>
      <c r="F1293" s="201" t="s">
        <v>1267</v>
      </c>
      <c r="H1293" s="202">
        <v>33.756</v>
      </c>
      <c r="I1293" s="203"/>
      <c r="L1293" s="199"/>
      <c r="M1293" s="204"/>
      <c r="N1293" s="205"/>
      <c r="O1293" s="205"/>
      <c r="P1293" s="205"/>
      <c r="Q1293" s="205"/>
      <c r="R1293" s="205"/>
      <c r="S1293" s="205"/>
      <c r="T1293" s="206"/>
      <c r="AT1293" s="200" t="s">
        <v>184</v>
      </c>
      <c r="AU1293" s="200" t="s">
        <v>81</v>
      </c>
      <c r="AV1293" s="14" t="s">
        <v>87</v>
      </c>
      <c r="AW1293" s="14" t="s">
        <v>29</v>
      </c>
      <c r="AX1293" s="14" t="s">
        <v>74</v>
      </c>
      <c r="AY1293" s="200" t="s">
        <v>176</v>
      </c>
    </row>
    <row r="1294" spans="1:65" s="14" customFormat="1">
      <c r="B1294" s="199"/>
      <c r="D1294" s="192" t="s">
        <v>184</v>
      </c>
      <c r="E1294" s="200" t="s">
        <v>1</v>
      </c>
      <c r="F1294" s="201" t="s">
        <v>1268</v>
      </c>
      <c r="H1294" s="202">
        <v>-4.0199999999999996</v>
      </c>
      <c r="I1294" s="203"/>
      <c r="L1294" s="199"/>
      <c r="M1294" s="204"/>
      <c r="N1294" s="205"/>
      <c r="O1294" s="205"/>
      <c r="P1294" s="205"/>
      <c r="Q1294" s="205"/>
      <c r="R1294" s="205"/>
      <c r="S1294" s="205"/>
      <c r="T1294" s="206"/>
      <c r="AT1294" s="200" t="s">
        <v>184</v>
      </c>
      <c r="AU1294" s="200" t="s">
        <v>81</v>
      </c>
      <c r="AV1294" s="14" t="s">
        <v>87</v>
      </c>
      <c r="AW1294" s="14" t="s">
        <v>29</v>
      </c>
      <c r="AX1294" s="14" t="s">
        <v>74</v>
      </c>
      <c r="AY1294" s="200" t="s">
        <v>176</v>
      </c>
    </row>
    <row r="1295" spans="1:65" s="15" customFormat="1">
      <c r="B1295" s="207"/>
      <c r="D1295" s="192" t="s">
        <v>184</v>
      </c>
      <c r="E1295" s="208" t="s">
        <v>1</v>
      </c>
      <c r="F1295" s="209" t="s">
        <v>207</v>
      </c>
      <c r="H1295" s="210">
        <v>29.736000000000001</v>
      </c>
      <c r="I1295" s="211"/>
      <c r="L1295" s="207"/>
      <c r="M1295" s="212"/>
      <c r="N1295" s="213"/>
      <c r="O1295" s="213"/>
      <c r="P1295" s="213"/>
      <c r="Q1295" s="213"/>
      <c r="R1295" s="213"/>
      <c r="S1295" s="213"/>
      <c r="T1295" s="214"/>
      <c r="AT1295" s="208" t="s">
        <v>184</v>
      </c>
      <c r="AU1295" s="208" t="s">
        <v>81</v>
      </c>
      <c r="AV1295" s="15" t="s">
        <v>183</v>
      </c>
      <c r="AW1295" s="15" t="s">
        <v>29</v>
      </c>
      <c r="AX1295" s="15" t="s">
        <v>81</v>
      </c>
      <c r="AY1295" s="208" t="s">
        <v>176</v>
      </c>
    </row>
    <row r="1296" spans="1:65" s="2" customFormat="1" ht="16.5" customHeight="1">
      <c r="A1296" s="35"/>
      <c r="B1296" s="146"/>
      <c r="C1296" s="178" t="s">
        <v>927</v>
      </c>
      <c r="D1296" s="178" t="s">
        <v>179</v>
      </c>
      <c r="E1296" s="179" t="s">
        <v>1269</v>
      </c>
      <c r="F1296" s="180" t="s">
        <v>1270</v>
      </c>
      <c r="G1296" s="181" t="s">
        <v>182</v>
      </c>
      <c r="H1296" s="182">
        <v>18.045000000000002</v>
      </c>
      <c r="I1296" s="183"/>
      <c r="J1296" s="184">
        <f>ROUND(I1296*H1296,2)</f>
        <v>0</v>
      </c>
      <c r="K1296" s="185"/>
      <c r="L1296" s="36"/>
      <c r="M1296" s="186" t="s">
        <v>1</v>
      </c>
      <c r="N1296" s="187" t="s">
        <v>40</v>
      </c>
      <c r="O1296" s="64"/>
      <c r="P1296" s="188">
        <f>O1296*H1296</f>
        <v>0</v>
      </c>
      <c r="Q1296" s="188">
        <v>0</v>
      </c>
      <c r="R1296" s="188">
        <f>Q1296*H1296</f>
        <v>0</v>
      </c>
      <c r="S1296" s="188">
        <v>0</v>
      </c>
      <c r="T1296" s="189">
        <f>S1296*H1296</f>
        <v>0</v>
      </c>
      <c r="U1296" s="35"/>
      <c r="V1296" s="35"/>
      <c r="W1296" s="35"/>
      <c r="X1296" s="35"/>
      <c r="Y1296" s="35"/>
      <c r="Z1296" s="35"/>
      <c r="AA1296" s="35"/>
      <c r="AB1296" s="35"/>
      <c r="AC1296" s="35"/>
      <c r="AD1296" s="35"/>
      <c r="AE1296" s="35"/>
      <c r="AR1296" s="190" t="s">
        <v>1222</v>
      </c>
      <c r="AT1296" s="190" t="s">
        <v>179</v>
      </c>
      <c r="AU1296" s="190" t="s">
        <v>81</v>
      </c>
      <c r="AY1296" s="18" t="s">
        <v>176</v>
      </c>
      <c r="BE1296" s="108">
        <f>IF(N1296="základná",J1296,0)</f>
        <v>0</v>
      </c>
      <c r="BF1296" s="108">
        <f>IF(N1296="znížená",J1296,0)</f>
        <v>0</v>
      </c>
      <c r="BG1296" s="108">
        <f>IF(N1296="zákl. prenesená",J1296,0)</f>
        <v>0</v>
      </c>
      <c r="BH1296" s="108">
        <f>IF(N1296="zníž. prenesená",J1296,0)</f>
        <v>0</v>
      </c>
      <c r="BI1296" s="108">
        <f>IF(N1296="nulová",J1296,0)</f>
        <v>0</v>
      </c>
      <c r="BJ1296" s="18" t="s">
        <v>87</v>
      </c>
      <c r="BK1296" s="108">
        <f>ROUND(I1296*H1296,2)</f>
        <v>0</v>
      </c>
      <c r="BL1296" s="18" t="s">
        <v>1222</v>
      </c>
      <c r="BM1296" s="190" t="s">
        <v>1271</v>
      </c>
    </row>
    <row r="1297" spans="1:65" s="2" customFormat="1" ht="48.75">
      <c r="A1297" s="35"/>
      <c r="B1297" s="36"/>
      <c r="C1297" s="35"/>
      <c r="D1297" s="192" t="s">
        <v>585</v>
      </c>
      <c r="E1297" s="35"/>
      <c r="F1297" s="228" t="s">
        <v>1272</v>
      </c>
      <c r="G1297" s="35"/>
      <c r="H1297" s="35"/>
      <c r="I1297" s="147"/>
      <c r="J1297" s="35"/>
      <c r="K1297" s="35"/>
      <c r="L1297" s="36"/>
      <c r="M1297" s="229"/>
      <c r="N1297" s="230"/>
      <c r="O1297" s="64"/>
      <c r="P1297" s="64"/>
      <c r="Q1297" s="64"/>
      <c r="R1297" s="64"/>
      <c r="S1297" s="64"/>
      <c r="T1297" s="65"/>
      <c r="U1297" s="35"/>
      <c r="V1297" s="35"/>
      <c r="W1297" s="35"/>
      <c r="X1297" s="35"/>
      <c r="Y1297" s="35"/>
      <c r="Z1297" s="35"/>
      <c r="AA1297" s="35"/>
      <c r="AB1297" s="35"/>
      <c r="AC1297" s="35"/>
      <c r="AD1297" s="35"/>
      <c r="AE1297" s="35"/>
      <c r="AT1297" s="18" t="s">
        <v>585</v>
      </c>
      <c r="AU1297" s="18" t="s">
        <v>81</v>
      </c>
    </row>
    <row r="1298" spans="1:65" s="13" customFormat="1">
      <c r="B1298" s="191"/>
      <c r="D1298" s="192" t="s">
        <v>184</v>
      </c>
      <c r="E1298" s="193" t="s">
        <v>1</v>
      </c>
      <c r="F1298" s="194" t="s">
        <v>1273</v>
      </c>
      <c r="H1298" s="193" t="s">
        <v>1</v>
      </c>
      <c r="I1298" s="195"/>
      <c r="L1298" s="191"/>
      <c r="M1298" s="196"/>
      <c r="N1298" s="197"/>
      <c r="O1298" s="197"/>
      <c r="P1298" s="197"/>
      <c r="Q1298" s="197"/>
      <c r="R1298" s="197"/>
      <c r="S1298" s="197"/>
      <c r="T1298" s="198"/>
      <c r="AT1298" s="193" t="s">
        <v>184</v>
      </c>
      <c r="AU1298" s="193" t="s">
        <v>81</v>
      </c>
      <c r="AV1298" s="13" t="s">
        <v>81</v>
      </c>
      <c r="AW1298" s="13" t="s">
        <v>29</v>
      </c>
      <c r="AX1298" s="13" t="s">
        <v>74</v>
      </c>
      <c r="AY1298" s="193" t="s">
        <v>176</v>
      </c>
    </row>
    <row r="1299" spans="1:65" s="13" customFormat="1">
      <c r="B1299" s="191"/>
      <c r="D1299" s="192" t="s">
        <v>184</v>
      </c>
      <c r="E1299" s="193" t="s">
        <v>1</v>
      </c>
      <c r="F1299" s="194" t="s">
        <v>622</v>
      </c>
      <c r="H1299" s="193" t="s">
        <v>1</v>
      </c>
      <c r="I1299" s="195"/>
      <c r="L1299" s="191"/>
      <c r="M1299" s="196"/>
      <c r="N1299" s="197"/>
      <c r="O1299" s="197"/>
      <c r="P1299" s="197"/>
      <c r="Q1299" s="197"/>
      <c r="R1299" s="197"/>
      <c r="S1299" s="197"/>
      <c r="T1299" s="198"/>
      <c r="AT1299" s="193" t="s">
        <v>184</v>
      </c>
      <c r="AU1299" s="193" t="s">
        <v>81</v>
      </c>
      <c r="AV1299" s="13" t="s">
        <v>81</v>
      </c>
      <c r="AW1299" s="13" t="s">
        <v>29</v>
      </c>
      <c r="AX1299" s="13" t="s">
        <v>74</v>
      </c>
      <c r="AY1299" s="193" t="s">
        <v>176</v>
      </c>
    </row>
    <row r="1300" spans="1:65" s="14" customFormat="1">
      <c r="B1300" s="199"/>
      <c r="D1300" s="192" t="s">
        <v>184</v>
      </c>
      <c r="E1300" s="200" t="s">
        <v>1</v>
      </c>
      <c r="F1300" s="201" t="s">
        <v>1274</v>
      </c>
      <c r="H1300" s="202">
        <v>21.824999999999999</v>
      </c>
      <c r="I1300" s="203"/>
      <c r="L1300" s="199"/>
      <c r="M1300" s="204"/>
      <c r="N1300" s="205"/>
      <c r="O1300" s="205"/>
      <c r="P1300" s="205"/>
      <c r="Q1300" s="205"/>
      <c r="R1300" s="205"/>
      <c r="S1300" s="205"/>
      <c r="T1300" s="206"/>
      <c r="AT1300" s="200" t="s">
        <v>184</v>
      </c>
      <c r="AU1300" s="200" t="s">
        <v>81</v>
      </c>
      <c r="AV1300" s="14" t="s">
        <v>87</v>
      </c>
      <c r="AW1300" s="14" t="s">
        <v>29</v>
      </c>
      <c r="AX1300" s="14" t="s">
        <v>74</v>
      </c>
      <c r="AY1300" s="200" t="s">
        <v>176</v>
      </c>
    </row>
    <row r="1301" spans="1:65" s="14" customFormat="1">
      <c r="B1301" s="199"/>
      <c r="D1301" s="192" t="s">
        <v>184</v>
      </c>
      <c r="E1301" s="200" t="s">
        <v>1</v>
      </c>
      <c r="F1301" s="201" t="s">
        <v>1275</v>
      </c>
      <c r="H1301" s="202">
        <v>-3.78</v>
      </c>
      <c r="I1301" s="203"/>
      <c r="L1301" s="199"/>
      <c r="M1301" s="204"/>
      <c r="N1301" s="205"/>
      <c r="O1301" s="205"/>
      <c r="P1301" s="205"/>
      <c r="Q1301" s="205"/>
      <c r="R1301" s="205"/>
      <c r="S1301" s="205"/>
      <c r="T1301" s="206"/>
      <c r="AT1301" s="200" t="s">
        <v>184</v>
      </c>
      <c r="AU1301" s="200" t="s">
        <v>81</v>
      </c>
      <c r="AV1301" s="14" t="s">
        <v>87</v>
      </c>
      <c r="AW1301" s="14" t="s">
        <v>29</v>
      </c>
      <c r="AX1301" s="14" t="s">
        <v>74</v>
      </c>
      <c r="AY1301" s="200" t="s">
        <v>176</v>
      </c>
    </row>
    <row r="1302" spans="1:65" s="15" customFormat="1">
      <c r="B1302" s="207"/>
      <c r="D1302" s="192" t="s">
        <v>184</v>
      </c>
      <c r="E1302" s="208" t="s">
        <v>1</v>
      </c>
      <c r="F1302" s="209" t="s">
        <v>207</v>
      </c>
      <c r="H1302" s="210">
        <v>18.045000000000002</v>
      </c>
      <c r="I1302" s="211"/>
      <c r="L1302" s="207"/>
      <c r="M1302" s="212"/>
      <c r="N1302" s="213"/>
      <c r="O1302" s="213"/>
      <c r="P1302" s="213"/>
      <c r="Q1302" s="213"/>
      <c r="R1302" s="213"/>
      <c r="S1302" s="213"/>
      <c r="T1302" s="214"/>
      <c r="AT1302" s="208" t="s">
        <v>184</v>
      </c>
      <c r="AU1302" s="208" t="s">
        <v>81</v>
      </c>
      <c r="AV1302" s="15" t="s">
        <v>183</v>
      </c>
      <c r="AW1302" s="15" t="s">
        <v>29</v>
      </c>
      <c r="AX1302" s="15" t="s">
        <v>81</v>
      </c>
      <c r="AY1302" s="208" t="s">
        <v>176</v>
      </c>
    </row>
    <row r="1303" spans="1:65" s="2" customFormat="1" ht="16.5" customHeight="1">
      <c r="A1303" s="35"/>
      <c r="B1303" s="146"/>
      <c r="C1303" s="178" t="s">
        <v>1276</v>
      </c>
      <c r="D1303" s="178" t="s">
        <v>179</v>
      </c>
      <c r="E1303" s="179" t="s">
        <v>1277</v>
      </c>
      <c r="F1303" s="180" t="s">
        <v>1278</v>
      </c>
      <c r="G1303" s="181" t="s">
        <v>182</v>
      </c>
      <c r="H1303" s="182">
        <v>1.32</v>
      </c>
      <c r="I1303" s="183"/>
      <c r="J1303" s="184">
        <f>ROUND(I1303*H1303,2)</f>
        <v>0</v>
      </c>
      <c r="K1303" s="185"/>
      <c r="L1303" s="36"/>
      <c r="M1303" s="186" t="s">
        <v>1</v>
      </c>
      <c r="N1303" s="187" t="s">
        <v>40</v>
      </c>
      <c r="O1303" s="64"/>
      <c r="P1303" s="188">
        <f>O1303*H1303</f>
        <v>0</v>
      </c>
      <c r="Q1303" s="188">
        <v>0</v>
      </c>
      <c r="R1303" s="188">
        <f>Q1303*H1303</f>
        <v>0</v>
      </c>
      <c r="S1303" s="188">
        <v>0</v>
      </c>
      <c r="T1303" s="189">
        <f>S1303*H1303</f>
        <v>0</v>
      </c>
      <c r="U1303" s="35"/>
      <c r="V1303" s="35"/>
      <c r="W1303" s="35"/>
      <c r="X1303" s="35"/>
      <c r="Y1303" s="35"/>
      <c r="Z1303" s="35"/>
      <c r="AA1303" s="35"/>
      <c r="AB1303" s="35"/>
      <c r="AC1303" s="35"/>
      <c r="AD1303" s="35"/>
      <c r="AE1303" s="35"/>
      <c r="AR1303" s="190" t="s">
        <v>1222</v>
      </c>
      <c r="AT1303" s="190" t="s">
        <v>179</v>
      </c>
      <c r="AU1303" s="190" t="s">
        <v>81</v>
      </c>
      <c r="AY1303" s="18" t="s">
        <v>176</v>
      </c>
      <c r="BE1303" s="108">
        <f>IF(N1303="základná",J1303,0)</f>
        <v>0</v>
      </c>
      <c r="BF1303" s="108">
        <f>IF(N1303="znížená",J1303,0)</f>
        <v>0</v>
      </c>
      <c r="BG1303" s="108">
        <f>IF(N1303="zákl. prenesená",J1303,0)</f>
        <v>0</v>
      </c>
      <c r="BH1303" s="108">
        <f>IF(N1303="zníž. prenesená",J1303,0)</f>
        <v>0</v>
      </c>
      <c r="BI1303" s="108">
        <f>IF(N1303="nulová",J1303,0)</f>
        <v>0</v>
      </c>
      <c r="BJ1303" s="18" t="s">
        <v>87</v>
      </c>
      <c r="BK1303" s="108">
        <f>ROUND(I1303*H1303,2)</f>
        <v>0</v>
      </c>
      <c r="BL1303" s="18" t="s">
        <v>1222</v>
      </c>
      <c r="BM1303" s="190" t="s">
        <v>1279</v>
      </c>
    </row>
    <row r="1304" spans="1:65" s="2" customFormat="1" ht="39">
      <c r="A1304" s="35"/>
      <c r="B1304" s="36"/>
      <c r="C1304" s="35"/>
      <c r="D1304" s="192" t="s">
        <v>585</v>
      </c>
      <c r="E1304" s="35"/>
      <c r="F1304" s="228" t="s">
        <v>1280</v>
      </c>
      <c r="G1304" s="35"/>
      <c r="H1304" s="35"/>
      <c r="I1304" s="147"/>
      <c r="J1304" s="35"/>
      <c r="K1304" s="35"/>
      <c r="L1304" s="36"/>
      <c r="M1304" s="229"/>
      <c r="N1304" s="230"/>
      <c r="O1304" s="64"/>
      <c r="P1304" s="64"/>
      <c r="Q1304" s="64"/>
      <c r="R1304" s="64"/>
      <c r="S1304" s="64"/>
      <c r="T1304" s="65"/>
      <c r="U1304" s="35"/>
      <c r="V1304" s="35"/>
      <c r="W1304" s="35"/>
      <c r="X1304" s="35"/>
      <c r="Y1304" s="35"/>
      <c r="Z1304" s="35"/>
      <c r="AA1304" s="35"/>
      <c r="AB1304" s="35"/>
      <c r="AC1304" s="35"/>
      <c r="AD1304" s="35"/>
      <c r="AE1304" s="35"/>
      <c r="AT1304" s="18" t="s">
        <v>585</v>
      </c>
      <c r="AU1304" s="18" t="s">
        <v>81</v>
      </c>
    </row>
    <row r="1305" spans="1:65" s="13" customFormat="1">
      <c r="B1305" s="191"/>
      <c r="D1305" s="192" t="s">
        <v>184</v>
      </c>
      <c r="E1305" s="193" t="s">
        <v>1</v>
      </c>
      <c r="F1305" s="194" t="s">
        <v>1281</v>
      </c>
      <c r="H1305" s="193" t="s">
        <v>1</v>
      </c>
      <c r="I1305" s="195"/>
      <c r="L1305" s="191"/>
      <c r="M1305" s="196"/>
      <c r="N1305" s="197"/>
      <c r="O1305" s="197"/>
      <c r="P1305" s="197"/>
      <c r="Q1305" s="197"/>
      <c r="R1305" s="197"/>
      <c r="S1305" s="197"/>
      <c r="T1305" s="198"/>
      <c r="AT1305" s="193" t="s">
        <v>184</v>
      </c>
      <c r="AU1305" s="193" t="s">
        <v>81</v>
      </c>
      <c r="AV1305" s="13" t="s">
        <v>81</v>
      </c>
      <c r="AW1305" s="13" t="s">
        <v>29</v>
      </c>
      <c r="AX1305" s="13" t="s">
        <v>74</v>
      </c>
      <c r="AY1305" s="193" t="s">
        <v>176</v>
      </c>
    </row>
    <row r="1306" spans="1:65" s="14" customFormat="1">
      <c r="B1306" s="199"/>
      <c r="D1306" s="192" t="s">
        <v>184</v>
      </c>
      <c r="E1306" s="200" t="s">
        <v>1</v>
      </c>
      <c r="F1306" s="201" t="s">
        <v>1282</v>
      </c>
      <c r="H1306" s="202">
        <v>1.32</v>
      </c>
      <c r="I1306" s="203"/>
      <c r="L1306" s="199"/>
      <c r="M1306" s="204"/>
      <c r="N1306" s="205"/>
      <c r="O1306" s="205"/>
      <c r="P1306" s="205"/>
      <c r="Q1306" s="205"/>
      <c r="R1306" s="205"/>
      <c r="S1306" s="205"/>
      <c r="T1306" s="206"/>
      <c r="AT1306" s="200" t="s">
        <v>184</v>
      </c>
      <c r="AU1306" s="200" t="s">
        <v>81</v>
      </c>
      <c r="AV1306" s="14" t="s">
        <v>87</v>
      </c>
      <c r="AW1306" s="14" t="s">
        <v>29</v>
      </c>
      <c r="AX1306" s="14" t="s">
        <v>74</v>
      </c>
      <c r="AY1306" s="200" t="s">
        <v>176</v>
      </c>
    </row>
    <row r="1307" spans="1:65" s="15" customFormat="1">
      <c r="B1307" s="207"/>
      <c r="D1307" s="192" t="s">
        <v>184</v>
      </c>
      <c r="E1307" s="208" t="s">
        <v>1</v>
      </c>
      <c r="F1307" s="209" t="s">
        <v>207</v>
      </c>
      <c r="H1307" s="210">
        <v>1.32</v>
      </c>
      <c r="I1307" s="211"/>
      <c r="L1307" s="207"/>
      <c r="M1307" s="212"/>
      <c r="N1307" s="213"/>
      <c r="O1307" s="213"/>
      <c r="P1307" s="213"/>
      <c r="Q1307" s="213"/>
      <c r="R1307" s="213"/>
      <c r="S1307" s="213"/>
      <c r="T1307" s="214"/>
      <c r="AT1307" s="208" t="s">
        <v>184</v>
      </c>
      <c r="AU1307" s="208" t="s">
        <v>81</v>
      </c>
      <c r="AV1307" s="15" t="s">
        <v>183</v>
      </c>
      <c r="AW1307" s="15" t="s">
        <v>29</v>
      </c>
      <c r="AX1307" s="15" t="s">
        <v>81</v>
      </c>
      <c r="AY1307" s="208" t="s">
        <v>176</v>
      </c>
    </row>
    <row r="1308" spans="1:65" s="2" customFormat="1" ht="21.75" customHeight="1">
      <c r="A1308" s="35"/>
      <c r="B1308" s="146"/>
      <c r="C1308" s="178" t="s">
        <v>932</v>
      </c>
      <c r="D1308" s="178" t="s">
        <v>179</v>
      </c>
      <c r="E1308" s="179" t="s">
        <v>1283</v>
      </c>
      <c r="F1308" s="180" t="s">
        <v>1284</v>
      </c>
      <c r="G1308" s="181" t="s">
        <v>272</v>
      </c>
      <c r="H1308" s="182">
        <v>11</v>
      </c>
      <c r="I1308" s="183"/>
      <c r="J1308" s="184">
        <f>ROUND(I1308*H1308,2)</f>
        <v>0</v>
      </c>
      <c r="K1308" s="185"/>
      <c r="L1308" s="36"/>
      <c r="M1308" s="186" t="s">
        <v>1</v>
      </c>
      <c r="N1308" s="187" t="s">
        <v>40</v>
      </c>
      <c r="O1308" s="64"/>
      <c r="P1308" s="188">
        <f>O1308*H1308</f>
        <v>0</v>
      </c>
      <c r="Q1308" s="188">
        <v>0</v>
      </c>
      <c r="R1308" s="188">
        <f>Q1308*H1308</f>
        <v>0</v>
      </c>
      <c r="S1308" s="188">
        <v>0</v>
      </c>
      <c r="T1308" s="189">
        <f>S1308*H1308</f>
        <v>0</v>
      </c>
      <c r="U1308" s="35"/>
      <c r="V1308" s="35"/>
      <c r="W1308" s="35"/>
      <c r="X1308" s="35"/>
      <c r="Y1308" s="35"/>
      <c r="Z1308" s="35"/>
      <c r="AA1308" s="35"/>
      <c r="AB1308" s="35"/>
      <c r="AC1308" s="35"/>
      <c r="AD1308" s="35"/>
      <c r="AE1308" s="35"/>
      <c r="AR1308" s="190" t="s">
        <v>1222</v>
      </c>
      <c r="AT1308" s="190" t="s">
        <v>179</v>
      </c>
      <c r="AU1308" s="190" t="s">
        <v>81</v>
      </c>
      <c r="AY1308" s="18" t="s">
        <v>176</v>
      </c>
      <c r="BE1308" s="108">
        <f>IF(N1308="základná",J1308,0)</f>
        <v>0</v>
      </c>
      <c r="BF1308" s="108">
        <f>IF(N1308="znížená",J1308,0)</f>
        <v>0</v>
      </c>
      <c r="BG1308" s="108">
        <f>IF(N1308="zákl. prenesená",J1308,0)</f>
        <v>0</v>
      </c>
      <c r="BH1308" s="108">
        <f>IF(N1308="zníž. prenesená",J1308,0)</f>
        <v>0</v>
      </c>
      <c r="BI1308" s="108">
        <f>IF(N1308="nulová",J1308,0)</f>
        <v>0</v>
      </c>
      <c r="BJ1308" s="18" t="s">
        <v>87</v>
      </c>
      <c r="BK1308" s="108">
        <f>ROUND(I1308*H1308,2)</f>
        <v>0</v>
      </c>
      <c r="BL1308" s="18" t="s">
        <v>1222</v>
      </c>
      <c r="BM1308" s="190" t="s">
        <v>1285</v>
      </c>
    </row>
    <row r="1309" spans="1:65" s="2" customFormat="1" ht="58.5">
      <c r="A1309" s="35"/>
      <c r="B1309" s="36"/>
      <c r="C1309" s="35"/>
      <c r="D1309" s="192" t="s">
        <v>585</v>
      </c>
      <c r="E1309" s="35"/>
      <c r="F1309" s="228" t="s">
        <v>1286</v>
      </c>
      <c r="G1309" s="35"/>
      <c r="H1309" s="35"/>
      <c r="I1309" s="147"/>
      <c r="J1309" s="35"/>
      <c r="K1309" s="35"/>
      <c r="L1309" s="36"/>
      <c r="M1309" s="229"/>
      <c r="N1309" s="230"/>
      <c r="O1309" s="64"/>
      <c r="P1309" s="64"/>
      <c r="Q1309" s="64"/>
      <c r="R1309" s="64"/>
      <c r="S1309" s="64"/>
      <c r="T1309" s="65"/>
      <c r="U1309" s="35"/>
      <c r="V1309" s="35"/>
      <c r="W1309" s="35"/>
      <c r="X1309" s="35"/>
      <c r="Y1309" s="35"/>
      <c r="Z1309" s="35"/>
      <c r="AA1309" s="35"/>
      <c r="AB1309" s="35"/>
      <c r="AC1309" s="35"/>
      <c r="AD1309" s="35"/>
      <c r="AE1309" s="35"/>
      <c r="AT1309" s="18" t="s">
        <v>585</v>
      </c>
      <c r="AU1309" s="18" t="s">
        <v>81</v>
      </c>
    </row>
    <row r="1310" spans="1:65" s="13" customFormat="1">
      <c r="B1310" s="191"/>
      <c r="D1310" s="192" t="s">
        <v>184</v>
      </c>
      <c r="E1310" s="193" t="s">
        <v>1</v>
      </c>
      <c r="F1310" s="194" t="s">
        <v>1287</v>
      </c>
      <c r="H1310" s="193" t="s">
        <v>1</v>
      </c>
      <c r="I1310" s="195"/>
      <c r="L1310" s="191"/>
      <c r="M1310" s="196"/>
      <c r="N1310" s="197"/>
      <c r="O1310" s="197"/>
      <c r="P1310" s="197"/>
      <c r="Q1310" s="197"/>
      <c r="R1310" s="197"/>
      <c r="S1310" s="197"/>
      <c r="T1310" s="198"/>
      <c r="AT1310" s="193" t="s">
        <v>184</v>
      </c>
      <c r="AU1310" s="193" t="s">
        <v>81</v>
      </c>
      <c r="AV1310" s="13" t="s">
        <v>81</v>
      </c>
      <c r="AW1310" s="13" t="s">
        <v>29</v>
      </c>
      <c r="AX1310" s="13" t="s">
        <v>74</v>
      </c>
      <c r="AY1310" s="193" t="s">
        <v>176</v>
      </c>
    </row>
    <row r="1311" spans="1:65" s="14" customFormat="1">
      <c r="B1311" s="199"/>
      <c r="D1311" s="192" t="s">
        <v>184</v>
      </c>
      <c r="E1311" s="200" t="s">
        <v>1</v>
      </c>
      <c r="F1311" s="201" t="s">
        <v>87</v>
      </c>
      <c r="H1311" s="202">
        <v>2</v>
      </c>
      <c r="I1311" s="203"/>
      <c r="L1311" s="199"/>
      <c r="M1311" s="204"/>
      <c r="N1311" s="205"/>
      <c r="O1311" s="205"/>
      <c r="P1311" s="205"/>
      <c r="Q1311" s="205"/>
      <c r="R1311" s="205"/>
      <c r="S1311" s="205"/>
      <c r="T1311" s="206"/>
      <c r="AT1311" s="200" t="s">
        <v>184</v>
      </c>
      <c r="AU1311" s="200" t="s">
        <v>81</v>
      </c>
      <c r="AV1311" s="14" t="s">
        <v>87</v>
      </c>
      <c r="AW1311" s="14" t="s">
        <v>29</v>
      </c>
      <c r="AX1311" s="14" t="s">
        <v>74</v>
      </c>
      <c r="AY1311" s="200" t="s">
        <v>176</v>
      </c>
    </row>
    <row r="1312" spans="1:65" s="13" customFormat="1">
      <c r="B1312" s="191"/>
      <c r="D1312" s="192" t="s">
        <v>184</v>
      </c>
      <c r="E1312" s="193" t="s">
        <v>1</v>
      </c>
      <c r="F1312" s="194" t="s">
        <v>1288</v>
      </c>
      <c r="H1312" s="193" t="s">
        <v>1</v>
      </c>
      <c r="I1312" s="195"/>
      <c r="L1312" s="191"/>
      <c r="M1312" s="196"/>
      <c r="N1312" s="197"/>
      <c r="O1312" s="197"/>
      <c r="P1312" s="197"/>
      <c r="Q1312" s="197"/>
      <c r="R1312" s="197"/>
      <c r="S1312" s="197"/>
      <c r="T1312" s="198"/>
      <c r="AT1312" s="193" t="s">
        <v>184</v>
      </c>
      <c r="AU1312" s="193" t="s">
        <v>81</v>
      </c>
      <c r="AV1312" s="13" t="s">
        <v>81</v>
      </c>
      <c r="AW1312" s="13" t="s">
        <v>29</v>
      </c>
      <c r="AX1312" s="13" t="s">
        <v>74</v>
      </c>
      <c r="AY1312" s="193" t="s">
        <v>176</v>
      </c>
    </row>
    <row r="1313" spans="1:65" s="14" customFormat="1">
      <c r="B1313" s="199"/>
      <c r="D1313" s="192" t="s">
        <v>184</v>
      </c>
      <c r="E1313" s="200" t="s">
        <v>1</v>
      </c>
      <c r="F1313" s="201" t="s">
        <v>81</v>
      </c>
      <c r="H1313" s="202">
        <v>1</v>
      </c>
      <c r="I1313" s="203"/>
      <c r="L1313" s="199"/>
      <c r="M1313" s="204"/>
      <c r="N1313" s="205"/>
      <c r="O1313" s="205"/>
      <c r="P1313" s="205"/>
      <c r="Q1313" s="205"/>
      <c r="R1313" s="205"/>
      <c r="S1313" s="205"/>
      <c r="T1313" s="206"/>
      <c r="AT1313" s="200" t="s">
        <v>184</v>
      </c>
      <c r="AU1313" s="200" t="s">
        <v>81</v>
      </c>
      <c r="AV1313" s="14" t="s">
        <v>87</v>
      </c>
      <c r="AW1313" s="14" t="s">
        <v>29</v>
      </c>
      <c r="AX1313" s="14" t="s">
        <v>74</v>
      </c>
      <c r="AY1313" s="200" t="s">
        <v>176</v>
      </c>
    </row>
    <row r="1314" spans="1:65" s="13" customFormat="1">
      <c r="B1314" s="191"/>
      <c r="D1314" s="192" t="s">
        <v>184</v>
      </c>
      <c r="E1314" s="193" t="s">
        <v>1</v>
      </c>
      <c r="F1314" s="194" t="s">
        <v>1289</v>
      </c>
      <c r="H1314" s="193" t="s">
        <v>1</v>
      </c>
      <c r="I1314" s="195"/>
      <c r="L1314" s="191"/>
      <c r="M1314" s="196"/>
      <c r="N1314" s="197"/>
      <c r="O1314" s="197"/>
      <c r="P1314" s="197"/>
      <c r="Q1314" s="197"/>
      <c r="R1314" s="197"/>
      <c r="S1314" s="197"/>
      <c r="T1314" s="198"/>
      <c r="AT1314" s="193" t="s">
        <v>184</v>
      </c>
      <c r="AU1314" s="193" t="s">
        <v>81</v>
      </c>
      <c r="AV1314" s="13" t="s">
        <v>81</v>
      </c>
      <c r="AW1314" s="13" t="s">
        <v>29</v>
      </c>
      <c r="AX1314" s="13" t="s">
        <v>74</v>
      </c>
      <c r="AY1314" s="193" t="s">
        <v>176</v>
      </c>
    </row>
    <row r="1315" spans="1:65" s="14" customFormat="1">
      <c r="B1315" s="199"/>
      <c r="D1315" s="192" t="s">
        <v>184</v>
      </c>
      <c r="E1315" s="200" t="s">
        <v>1</v>
      </c>
      <c r="F1315" s="201" t="s">
        <v>81</v>
      </c>
      <c r="H1315" s="202">
        <v>1</v>
      </c>
      <c r="I1315" s="203"/>
      <c r="L1315" s="199"/>
      <c r="M1315" s="204"/>
      <c r="N1315" s="205"/>
      <c r="O1315" s="205"/>
      <c r="P1315" s="205"/>
      <c r="Q1315" s="205"/>
      <c r="R1315" s="205"/>
      <c r="S1315" s="205"/>
      <c r="T1315" s="206"/>
      <c r="AT1315" s="200" t="s">
        <v>184</v>
      </c>
      <c r="AU1315" s="200" t="s">
        <v>81</v>
      </c>
      <c r="AV1315" s="14" t="s">
        <v>87</v>
      </c>
      <c r="AW1315" s="14" t="s">
        <v>29</v>
      </c>
      <c r="AX1315" s="14" t="s">
        <v>74</v>
      </c>
      <c r="AY1315" s="200" t="s">
        <v>176</v>
      </c>
    </row>
    <row r="1316" spans="1:65" s="13" customFormat="1">
      <c r="B1316" s="191"/>
      <c r="D1316" s="192" t="s">
        <v>184</v>
      </c>
      <c r="E1316" s="193" t="s">
        <v>1</v>
      </c>
      <c r="F1316" s="194" t="s">
        <v>1290</v>
      </c>
      <c r="H1316" s="193" t="s">
        <v>1</v>
      </c>
      <c r="I1316" s="195"/>
      <c r="L1316" s="191"/>
      <c r="M1316" s="196"/>
      <c r="N1316" s="197"/>
      <c r="O1316" s="197"/>
      <c r="P1316" s="197"/>
      <c r="Q1316" s="197"/>
      <c r="R1316" s="197"/>
      <c r="S1316" s="197"/>
      <c r="T1316" s="198"/>
      <c r="AT1316" s="193" t="s">
        <v>184</v>
      </c>
      <c r="AU1316" s="193" t="s">
        <v>81</v>
      </c>
      <c r="AV1316" s="13" t="s">
        <v>81</v>
      </c>
      <c r="AW1316" s="13" t="s">
        <v>29</v>
      </c>
      <c r="AX1316" s="13" t="s">
        <v>74</v>
      </c>
      <c r="AY1316" s="193" t="s">
        <v>176</v>
      </c>
    </row>
    <row r="1317" spans="1:65" s="14" customFormat="1">
      <c r="B1317" s="199"/>
      <c r="D1317" s="192" t="s">
        <v>184</v>
      </c>
      <c r="E1317" s="200" t="s">
        <v>1</v>
      </c>
      <c r="F1317" s="201" t="s">
        <v>215</v>
      </c>
      <c r="H1317" s="202">
        <v>3</v>
      </c>
      <c r="I1317" s="203"/>
      <c r="L1317" s="199"/>
      <c r="M1317" s="204"/>
      <c r="N1317" s="205"/>
      <c r="O1317" s="205"/>
      <c r="P1317" s="205"/>
      <c r="Q1317" s="205"/>
      <c r="R1317" s="205"/>
      <c r="S1317" s="205"/>
      <c r="T1317" s="206"/>
      <c r="AT1317" s="200" t="s">
        <v>184</v>
      </c>
      <c r="AU1317" s="200" t="s">
        <v>81</v>
      </c>
      <c r="AV1317" s="14" t="s">
        <v>87</v>
      </c>
      <c r="AW1317" s="14" t="s">
        <v>29</v>
      </c>
      <c r="AX1317" s="14" t="s">
        <v>74</v>
      </c>
      <c r="AY1317" s="200" t="s">
        <v>176</v>
      </c>
    </row>
    <row r="1318" spans="1:65" s="13" customFormat="1">
      <c r="B1318" s="191"/>
      <c r="D1318" s="192" t="s">
        <v>184</v>
      </c>
      <c r="E1318" s="193" t="s">
        <v>1</v>
      </c>
      <c r="F1318" s="194" t="s">
        <v>1291</v>
      </c>
      <c r="H1318" s="193" t="s">
        <v>1</v>
      </c>
      <c r="I1318" s="195"/>
      <c r="L1318" s="191"/>
      <c r="M1318" s="196"/>
      <c r="N1318" s="197"/>
      <c r="O1318" s="197"/>
      <c r="P1318" s="197"/>
      <c r="Q1318" s="197"/>
      <c r="R1318" s="197"/>
      <c r="S1318" s="197"/>
      <c r="T1318" s="198"/>
      <c r="AT1318" s="193" t="s">
        <v>184</v>
      </c>
      <c r="AU1318" s="193" t="s">
        <v>81</v>
      </c>
      <c r="AV1318" s="13" t="s">
        <v>81</v>
      </c>
      <c r="AW1318" s="13" t="s">
        <v>29</v>
      </c>
      <c r="AX1318" s="13" t="s">
        <v>74</v>
      </c>
      <c r="AY1318" s="193" t="s">
        <v>176</v>
      </c>
    </row>
    <row r="1319" spans="1:65" s="14" customFormat="1">
      <c r="B1319" s="199"/>
      <c r="D1319" s="192" t="s">
        <v>184</v>
      </c>
      <c r="E1319" s="200" t="s">
        <v>1</v>
      </c>
      <c r="F1319" s="201" t="s">
        <v>87</v>
      </c>
      <c r="H1319" s="202">
        <v>2</v>
      </c>
      <c r="I1319" s="203"/>
      <c r="L1319" s="199"/>
      <c r="M1319" s="204"/>
      <c r="N1319" s="205"/>
      <c r="O1319" s="205"/>
      <c r="P1319" s="205"/>
      <c r="Q1319" s="205"/>
      <c r="R1319" s="205"/>
      <c r="S1319" s="205"/>
      <c r="T1319" s="206"/>
      <c r="AT1319" s="200" t="s">
        <v>184</v>
      </c>
      <c r="AU1319" s="200" t="s">
        <v>81</v>
      </c>
      <c r="AV1319" s="14" t="s">
        <v>87</v>
      </c>
      <c r="AW1319" s="14" t="s">
        <v>29</v>
      </c>
      <c r="AX1319" s="14" t="s">
        <v>74</v>
      </c>
      <c r="AY1319" s="200" t="s">
        <v>176</v>
      </c>
    </row>
    <row r="1320" spans="1:65" s="13" customFormat="1">
      <c r="B1320" s="191"/>
      <c r="D1320" s="192" t="s">
        <v>184</v>
      </c>
      <c r="E1320" s="193" t="s">
        <v>1</v>
      </c>
      <c r="F1320" s="194" t="s">
        <v>1292</v>
      </c>
      <c r="H1320" s="193" t="s">
        <v>1</v>
      </c>
      <c r="I1320" s="195"/>
      <c r="L1320" s="191"/>
      <c r="M1320" s="196"/>
      <c r="N1320" s="197"/>
      <c r="O1320" s="197"/>
      <c r="P1320" s="197"/>
      <c r="Q1320" s="197"/>
      <c r="R1320" s="197"/>
      <c r="S1320" s="197"/>
      <c r="T1320" s="198"/>
      <c r="AT1320" s="193" t="s">
        <v>184</v>
      </c>
      <c r="AU1320" s="193" t="s">
        <v>81</v>
      </c>
      <c r="AV1320" s="13" t="s">
        <v>81</v>
      </c>
      <c r="AW1320" s="13" t="s">
        <v>29</v>
      </c>
      <c r="AX1320" s="13" t="s">
        <v>74</v>
      </c>
      <c r="AY1320" s="193" t="s">
        <v>176</v>
      </c>
    </row>
    <row r="1321" spans="1:65" s="14" customFormat="1">
      <c r="B1321" s="199"/>
      <c r="D1321" s="192" t="s">
        <v>184</v>
      </c>
      <c r="E1321" s="200" t="s">
        <v>1</v>
      </c>
      <c r="F1321" s="201" t="s">
        <v>87</v>
      </c>
      <c r="H1321" s="202">
        <v>2</v>
      </c>
      <c r="I1321" s="203"/>
      <c r="L1321" s="199"/>
      <c r="M1321" s="204"/>
      <c r="N1321" s="205"/>
      <c r="O1321" s="205"/>
      <c r="P1321" s="205"/>
      <c r="Q1321" s="205"/>
      <c r="R1321" s="205"/>
      <c r="S1321" s="205"/>
      <c r="T1321" s="206"/>
      <c r="AT1321" s="200" t="s">
        <v>184</v>
      </c>
      <c r="AU1321" s="200" t="s">
        <v>81</v>
      </c>
      <c r="AV1321" s="14" t="s">
        <v>87</v>
      </c>
      <c r="AW1321" s="14" t="s">
        <v>29</v>
      </c>
      <c r="AX1321" s="14" t="s">
        <v>74</v>
      </c>
      <c r="AY1321" s="200" t="s">
        <v>176</v>
      </c>
    </row>
    <row r="1322" spans="1:65" s="15" customFormat="1">
      <c r="B1322" s="207"/>
      <c r="D1322" s="192" t="s">
        <v>184</v>
      </c>
      <c r="E1322" s="208" t="s">
        <v>1</v>
      </c>
      <c r="F1322" s="209" t="s">
        <v>207</v>
      </c>
      <c r="H1322" s="210">
        <v>11</v>
      </c>
      <c r="I1322" s="211"/>
      <c r="L1322" s="207"/>
      <c r="M1322" s="212"/>
      <c r="N1322" s="213"/>
      <c r="O1322" s="213"/>
      <c r="P1322" s="213"/>
      <c r="Q1322" s="213"/>
      <c r="R1322" s="213"/>
      <c r="S1322" s="213"/>
      <c r="T1322" s="214"/>
      <c r="AT1322" s="208" t="s">
        <v>184</v>
      </c>
      <c r="AU1322" s="208" t="s">
        <v>81</v>
      </c>
      <c r="AV1322" s="15" t="s">
        <v>183</v>
      </c>
      <c r="AW1322" s="15" t="s">
        <v>29</v>
      </c>
      <c r="AX1322" s="15" t="s">
        <v>81</v>
      </c>
      <c r="AY1322" s="208" t="s">
        <v>176</v>
      </c>
    </row>
    <row r="1323" spans="1:65" s="2" customFormat="1" ht="21.75" customHeight="1">
      <c r="A1323" s="35"/>
      <c r="B1323" s="146"/>
      <c r="C1323" s="178" t="s">
        <v>1293</v>
      </c>
      <c r="D1323" s="178" t="s">
        <v>179</v>
      </c>
      <c r="E1323" s="179" t="s">
        <v>1294</v>
      </c>
      <c r="F1323" s="180" t="s">
        <v>1295</v>
      </c>
      <c r="G1323" s="181" t="s">
        <v>272</v>
      </c>
      <c r="H1323" s="182">
        <v>6</v>
      </c>
      <c r="I1323" s="183"/>
      <c r="J1323" s="184">
        <f>ROUND(I1323*H1323,2)</f>
        <v>0</v>
      </c>
      <c r="K1323" s="185"/>
      <c r="L1323" s="36"/>
      <c r="M1323" s="186" t="s">
        <v>1</v>
      </c>
      <c r="N1323" s="187" t="s">
        <v>40</v>
      </c>
      <c r="O1323" s="64"/>
      <c r="P1323" s="188">
        <f>O1323*H1323</f>
        <v>0</v>
      </c>
      <c r="Q1323" s="188">
        <v>0</v>
      </c>
      <c r="R1323" s="188">
        <f>Q1323*H1323</f>
        <v>0</v>
      </c>
      <c r="S1323" s="188">
        <v>0</v>
      </c>
      <c r="T1323" s="189">
        <f>S1323*H1323</f>
        <v>0</v>
      </c>
      <c r="U1323" s="35"/>
      <c r="V1323" s="35"/>
      <c r="W1323" s="35"/>
      <c r="X1323" s="35"/>
      <c r="Y1323" s="35"/>
      <c r="Z1323" s="35"/>
      <c r="AA1323" s="35"/>
      <c r="AB1323" s="35"/>
      <c r="AC1323" s="35"/>
      <c r="AD1323" s="35"/>
      <c r="AE1323" s="35"/>
      <c r="AR1323" s="190" t="s">
        <v>1222</v>
      </c>
      <c r="AT1323" s="190" t="s">
        <v>179</v>
      </c>
      <c r="AU1323" s="190" t="s">
        <v>81</v>
      </c>
      <c r="AY1323" s="18" t="s">
        <v>176</v>
      </c>
      <c r="BE1323" s="108">
        <f>IF(N1323="základná",J1323,0)</f>
        <v>0</v>
      </c>
      <c r="BF1323" s="108">
        <f>IF(N1323="znížená",J1323,0)</f>
        <v>0</v>
      </c>
      <c r="BG1323" s="108">
        <f>IF(N1323="zákl. prenesená",J1323,0)</f>
        <v>0</v>
      </c>
      <c r="BH1323" s="108">
        <f>IF(N1323="zníž. prenesená",J1323,0)</f>
        <v>0</v>
      </c>
      <c r="BI1323" s="108">
        <f>IF(N1323="nulová",J1323,0)</f>
        <v>0</v>
      </c>
      <c r="BJ1323" s="18" t="s">
        <v>87</v>
      </c>
      <c r="BK1323" s="108">
        <f>ROUND(I1323*H1323,2)</f>
        <v>0</v>
      </c>
      <c r="BL1323" s="18" t="s">
        <v>1222</v>
      </c>
      <c r="BM1323" s="190" t="s">
        <v>1296</v>
      </c>
    </row>
    <row r="1324" spans="1:65" s="2" customFormat="1" ht="58.5">
      <c r="A1324" s="35"/>
      <c r="B1324" s="36"/>
      <c r="C1324" s="35"/>
      <c r="D1324" s="192" t="s">
        <v>585</v>
      </c>
      <c r="E1324" s="35"/>
      <c r="F1324" s="228" t="s">
        <v>1297</v>
      </c>
      <c r="G1324" s="35"/>
      <c r="H1324" s="35"/>
      <c r="I1324" s="147"/>
      <c r="J1324" s="35"/>
      <c r="K1324" s="35"/>
      <c r="L1324" s="36"/>
      <c r="M1324" s="229"/>
      <c r="N1324" s="230"/>
      <c r="O1324" s="64"/>
      <c r="P1324" s="64"/>
      <c r="Q1324" s="64"/>
      <c r="R1324" s="64"/>
      <c r="S1324" s="64"/>
      <c r="T1324" s="65"/>
      <c r="U1324" s="35"/>
      <c r="V1324" s="35"/>
      <c r="W1324" s="35"/>
      <c r="X1324" s="35"/>
      <c r="Y1324" s="35"/>
      <c r="Z1324" s="35"/>
      <c r="AA1324" s="35"/>
      <c r="AB1324" s="35"/>
      <c r="AC1324" s="35"/>
      <c r="AD1324" s="35"/>
      <c r="AE1324" s="35"/>
      <c r="AT1324" s="18" t="s">
        <v>585</v>
      </c>
      <c r="AU1324" s="18" t="s">
        <v>81</v>
      </c>
    </row>
    <row r="1325" spans="1:65" s="13" customFormat="1">
      <c r="B1325" s="191"/>
      <c r="D1325" s="192" t="s">
        <v>184</v>
      </c>
      <c r="E1325" s="193" t="s">
        <v>1</v>
      </c>
      <c r="F1325" s="194" t="s">
        <v>1298</v>
      </c>
      <c r="H1325" s="193" t="s">
        <v>1</v>
      </c>
      <c r="I1325" s="195"/>
      <c r="L1325" s="191"/>
      <c r="M1325" s="196"/>
      <c r="N1325" s="197"/>
      <c r="O1325" s="197"/>
      <c r="P1325" s="197"/>
      <c r="Q1325" s="197"/>
      <c r="R1325" s="197"/>
      <c r="S1325" s="197"/>
      <c r="T1325" s="198"/>
      <c r="AT1325" s="193" t="s">
        <v>184</v>
      </c>
      <c r="AU1325" s="193" t="s">
        <v>81</v>
      </c>
      <c r="AV1325" s="13" t="s">
        <v>81</v>
      </c>
      <c r="AW1325" s="13" t="s">
        <v>29</v>
      </c>
      <c r="AX1325" s="13" t="s">
        <v>74</v>
      </c>
      <c r="AY1325" s="193" t="s">
        <v>176</v>
      </c>
    </row>
    <row r="1326" spans="1:65" s="14" customFormat="1">
      <c r="B1326" s="199"/>
      <c r="D1326" s="192" t="s">
        <v>184</v>
      </c>
      <c r="E1326" s="200" t="s">
        <v>1</v>
      </c>
      <c r="F1326" s="201" t="s">
        <v>215</v>
      </c>
      <c r="H1326" s="202">
        <v>3</v>
      </c>
      <c r="I1326" s="203"/>
      <c r="L1326" s="199"/>
      <c r="M1326" s="204"/>
      <c r="N1326" s="205"/>
      <c r="O1326" s="205"/>
      <c r="P1326" s="205"/>
      <c r="Q1326" s="205"/>
      <c r="R1326" s="205"/>
      <c r="S1326" s="205"/>
      <c r="T1326" s="206"/>
      <c r="AT1326" s="200" t="s">
        <v>184</v>
      </c>
      <c r="AU1326" s="200" t="s">
        <v>81</v>
      </c>
      <c r="AV1326" s="14" t="s">
        <v>87</v>
      </c>
      <c r="AW1326" s="14" t="s">
        <v>29</v>
      </c>
      <c r="AX1326" s="14" t="s">
        <v>74</v>
      </c>
      <c r="AY1326" s="200" t="s">
        <v>176</v>
      </c>
    </row>
    <row r="1327" spans="1:65" s="13" customFormat="1">
      <c r="B1327" s="191"/>
      <c r="D1327" s="192" t="s">
        <v>184</v>
      </c>
      <c r="E1327" s="193" t="s">
        <v>1</v>
      </c>
      <c r="F1327" s="194" t="s">
        <v>1294</v>
      </c>
      <c r="H1327" s="193" t="s">
        <v>1</v>
      </c>
      <c r="I1327" s="195"/>
      <c r="L1327" s="191"/>
      <c r="M1327" s="196"/>
      <c r="N1327" s="197"/>
      <c r="O1327" s="197"/>
      <c r="P1327" s="197"/>
      <c r="Q1327" s="197"/>
      <c r="R1327" s="197"/>
      <c r="S1327" s="197"/>
      <c r="T1327" s="198"/>
      <c r="AT1327" s="193" t="s">
        <v>184</v>
      </c>
      <c r="AU1327" s="193" t="s">
        <v>81</v>
      </c>
      <c r="AV1327" s="13" t="s">
        <v>81</v>
      </c>
      <c r="AW1327" s="13" t="s">
        <v>29</v>
      </c>
      <c r="AX1327" s="13" t="s">
        <v>74</v>
      </c>
      <c r="AY1327" s="193" t="s">
        <v>176</v>
      </c>
    </row>
    <row r="1328" spans="1:65" s="14" customFormat="1">
      <c r="B1328" s="199"/>
      <c r="D1328" s="192" t="s">
        <v>184</v>
      </c>
      <c r="E1328" s="200" t="s">
        <v>1</v>
      </c>
      <c r="F1328" s="201" t="s">
        <v>215</v>
      </c>
      <c r="H1328" s="202">
        <v>3</v>
      </c>
      <c r="I1328" s="203"/>
      <c r="L1328" s="199"/>
      <c r="M1328" s="204"/>
      <c r="N1328" s="205"/>
      <c r="O1328" s="205"/>
      <c r="P1328" s="205"/>
      <c r="Q1328" s="205"/>
      <c r="R1328" s="205"/>
      <c r="S1328" s="205"/>
      <c r="T1328" s="206"/>
      <c r="AT1328" s="200" t="s">
        <v>184</v>
      </c>
      <c r="AU1328" s="200" t="s">
        <v>81</v>
      </c>
      <c r="AV1328" s="14" t="s">
        <v>87</v>
      </c>
      <c r="AW1328" s="14" t="s">
        <v>29</v>
      </c>
      <c r="AX1328" s="14" t="s">
        <v>74</v>
      </c>
      <c r="AY1328" s="200" t="s">
        <v>176</v>
      </c>
    </row>
    <row r="1329" spans="1:65" s="15" customFormat="1">
      <c r="B1329" s="207"/>
      <c r="D1329" s="192" t="s">
        <v>184</v>
      </c>
      <c r="E1329" s="208" t="s">
        <v>1</v>
      </c>
      <c r="F1329" s="209" t="s">
        <v>207</v>
      </c>
      <c r="H1329" s="210">
        <v>6</v>
      </c>
      <c r="I1329" s="211"/>
      <c r="L1329" s="207"/>
      <c r="M1329" s="212"/>
      <c r="N1329" s="213"/>
      <c r="O1329" s="213"/>
      <c r="P1329" s="213"/>
      <c r="Q1329" s="213"/>
      <c r="R1329" s="213"/>
      <c r="S1329" s="213"/>
      <c r="T1329" s="214"/>
      <c r="AT1329" s="208" t="s">
        <v>184</v>
      </c>
      <c r="AU1329" s="208" t="s">
        <v>81</v>
      </c>
      <c r="AV1329" s="15" t="s">
        <v>183</v>
      </c>
      <c r="AW1329" s="15" t="s">
        <v>29</v>
      </c>
      <c r="AX1329" s="15" t="s">
        <v>81</v>
      </c>
      <c r="AY1329" s="208" t="s">
        <v>176</v>
      </c>
    </row>
    <row r="1330" spans="1:65" s="2" customFormat="1" ht="24.2" customHeight="1">
      <c r="A1330" s="35"/>
      <c r="B1330" s="146"/>
      <c r="C1330" s="178" t="s">
        <v>938</v>
      </c>
      <c r="D1330" s="178" t="s">
        <v>179</v>
      </c>
      <c r="E1330" s="179" t="s">
        <v>1292</v>
      </c>
      <c r="F1330" s="180" t="s">
        <v>1299</v>
      </c>
      <c r="G1330" s="181" t="s">
        <v>272</v>
      </c>
      <c r="H1330" s="182">
        <v>9</v>
      </c>
      <c r="I1330" s="183"/>
      <c r="J1330" s="184">
        <f>ROUND(I1330*H1330,2)</f>
        <v>0</v>
      </c>
      <c r="K1330" s="185"/>
      <c r="L1330" s="36"/>
      <c r="M1330" s="186" t="s">
        <v>1</v>
      </c>
      <c r="N1330" s="187" t="s">
        <v>40</v>
      </c>
      <c r="O1330" s="64"/>
      <c r="P1330" s="188">
        <f>O1330*H1330</f>
        <v>0</v>
      </c>
      <c r="Q1330" s="188">
        <v>0</v>
      </c>
      <c r="R1330" s="188">
        <f>Q1330*H1330</f>
        <v>0</v>
      </c>
      <c r="S1330" s="188">
        <v>0</v>
      </c>
      <c r="T1330" s="189">
        <f>S1330*H1330</f>
        <v>0</v>
      </c>
      <c r="U1330" s="35"/>
      <c r="V1330" s="35"/>
      <c r="W1330" s="35"/>
      <c r="X1330" s="35"/>
      <c r="Y1330" s="35"/>
      <c r="Z1330" s="35"/>
      <c r="AA1330" s="35"/>
      <c r="AB1330" s="35"/>
      <c r="AC1330" s="35"/>
      <c r="AD1330" s="35"/>
      <c r="AE1330" s="35"/>
      <c r="AR1330" s="190" t="s">
        <v>1222</v>
      </c>
      <c r="AT1330" s="190" t="s">
        <v>179</v>
      </c>
      <c r="AU1330" s="190" t="s">
        <v>81</v>
      </c>
      <c r="AY1330" s="18" t="s">
        <v>176</v>
      </c>
      <c r="BE1330" s="108">
        <f>IF(N1330="základná",J1330,0)</f>
        <v>0</v>
      </c>
      <c r="BF1330" s="108">
        <f>IF(N1330="znížená",J1330,0)</f>
        <v>0</v>
      </c>
      <c r="BG1330" s="108">
        <f>IF(N1330="zákl. prenesená",J1330,0)</f>
        <v>0</v>
      </c>
      <c r="BH1330" s="108">
        <f>IF(N1330="zníž. prenesená",J1330,0)</f>
        <v>0</v>
      </c>
      <c r="BI1330" s="108">
        <f>IF(N1330="nulová",J1330,0)</f>
        <v>0</v>
      </c>
      <c r="BJ1330" s="18" t="s">
        <v>87</v>
      </c>
      <c r="BK1330" s="108">
        <f>ROUND(I1330*H1330,2)</f>
        <v>0</v>
      </c>
      <c r="BL1330" s="18" t="s">
        <v>1222</v>
      </c>
      <c r="BM1330" s="190" t="s">
        <v>1300</v>
      </c>
    </row>
    <row r="1331" spans="1:65" s="2" customFormat="1" ht="58.5">
      <c r="A1331" s="35"/>
      <c r="B1331" s="36"/>
      <c r="C1331" s="35"/>
      <c r="D1331" s="192" t="s">
        <v>585</v>
      </c>
      <c r="E1331" s="35"/>
      <c r="F1331" s="228" t="s">
        <v>1301</v>
      </c>
      <c r="G1331" s="35"/>
      <c r="H1331" s="35"/>
      <c r="I1331" s="147"/>
      <c r="J1331" s="35"/>
      <c r="K1331" s="35"/>
      <c r="L1331" s="36"/>
      <c r="M1331" s="229"/>
      <c r="N1331" s="230"/>
      <c r="O1331" s="64"/>
      <c r="P1331" s="64"/>
      <c r="Q1331" s="64"/>
      <c r="R1331" s="64"/>
      <c r="S1331" s="64"/>
      <c r="T1331" s="65"/>
      <c r="U1331" s="35"/>
      <c r="V1331" s="35"/>
      <c r="W1331" s="35"/>
      <c r="X1331" s="35"/>
      <c r="Y1331" s="35"/>
      <c r="Z1331" s="35"/>
      <c r="AA1331" s="35"/>
      <c r="AB1331" s="35"/>
      <c r="AC1331" s="35"/>
      <c r="AD1331" s="35"/>
      <c r="AE1331" s="35"/>
      <c r="AT1331" s="18" t="s">
        <v>585</v>
      </c>
      <c r="AU1331" s="18" t="s">
        <v>81</v>
      </c>
    </row>
    <row r="1332" spans="1:65" s="13" customFormat="1">
      <c r="B1332" s="191"/>
      <c r="D1332" s="192" t="s">
        <v>184</v>
      </c>
      <c r="E1332" s="193" t="s">
        <v>1</v>
      </c>
      <c r="F1332" s="194" t="s">
        <v>1292</v>
      </c>
      <c r="H1332" s="193" t="s">
        <v>1</v>
      </c>
      <c r="I1332" s="195"/>
      <c r="L1332" s="191"/>
      <c r="M1332" s="196"/>
      <c r="N1332" s="197"/>
      <c r="O1332" s="197"/>
      <c r="P1332" s="197"/>
      <c r="Q1332" s="197"/>
      <c r="R1332" s="197"/>
      <c r="S1332" s="197"/>
      <c r="T1332" s="198"/>
      <c r="AT1332" s="193" t="s">
        <v>184</v>
      </c>
      <c r="AU1332" s="193" t="s">
        <v>81</v>
      </c>
      <c r="AV1332" s="13" t="s">
        <v>81</v>
      </c>
      <c r="AW1332" s="13" t="s">
        <v>29</v>
      </c>
      <c r="AX1332" s="13" t="s">
        <v>74</v>
      </c>
      <c r="AY1332" s="193" t="s">
        <v>176</v>
      </c>
    </row>
    <row r="1333" spans="1:65" s="14" customFormat="1">
      <c r="B1333" s="199"/>
      <c r="D1333" s="192" t="s">
        <v>184</v>
      </c>
      <c r="E1333" s="200" t="s">
        <v>1</v>
      </c>
      <c r="F1333" s="201" t="s">
        <v>215</v>
      </c>
      <c r="H1333" s="202">
        <v>3</v>
      </c>
      <c r="I1333" s="203"/>
      <c r="L1333" s="199"/>
      <c r="M1333" s="204"/>
      <c r="N1333" s="205"/>
      <c r="O1333" s="205"/>
      <c r="P1333" s="205"/>
      <c r="Q1333" s="205"/>
      <c r="R1333" s="205"/>
      <c r="S1333" s="205"/>
      <c r="T1333" s="206"/>
      <c r="AT1333" s="200" t="s">
        <v>184</v>
      </c>
      <c r="AU1333" s="200" t="s">
        <v>81</v>
      </c>
      <c r="AV1333" s="14" t="s">
        <v>87</v>
      </c>
      <c r="AW1333" s="14" t="s">
        <v>29</v>
      </c>
      <c r="AX1333" s="14" t="s">
        <v>74</v>
      </c>
      <c r="AY1333" s="200" t="s">
        <v>176</v>
      </c>
    </row>
    <row r="1334" spans="1:65" s="13" customFormat="1">
      <c r="B1334" s="191"/>
      <c r="D1334" s="192" t="s">
        <v>184</v>
      </c>
      <c r="E1334" s="193" t="s">
        <v>1</v>
      </c>
      <c r="F1334" s="194" t="s">
        <v>1302</v>
      </c>
      <c r="H1334" s="193" t="s">
        <v>1</v>
      </c>
      <c r="I1334" s="195"/>
      <c r="L1334" s="191"/>
      <c r="M1334" s="196"/>
      <c r="N1334" s="197"/>
      <c r="O1334" s="197"/>
      <c r="P1334" s="197"/>
      <c r="Q1334" s="197"/>
      <c r="R1334" s="197"/>
      <c r="S1334" s="197"/>
      <c r="T1334" s="198"/>
      <c r="AT1334" s="193" t="s">
        <v>184</v>
      </c>
      <c r="AU1334" s="193" t="s">
        <v>81</v>
      </c>
      <c r="AV1334" s="13" t="s">
        <v>81</v>
      </c>
      <c r="AW1334" s="13" t="s">
        <v>29</v>
      </c>
      <c r="AX1334" s="13" t="s">
        <v>74</v>
      </c>
      <c r="AY1334" s="193" t="s">
        <v>176</v>
      </c>
    </row>
    <row r="1335" spans="1:65" s="14" customFormat="1">
      <c r="B1335" s="199"/>
      <c r="D1335" s="192" t="s">
        <v>184</v>
      </c>
      <c r="E1335" s="200" t="s">
        <v>1</v>
      </c>
      <c r="F1335" s="201" t="s">
        <v>215</v>
      </c>
      <c r="H1335" s="202">
        <v>3</v>
      </c>
      <c r="I1335" s="203"/>
      <c r="L1335" s="199"/>
      <c r="M1335" s="204"/>
      <c r="N1335" s="205"/>
      <c r="O1335" s="205"/>
      <c r="P1335" s="205"/>
      <c r="Q1335" s="205"/>
      <c r="R1335" s="205"/>
      <c r="S1335" s="205"/>
      <c r="T1335" s="206"/>
      <c r="AT1335" s="200" t="s">
        <v>184</v>
      </c>
      <c r="AU1335" s="200" t="s">
        <v>81</v>
      </c>
      <c r="AV1335" s="14" t="s">
        <v>87</v>
      </c>
      <c r="AW1335" s="14" t="s">
        <v>29</v>
      </c>
      <c r="AX1335" s="14" t="s">
        <v>74</v>
      </c>
      <c r="AY1335" s="200" t="s">
        <v>176</v>
      </c>
    </row>
    <row r="1336" spans="1:65" s="13" customFormat="1">
      <c r="B1336" s="191"/>
      <c r="D1336" s="192" t="s">
        <v>184</v>
      </c>
      <c r="E1336" s="193" t="s">
        <v>1</v>
      </c>
      <c r="F1336" s="194" t="s">
        <v>1189</v>
      </c>
      <c r="H1336" s="193" t="s">
        <v>1</v>
      </c>
      <c r="I1336" s="195"/>
      <c r="L1336" s="191"/>
      <c r="M1336" s="196"/>
      <c r="N1336" s="197"/>
      <c r="O1336" s="197"/>
      <c r="P1336" s="197"/>
      <c r="Q1336" s="197"/>
      <c r="R1336" s="197"/>
      <c r="S1336" s="197"/>
      <c r="T1336" s="198"/>
      <c r="AT1336" s="193" t="s">
        <v>184</v>
      </c>
      <c r="AU1336" s="193" t="s">
        <v>81</v>
      </c>
      <c r="AV1336" s="13" t="s">
        <v>81</v>
      </c>
      <c r="AW1336" s="13" t="s">
        <v>29</v>
      </c>
      <c r="AX1336" s="13" t="s">
        <v>74</v>
      </c>
      <c r="AY1336" s="193" t="s">
        <v>176</v>
      </c>
    </row>
    <row r="1337" spans="1:65" s="14" customFormat="1">
      <c r="B1337" s="199"/>
      <c r="D1337" s="192" t="s">
        <v>184</v>
      </c>
      <c r="E1337" s="200" t="s">
        <v>1</v>
      </c>
      <c r="F1337" s="201" t="s">
        <v>215</v>
      </c>
      <c r="H1337" s="202">
        <v>3</v>
      </c>
      <c r="I1337" s="203"/>
      <c r="L1337" s="199"/>
      <c r="M1337" s="204"/>
      <c r="N1337" s="205"/>
      <c r="O1337" s="205"/>
      <c r="P1337" s="205"/>
      <c r="Q1337" s="205"/>
      <c r="R1337" s="205"/>
      <c r="S1337" s="205"/>
      <c r="T1337" s="206"/>
      <c r="AT1337" s="200" t="s">
        <v>184</v>
      </c>
      <c r="AU1337" s="200" t="s">
        <v>81</v>
      </c>
      <c r="AV1337" s="14" t="s">
        <v>87</v>
      </c>
      <c r="AW1337" s="14" t="s">
        <v>29</v>
      </c>
      <c r="AX1337" s="14" t="s">
        <v>74</v>
      </c>
      <c r="AY1337" s="200" t="s">
        <v>176</v>
      </c>
    </row>
    <row r="1338" spans="1:65" s="15" customFormat="1">
      <c r="B1338" s="207"/>
      <c r="D1338" s="192" t="s">
        <v>184</v>
      </c>
      <c r="E1338" s="208" t="s">
        <v>1</v>
      </c>
      <c r="F1338" s="209" t="s">
        <v>207</v>
      </c>
      <c r="H1338" s="210">
        <v>9</v>
      </c>
      <c r="I1338" s="211"/>
      <c r="L1338" s="207"/>
      <c r="M1338" s="212"/>
      <c r="N1338" s="213"/>
      <c r="O1338" s="213"/>
      <c r="P1338" s="213"/>
      <c r="Q1338" s="213"/>
      <c r="R1338" s="213"/>
      <c r="S1338" s="213"/>
      <c r="T1338" s="214"/>
      <c r="AT1338" s="208" t="s">
        <v>184</v>
      </c>
      <c r="AU1338" s="208" t="s">
        <v>81</v>
      </c>
      <c r="AV1338" s="15" t="s">
        <v>183</v>
      </c>
      <c r="AW1338" s="15" t="s">
        <v>29</v>
      </c>
      <c r="AX1338" s="15" t="s">
        <v>81</v>
      </c>
      <c r="AY1338" s="208" t="s">
        <v>176</v>
      </c>
    </row>
    <row r="1339" spans="1:65" s="2" customFormat="1" ht="24.2" customHeight="1">
      <c r="A1339" s="35"/>
      <c r="B1339" s="146"/>
      <c r="C1339" s="178" t="s">
        <v>1303</v>
      </c>
      <c r="D1339" s="178" t="s">
        <v>179</v>
      </c>
      <c r="E1339" s="179" t="s">
        <v>1304</v>
      </c>
      <c r="F1339" s="180" t="s">
        <v>1305</v>
      </c>
      <c r="G1339" s="181" t="s">
        <v>272</v>
      </c>
      <c r="H1339" s="182">
        <v>1</v>
      </c>
      <c r="I1339" s="183"/>
      <c r="J1339" s="184">
        <f>ROUND(I1339*H1339,2)</f>
        <v>0</v>
      </c>
      <c r="K1339" s="185"/>
      <c r="L1339" s="36"/>
      <c r="M1339" s="186" t="s">
        <v>1</v>
      </c>
      <c r="N1339" s="187" t="s">
        <v>40</v>
      </c>
      <c r="O1339" s="64"/>
      <c r="P1339" s="188">
        <f>O1339*H1339</f>
        <v>0</v>
      </c>
      <c r="Q1339" s="188">
        <v>0</v>
      </c>
      <c r="R1339" s="188">
        <f>Q1339*H1339</f>
        <v>0</v>
      </c>
      <c r="S1339" s="188">
        <v>0</v>
      </c>
      <c r="T1339" s="189">
        <f>S1339*H1339</f>
        <v>0</v>
      </c>
      <c r="U1339" s="35"/>
      <c r="V1339" s="35"/>
      <c r="W1339" s="35"/>
      <c r="X1339" s="35"/>
      <c r="Y1339" s="35"/>
      <c r="Z1339" s="35"/>
      <c r="AA1339" s="35"/>
      <c r="AB1339" s="35"/>
      <c r="AC1339" s="35"/>
      <c r="AD1339" s="35"/>
      <c r="AE1339" s="35"/>
      <c r="AR1339" s="190" t="s">
        <v>1222</v>
      </c>
      <c r="AT1339" s="190" t="s">
        <v>179</v>
      </c>
      <c r="AU1339" s="190" t="s">
        <v>81</v>
      </c>
      <c r="AY1339" s="18" t="s">
        <v>176</v>
      </c>
      <c r="BE1339" s="108">
        <f>IF(N1339="základná",J1339,0)</f>
        <v>0</v>
      </c>
      <c r="BF1339" s="108">
        <f>IF(N1339="znížená",J1339,0)</f>
        <v>0</v>
      </c>
      <c r="BG1339" s="108">
        <f>IF(N1339="zákl. prenesená",J1339,0)</f>
        <v>0</v>
      </c>
      <c r="BH1339" s="108">
        <f>IF(N1339="zníž. prenesená",J1339,0)</f>
        <v>0</v>
      </c>
      <c r="BI1339" s="108">
        <f>IF(N1339="nulová",J1339,0)</f>
        <v>0</v>
      </c>
      <c r="BJ1339" s="18" t="s">
        <v>87</v>
      </c>
      <c r="BK1339" s="108">
        <f>ROUND(I1339*H1339,2)</f>
        <v>0</v>
      </c>
      <c r="BL1339" s="18" t="s">
        <v>1222</v>
      </c>
      <c r="BM1339" s="190" t="s">
        <v>1306</v>
      </c>
    </row>
    <row r="1340" spans="1:65" s="2" customFormat="1" ht="331.5">
      <c r="A1340" s="35"/>
      <c r="B1340" s="36"/>
      <c r="C1340" s="35"/>
      <c r="D1340" s="192" t="s">
        <v>585</v>
      </c>
      <c r="E1340" s="35"/>
      <c r="F1340" s="228" t="s">
        <v>1307</v>
      </c>
      <c r="G1340" s="35"/>
      <c r="H1340" s="35"/>
      <c r="I1340" s="147"/>
      <c r="J1340" s="35"/>
      <c r="K1340" s="35"/>
      <c r="L1340" s="36"/>
      <c r="M1340" s="229"/>
      <c r="N1340" s="230"/>
      <c r="O1340" s="64"/>
      <c r="P1340" s="64"/>
      <c r="Q1340" s="64"/>
      <c r="R1340" s="64"/>
      <c r="S1340" s="64"/>
      <c r="T1340" s="65"/>
      <c r="U1340" s="35"/>
      <c r="V1340" s="35"/>
      <c r="W1340" s="35"/>
      <c r="X1340" s="35"/>
      <c r="Y1340" s="35"/>
      <c r="Z1340" s="35"/>
      <c r="AA1340" s="35"/>
      <c r="AB1340" s="35"/>
      <c r="AC1340" s="35"/>
      <c r="AD1340" s="35"/>
      <c r="AE1340" s="35"/>
      <c r="AT1340" s="18" t="s">
        <v>585</v>
      </c>
      <c r="AU1340" s="18" t="s">
        <v>81</v>
      </c>
    </row>
    <row r="1341" spans="1:65" s="2" customFormat="1" ht="24.2" customHeight="1">
      <c r="A1341" s="35"/>
      <c r="B1341" s="146"/>
      <c r="C1341" s="178" t="s">
        <v>943</v>
      </c>
      <c r="D1341" s="178" t="s">
        <v>179</v>
      </c>
      <c r="E1341" s="179" t="s">
        <v>1308</v>
      </c>
      <c r="F1341" s="180" t="s">
        <v>1309</v>
      </c>
      <c r="G1341" s="181" t="s">
        <v>272</v>
      </c>
      <c r="H1341" s="182">
        <v>1</v>
      </c>
      <c r="I1341" s="183"/>
      <c r="J1341" s="184">
        <f>ROUND(I1341*H1341,2)</f>
        <v>0</v>
      </c>
      <c r="K1341" s="185"/>
      <c r="L1341" s="36"/>
      <c r="M1341" s="186" t="s">
        <v>1</v>
      </c>
      <c r="N1341" s="187" t="s">
        <v>40</v>
      </c>
      <c r="O1341" s="64"/>
      <c r="P1341" s="188">
        <f>O1341*H1341</f>
        <v>0</v>
      </c>
      <c r="Q1341" s="188">
        <v>0</v>
      </c>
      <c r="R1341" s="188">
        <f>Q1341*H1341</f>
        <v>0</v>
      </c>
      <c r="S1341" s="188">
        <v>0</v>
      </c>
      <c r="T1341" s="189">
        <f>S1341*H1341</f>
        <v>0</v>
      </c>
      <c r="U1341" s="35"/>
      <c r="V1341" s="35"/>
      <c r="W1341" s="35"/>
      <c r="X1341" s="35"/>
      <c r="Y1341" s="35"/>
      <c r="Z1341" s="35"/>
      <c r="AA1341" s="35"/>
      <c r="AB1341" s="35"/>
      <c r="AC1341" s="35"/>
      <c r="AD1341" s="35"/>
      <c r="AE1341" s="35"/>
      <c r="AR1341" s="190" t="s">
        <v>1222</v>
      </c>
      <c r="AT1341" s="190" t="s">
        <v>179</v>
      </c>
      <c r="AU1341" s="190" t="s">
        <v>81</v>
      </c>
      <c r="AY1341" s="18" t="s">
        <v>176</v>
      </c>
      <c r="BE1341" s="108">
        <f>IF(N1341="základná",J1341,0)</f>
        <v>0</v>
      </c>
      <c r="BF1341" s="108">
        <f>IF(N1341="znížená",J1341,0)</f>
        <v>0</v>
      </c>
      <c r="BG1341" s="108">
        <f>IF(N1341="zákl. prenesená",J1341,0)</f>
        <v>0</v>
      </c>
      <c r="BH1341" s="108">
        <f>IF(N1341="zníž. prenesená",J1341,0)</f>
        <v>0</v>
      </c>
      <c r="BI1341" s="108">
        <f>IF(N1341="nulová",J1341,0)</f>
        <v>0</v>
      </c>
      <c r="BJ1341" s="18" t="s">
        <v>87</v>
      </c>
      <c r="BK1341" s="108">
        <f>ROUND(I1341*H1341,2)</f>
        <v>0</v>
      </c>
      <c r="BL1341" s="18" t="s">
        <v>1222</v>
      </c>
      <c r="BM1341" s="190" t="s">
        <v>1310</v>
      </c>
    </row>
    <row r="1342" spans="1:65" s="2" customFormat="1" ht="185.25">
      <c r="A1342" s="35"/>
      <c r="B1342" s="36"/>
      <c r="C1342" s="35"/>
      <c r="D1342" s="192" t="s">
        <v>585</v>
      </c>
      <c r="E1342" s="35"/>
      <c r="F1342" s="228" t="s">
        <v>1311</v>
      </c>
      <c r="G1342" s="35"/>
      <c r="H1342" s="35"/>
      <c r="I1342" s="147"/>
      <c r="J1342" s="35"/>
      <c r="K1342" s="35"/>
      <c r="L1342" s="36"/>
      <c r="M1342" s="229"/>
      <c r="N1342" s="230"/>
      <c r="O1342" s="64"/>
      <c r="P1342" s="64"/>
      <c r="Q1342" s="64"/>
      <c r="R1342" s="64"/>
      <c r="S1342" s="64"/>
      <c r="T1342" s="65"/>
      <c r="U1342" s="35"/>
      <c r="V1342" s="35"/>
      <c r="W1342" s="35"/>
      <c r="X1342" s="35"/>
      <c r="Y1342" s="35"/>
      <c r="Z1342" s="35"/>
      <c r="AA1342" s="35"/>
      <c r="AB1342" s="35"/>
      <c r="AC1342" s="35"/>
      <c r="AD1342" s="35"/>
      <c r="AE1342" s="35"/>
      <c r="AT1342" s="18" t="s">
        <v>585</v>
      </c>
      <c r="AU1342" s="18" t="s">
        <v>81</v>
      </c>
    </row>
    <row r="1343" spans="1:65" s="2" customFormat="1" ht="24.2" customHeight="1">
      <c r="A1343" s="35"/>
      <c r="B1343" s="146"/>
      <c r="C1343" s="178" t="s">
        <v>1312</v>
      </c>
      <c r="D1343" s="178" t="s">
        <v>179</v>
      </c>
      <c r="E1343" s="179" t="s">
        <v>1313</v>
      </c>
      <c r="F1343" s="180" t="s">
        <v>1314</v>
      </c>
      <c r="G1343" s="181" t="s">
        <v>272</v>
      </c>
      <c r="H1343" s="182">
        <v>1</v>
      </c>
      <c r="I1343" s="183"/>
      <c r="J1343" s="184">
        <f>ROUND(I1343*H1343,2)</f>
        <v>0</v>
      </c>
      <c r="K1343" s="185"/>
      <c r="L1343" s="36"/>
      <c r="M1343" s="186" t="s">
        <v>1</v>
      </c>
      <c r="N1343" s="187" t="s">
        <v>40</v>
      </c>
      <c r="O1343" s="64"/>
      <c r="P1343" s="188">
        <f>O1343*H1343</f>
        <v>0</v>
      </c>
      <c r="Q1343" s="188">
        <v>0</v>
      </c>
      <c r="R1343" s="188">
        <f>Q1343*H1343</f>
        <v>0</v>
      </c>
      <c r="S1343" s="188">
        <v>0</v>
      </c>
      <c r="T1343" s="189">
        <f>S1343*H1343</f>
        <v>0</v>
      </c>
      <c r="U1343" s="35"/>
      <c r="V1343" s="35"/>
      <c r="W1343" s="35"/>
      <c r="X1343" s="35"/>
      <c r="Y1343" s="35"/>
      <c r="Z1343" s="35"/>
      <c r="AA1343" s="35"/>
      <c r="AB1343" s="35"/>
      <c r="AC1343" s="35"/>
      <c r="AD1343" s="35"/>
      <c r="AE1343" s="35"/>
      <c r="AR1343" s="190" t="s">
        <v>1222</v>
      </c>
      <c r="AT1343" s="190" t="s">
        <v>179</v>
      </c>
      <c r="AU1343" s="190" t="s">
        <v>81</v>
      </c>
      <c r="AY1343" s="18" t="s">
        <v>176</v>
      </c>
      <c r="BE1343" s="108">
        <f>IF(N1343="základná",J1343,0)</f>
        <v>0</v>
      </c>
      <c r="BF1343" s="108">
        <f>IF(N1343="znížená",J1343,0)</f>
        <v>0</v>
      </c>
      <c r="BG1343" s="108">
        <f>IF(N1343="zákl. prenesená",J1343,0)</f>
        <v>0</v>
      </c>
      <c r="BH1343" s="108">
        <f>IF(N1343="zníž. prenesená",J1343,0)</f>
        <v>0</v>
      </c>
      <c r="BI1343" s="108">
        <f>IF(N1343="nulová",J1343,0)</f>
        <v>0</v>
      </c>
      <c r="BJ1343" s="18" t="s">
        <v>87</v>
      </c>
      <c r="BK1343" s="108">
        <f>ROUND(I1343*H1343,2)</f>
        <v>0</v>
      </c>
      <c r="BL1343" s="18" t="s">
        <v>1222</v>
      </c>
      <c r="BM1343" s="190" t="s">
        <v>1315</v>
      </c>
    </row>
    <row r="1344" spans="1:65" s="2" customFormat="1" ht="29.25">
      <c r="A1344" s="35"/>
      <c r="B1344" s="36"/>
      <c r="C1344" s="35"/>
      <c r="D1344" s="192" t="s">
        <v>585</v>
      </c>
      <c r="E1344" s="35"/>
      <c r="F1344" s="228" t="s">
        <v>1316</v>
      </c>
      <c r="G1344" s="35"/>
      <c r="H1344" s="35"/>
      <c r="I1344" s="147"/>
      <c r="J1344" s="35"/>
      <c r="K1344" s="35"/>
      <c r="L1344" s="36"/>
      <c r="M1344" s="229"/>
      <c r="N1344" s="230"/>
      <c r="O1344" s="64"/>
      <c r="P1344" s="64"/>
      <c r="Q1344" s="64"/>
      <c r="R1344" s="64"/>
      <c r="S1344" s="64"/>
      <c r="T1344" s="65"/>
      <c r="U1344" s="35"/>
      <c r="V1344" s="35"/>
      <c r="W1344" s="35"/>
      <c r="X1344" s="35"/>
      <c r="Y1344" s="35"/>
      <c r="Z1344" s="35"/>
      <c r="AA1344" s="35"/>
      <c r="AB1344" s="35"/>
      <c r="AC1344" s="35"/>
      <c r="AD1344" s="35"/>
      <c r="AE1344" s="35"/>
      <c r="AT1344" s="18" t="s">
        <v>585</v>
      </c>
      <c r="AU1344" s="18" t="s">
        <v>81</v>
      </c>
    </row>
    <row r="1345" spans="1:65" s="2" customFormat="1" ht="24.2" customHeight="1">
      <c r="A1345" s="35"/>
      <c r="B1345" s="146"/>
      <c r="C1345" s="178" t="s">
        <v>949</v>
      </c>
      <c r="D1345" s="178" t="s">
        <v>179</v>
      </c>
      <c r="E1345" s="179" t="s">
        <v>1317</v>
      </c>
      <c r="F1345" s="180" t="s">
        <v>1318</v>
      </c>
      <c r="G1345" s="181" t="s">
        <v>272</v>
      </c>
      <c r="H1345" s="182">
        <v>1</v>
      </c>
      <c r="I1345" s="183"/>
      <c r="J1345" s="184">
        <f>ROUND(I1345*H1345,2)</f>
        <v>0</v>
      </c>
      <c r="K1345" s="185"/>
      <c r="L1345" s="36"/>
      <c r="M1345" s="186" t="s">
        <v>1</v>
      </c>
      <c r="N1345" s="187" t="s">
        <v>40</v>
      </c>
      <c r="O1345" s="64"/>
      <c r="P1345" s="188">
        <f>O1345*H1345</f>
        <v>0</v>
      </c>
      <c r="Q1345" s="188">
        <v>0</v>
      </c>
      <c r="R1345" s="188">
        <f>Q1345*H1345</f>
        <v>0</v>
      </c>
      <c r="S1345" s="188">
        <v>0</v>
      </c>
      <c r="T1345" s="189">
        <f>S1345*H1345</f>
        <v>0</v>
      </c>
      <c r="U1345" s="35"/>
      <c r="V1345" s="35"/>
      <c r="W1345" s="35"/>
      <c r="X1345" s="35"/>
      <c r="Y1345" s="35"/>
      <c r="Z1345" s="35"/>
      <c r="AA1345" s="35"/>
      <c r="AB1345" s="35"/>
      <c r="AC1345" s="35"/>
      <c r="AD1345" s="35"/>
      <c r="AE1345" s="35"/>
      <c r="AR1345" s="190" t="s">
        <v>1222</v>
      </c>
      <c r="AT1345" s="190" t="s">
        <v>179</v>
      </c>
      <c r="AU1345" s="190" t="s">
        <v>81</v>
      </c>
      <c r="AY1345" s="18" t="s">
        <v>176</v>
      </c>
      <c r="BE1345" s="108">
        <f>IF(N1345="základná",J1345,0)</f>
        <v>0</v>
      </c>
      <c r="BF1345" s="108">
        <f>IF(N1345="znížená",J1345,0)</f>
        <v>0</v>
      </c>
      <c r="BG1345" s="108">
        <f>IF(N1345="zákl. prenesená",J1345,0)</f>
        <v>0</v>
      </c>
      <c r="BH1345" s="108">
        <f>IF(N1345="zníž. prenesená",J1345,0)</f>
        <v>0</v>
      </c>
      <c r="BI1345" s="108">
        <f>IF(N1345="nulová",J1345,0)</f>
        <v>0</v>
      </c>
      <c r="BJ1345" s="18" t="s">
        <v>87</v>
      </c>
      <c r="BK1345" s="108">
        <f>ROUND(I1345*H1345,2)</f>
        <v>0</v>
      </c>
      <c r="BL1345" s="18" t="s">
        <v>1222</v>
      </c>
      <c r="BM1345" s="190" t="s">
        <v>1319</v>
      </c>
    </row>
    <row r="1346" spans="1:65" s="2" customFormat="1" ht="214.5">
      <c r="A1346" s="35"/>
      <c r="B1346" s="36"/>
      <c r="C1346" s="35"/>
      <c r="D1346" s="192" t="s">
        <v>585</v>
      </c>
      <c r="E1346" s="35"/>
      <c r="F1346" s="228" t="s">
        <v>1320</v>
      </c>
      <c r="G1346" s="35"/>
      <c r="H1346" s="35"/>
      <c r="I1346" s="147"/>
      <c r="J1346" s="35"/>
      <c r="K1346" s="35"/>
      <c r="L1346" s="36"/>
      <c r="M1346" s="229"/>
      <c r="N1346" s="230"/>
      <c r="O1346" s="64"/>
      <c r="P1346" s="64"/>
      <c r="Q1346" s="64"/>
      <c r="R1346" s="64"/>
      <c r="S1346" s="64"/>
      <c r="T1346" s="65"/>
      <c r="U1346" s="35"/>
      <c r="V1346" s="35"/>
      <c r="W1346" s="35"/>
      <c r="X1346" s="35"/>
      <c r="Y1346" s="35"/>
      <c r="Z1346" s="35"/>
      <c r="AA1346" s="35"/>
      <c r="AB1346" s="35"/>
      <c r="AC1346" s="35"/>
      <c r="AD1346" s="35"/>
      <c r="AE1346" s="35"/>
      <c r="AT1346" s="18" t="s">
        <v>585</v>
      </c>
      <c r="AU1346" s="18" t="s">
        <v>81</v>
      </c>
    </row>
    <row r="1347" spans="1:65" s="2" customFormat="1" ht="24.2" customHeight="1">
      <c r="A1347" s="35"/>
      <c r="B1347" s="146"/>
      <c r="C1347" s="178" t="s">
        <v>1321</v>
      </c>
      <c r="D1347" s="178" t="s">
        <v>179</v>
      </c>
      <c r="E1347" s="179" t="s">
        <v>1322</v>
      </c>
      <c r="F1347" s="180" t="s">
        <v>1323</v>
      </c>
      <c r="G1347" s="181" t="s">
        <v>272</v>
      </c>
      <c r="H1347" s="182">
        <v>1</v>
      </c>
      <c r="I1347" s="183"/>
      <c r="J1347" s="184">
        <f>ROUND(I1347*H1347,2)</f>
        <v>0</v>
      </c>
      <c r="K1347" s="185"/>
      <c r="L1347" s="36"/>
      <c r="M1347" s="186" t="s">
        <v>1</v>
      </c>
      <c r="N1347" s="187" t="s">
        <v>40</v>
      </c>
      <c r="O1347" s="64"/>
      <c r="P1347" s="188">
        <f>O1347*H1347</f>
        <v>0</v>
      </c>
      <c r="Q1347" s="188">
        <v>0</v>
      </c>
      <c r="R1347" s="188">
        <f>Q1347*H1347</f>
        <v>0</v>
      </c>
      <c r="S1347" s="188">
        <v>0</v>
      </c>
      <c r="T1347" s="189">
        <f>S1347*H1347</f>
        <v>0</v>
      </c>
      <c r="U1347" s="35"/>
      <c r="V1347" s="35"/>
      <c r="W1347" s="35"/>
      <c r="X1347" s="35"/>
      <c r="Y1347" s="35"/>
      <c r="Z1347" s="35"/>
      <c r="AA1347" s="35"/>
      <c r="AB1347" s="35"/>
      <c r="AC1347" s="35"/>
      <c r="AD1347" s="35"/>
      <c r="AE1347" s="35"/>
      <c r="AR1347" s="190" t="s">
        <v>1222</v>
      </c>
      <c r="AT1347" s="190" t="s">
        <v>179</v>
      </c>
      <c r="AU1347" s="190" t="s">
        <v>81</v>
      </c>
      <c r="AY1347" s="18" t="s">
        <v>176</v>
      </c>
      <c r="BE1347" s="108">
        <f>IF(N1347="základná",J1347,0)</f>
        <v>0</v>
      </c>
      <c r="BF1347" s="108">
        <f>IF(N1347="znížená",J1347,0)</f>
        <v>0</v>
      </c>
      <c r="BG1347" s="108">
        <f>IF(N1347="zákl. prenesená",J1347,0)</f>
        <v>0</v>
      </c>
      <c r="BH1347" s="108">
        <f>IF(N1347="zníž. prenesená",J1347,0)</f>
        <v>0</v>
      </c>
      <c r="BI1347" s="108">
        <f>IF(N1347="nulová",J1347,0)</f>
        <v>0</v>
      </c>
      <c r="BJ1347" s="18" t="s">
        <v>87</v>
      </c>
      <c r="BK1347" s="108">
        <f>ROUND(I1347*H1347,2)</f>
        <v>0</v>
      </c>
      <c r="BL1347" s="18" t="s">
        <v>1222</v>
      </c>
      <c r="BM1347" s="190" t="s">
        <v>1324</v>
      </c>
    </row>
    <row r="1348" spans="1:65" s="2" customFormat="1" ht="175.5">
      <c r="A1348" s="35"/>
      <c r="B1348" s="36"/>
      <c r="C1348" s="35"/>
      <c r="D1348" s="192" t="s">
        <v>585</v>
      </c>
      <c r="E1348" s="35"/>
      <c r="F1348" s="228" t="s">
        <v>1325</v>
      </c>
      <c r="G1348" s="35"/>
      <c r="H1348" s="35"/>
      <c r="I1348" s="147"/>
      <c r="J1348" s="35"/>
      <c r="K1348" s="35"/>
      <c r="L1348" s="36"/>
      <c r="M1348" s="229"/>
      <c r="N1348" s="230"/>
      <c r="O1348" s="64"/>
      <c r="P1348" s="64"/>
      <c r="Q1348" s="64"/>
      <c r="R1348" s="64"/>
      <c r="S1348" s="64"/>
      <c r="T1348" s="65"/>
      <c r="U1348" s="35"/>
      <c r="V1348" s="35"/>
      <c r="W1348" s="35"/>
      <c r="X1348" s="35"/>
      <c r="Y1348" s="35"/>
      <c r="Z1348" s="35"/>
      <c r="AA1348" s="35"/>
      <c r="AB1348" s="35"/>
      <c r="AC1348" s="35"/>
      <c r="AD1348" s="35"/>
      <c r="AE1348" s="35"/>
      <c r="AT1348" s="18" t="s">
        <v>585</v>
      </c>
      <c r="AU1348" s="18" t="s">
        <v>81</v>
      </c>
    </row>
    <row r="1349" spans="1:65" s="2" customFormat="1" ht="24.2" customHeight="1">
      <c r="A1349" s="35"/>
      <c r="B1349" s="146"/>
      <c r="C1349" s="178" t="s">
        <v>956</v>
      </c>
      <c r="D1349" s="178" t="s">
        <v>179</v>
      </c>
      <c r="E1349" s="179" t="s">
        <v>1326</v>
      </c>
      <c r="F1349" s="180" t="s">
        <v>1327</v>
      </c>
      <c r="G1349" s="181" t="s">
        <v>272</v>
      </c>
      <c r="H1349" s="182">
        <v>1</v>
      </c>
      <c r="I1349" s="183"/>
      <c r="J1349" s="184">
        <f>ROUND(I1349*H1349,2)</f>
        <v>0</v>
      </c>
      <c r="K1349" s="185"/>
      <c r="L1349" s="36"/>
      <c r="M1349" s="186" t="s">
        <v>1</v>
      </c>
      <c r="N1349" s="187" t="s">
        <v>40</v>
      </c>
      <c r="O1349" s="64"/>
      <c r="P1349" s="188">
        <f>O1349*H1349</f>
        <v>0</v>
      </c>
      <c r="Q1349" s="188">
        <v>0</v>
      </c>
      <c r="R1349" s="188">
        <f>Q1349*H1349</f>
        <v>0</v>
      </c>
      <c r="S1349" s="188">
        <v>0</v>
      </c>
      <c r="T1349" s="189">
        <f>S1349*H1349</f>
        <v>0</v>
      </c>
      <c r="U1349" s="35"/>
      <c r="V1349" s="35"/>
      <c r="W1349" s="35"/>
      <c r="X1349" s="35"/>
      <c r="Y1349" s="35"/>
      <c r="Z1349" s="35"/>
      <c r="AA1349" s="35"/>
      <c r="AB1349" s="35"/>
      <c r="AC1349" s="35"/>
      <c r="AD1349" s="35"/>
      <c r="AE1349" s="35"/>
      <c r="AR1349" s="190" t="s">
        <v>1222</v>
      </c>
      <c r="AT1349" s="190" t="s">
        <v>179</v>
      </c>
      <c r="AU1349" s="190" t="s">
        <v>81</v>
      </c>
      <c r="AY1349" s="18" t="s">
        <v>176</v>
      </c>
      <c r="BE1349" s="108">
        <f>IF(N1349="základná",J1349,0)</f>
        <v>0</v>
      </c>
      <c r="BF1349" s="108">
        <f>IF(N1349="znížená",J1349,0)</f>
        <v>0</v>
      </c>
      <c r="BG1349" s="108">
        <f>IF(N1349="zákl. prenesená",J1349,0)</f>
        <v>0</v>
      </c>
      <c r="BH1349" s="108">
        <f>IF(N1349="zníž. prenesená",J1349,0)</f>
        <v>0</v>
      </c>
      <c r="BI1349" s="108">
        <f>IF(N1349="nulová",J1349,0)</f>
        <v>0</v>
      </c>
      <c r="BJ1349" s="18" t="s">
        <v>87</v>
      </c>
      <c r="BK1349" s="108">
        <f>ROUND(I1349*H1349,2)</f>
        <v>0</v>
      </c>
      <c r="BL1349" s="18" t="s">
        <v>1222</v>
      </c>
      <c r="BM1349" s="190" t="s">
        <v>1328</v>
      </c>
    </row>
    <row r="1350" spans="1:65" s="2" customFormat="1" ht="48.75">
      <c r="A1350" s="35"/>
      <c r="B1350" s="36"/>
      <c r="C1350" s="35"/>
      <c r="D1350" s="192" t="s">
        <v>585</v>
      </c>
      <c r="E1350" s="35"/>
      <c r="F1350" s="228" t="s">
        <v>1329</v>
      </c>
      <c r="G1350" s="35"/>
      <c r="H1350" s="35"/>
      <c r="I1350" s="147"/>
      <c r="J1350" s="35"/>
      <c r="K1350" s="35"/>
      <c r="L1350" s="36"/>
      <c r="M1350" s="229"/>
      <c r="N1350" s="230"/>
      <c r="O1350" s="64"/>
      <c r="P1350" s="64"/>
      <c r="Q1350" s="64"/>
      <c r="R1350" s="64"/>
      <c r="S1350" s="64"/>
      <c r="T1350" s="65"/>
      <c r="U1350" s="35"/>
      <c r="V1350" s="35"/>
      <c r="W1350" s="35"/>
      <c r="X1350" s="35"/>
      <c r="Y1350" s="35"/>
      <c r="Z1350" s="35"/>
      <c r="AA1350" s="35"/>
      <c r="AB1350" s="35"/>
      <c r="AC1350" s="35"/>
      <c r="AD1350" s="35"/>
      <c r="AE1350" s="35"/>
      <c r="AT1350" s="18" t="s">
        <v>585</v>
      </c>
      <c r="AU1350" s="18" t="s">
        <v>81</v>
      </c>
    </row>
    <row r="1351" spans="1:65" s="2" customFormat="1" ht="24.2" customHeight="1">
      <c r="A1351" s="35"/>
      <c r="B1351" s="146"/>
      <c r="C1351" s="178" t="s">
        <v>1330</v>
      </c>
      <c r="D1351" s="178" t="s">
        <v>179</v>
      </c>
      <c r="E1351" s="179" t="s">
        <v>1331</v>
      </c>
      <c r="F1351" s="180" t="s">
        <v>1332</v>
      </c>
      <c r="G1351" s="181" t="s">
        <v>272</v>
      </c>
      <c r="H1351" s="182">
        <v>1</v>
      </c>
      <c r="I1351" s="183"/>
      <c r="J1351" s="184">
        <f>ROUND(I1351*H1351,2)</f>
        <v>0</v>
      </c>
      <c r="K1351" s="185"/>
      <c r="L1351" s="36"/>
      <c r="M1351" s="186" t="s">
        <v>1</v>
      </c>
      <c r="N1351" s="187" t="s">
        <v>40</v>
      </c>
      <c r="O1351" s="64"/>
      <c r="P1351" s="188">
        <f>O1351*H1351</f>
        <v>0</v>
      </c>
      <c r="Q1351" s="188">
        <v>0</v>
      </c>
      <c r="R1351" s="188">
        <f>Q1351*H1351</f>
        <v>0</v>
      </c>
      <c r="S1351" s="188">
        <v>0</v>
      </c>
      <c r="T1351" s="189">
        <f>S1351*H1351</f>
        <v>0</v>
      </c>
      <c r="U1351" s="35"/>
      <c r="V1351" s="35"/>
      <c r="W1351" s="35"/>
      <c r="X1351" s="35"/>
      <c r="Y1351" s="35"/>
      <c r="Z1351" s="35"/>
      <c r="AA1351" s="35"/>
      <c r="AB1351" s="35"/>
      <c r="AC1351" s="35"/>
      <c r="AD1351" s="35"/>
      <c r="AE1351" s="35"/>
      <c r="AR1351" s="190" t="s">
        <v>1222</v>
      </c>
      <c r="AT1351" s="190" t="s">
        <v>179</v>
      </c>
      <c r="AU1351" s="190" t="s">
        <v>81</v>
      </c>
      <c r="AY1351" s="18" t="s">
        <v>176</v>
      </c>
      <c r="BE1351" s="108">
        <f>IF(N1351="základná",J1351,0)</f>
        <v>0</v>
      </c>
      <c r="BF1351" s="108">
        <f>IF(N1351="znížená",J1351,0)</f>
        <v>0</v>
      </c>
      <c r="BG1351" s="108">
        <f>IF(N1351="zákl. prenesená",J1351,0)</f>
        <v>0</v>
      </c>
      <c r="BH1351" s="108">
        <f>IF(N1351="zníž. prenesená",J1351,0)</f>
        <v>0</v>
      </c>
      <c r="BI1351" s="108">
        <f>IF(N1351="nulová",J1351,0)</f>
        <v>0</v>
      </c>
      <c r="BJ1351" s="18" t="s">
        <v>87</v>
      </c>
      <c r="BK1351" s="108">
        <f>ROUND(I1351*H1351,2)</f>
        <v>0</v>
      </c>
      <c r="BL1351" s="18" t="s">
        <v>1222</v>
      </c>
      <c r="BM1351" s="190" t="s">
        <v>1333</v>
      </c>
    </row>
    <row r="1352" spans="1:65" s="2" customFormat="1" ht="117">
      <c r="A1352" s="35"/>
      <c r="B1352" s="36"/>
      <c r="C1352" s="35"/>
      <c r="D1352" s="192" t="s">
        <v>585</v>
      </c>
      <c r="E1352" s="35"/>
      <c r="F1352" s="228" t="s">
        <v>1334</v>
      </c>
      <c r="G1352" s="35"/>
      <c r="H1352" s="35"/>
      <c r="I1352" s="147"/>
      <c r="J1352" s="35"/>
      <c r="K1352" s="35"/>
      <c r="L1352" s="36"/>
      <c r="M1352" s="229"/>
      <c r="N1352" s="230"/>
      <c r="O1352" s="64"/>
      <c r="P1352" s="64"/>
      <c r="Q1352" s="64"/>
      <c r="R1352" s="64"/>
      <c r="S1352" s="64"/>
      <c r="T1352" s="65"/>
      <c r="U1352" s="35"/>
      <c r="V1352" s="35"/>
      <c r="W1352" s="35"/>
      <c r="X1352" s="35"/>
      <c r="Y1352" s="35"/>
      <c r="Z1352" s="35"/>
      <c r="AA1352" s="35"/>
      <c r="AB1352" s="35"/>
      <c r="AC1352" s="35"/>
      <c r="AD1352" s="35"/>
      <c r="AE1352" s="35"/>
      <c r="AT1352" s="18" t="s">
        <v>585</v>
      </c>
      <c r="AU1352" s="18" t="s">
        <v>81</v>
      </c>
    </row>
    <row r="1353" spans="1:65" s="2" customFormat="1" ht="16.5" customHeight="1">
      <c r="A1353" s="35"/>
      <c r="B1353" s="146"/>
      <c r="C1353" s="178" t="s">
        <v>959</v>
      </c>
      <c r="D1353" s="178" t="s">
        <v>179</v>
      </c>
      <c r="E1353" s="179" t="s">
        <v>1335</v>
      </c>
      <c r="F1353" s="180" t="s">
        <v>1336</v>
      </c>
      <c r="G1353" s="181" t="s">
        <v>272</v>
      </c>
      <c r="H1353" s="182">
        <v>2</v>
      </c>
      <c r="I1353" s="183"/>
      <c r="J1353" s="184">
        <f>ROUND(I1353*H1353,2)</f>
        <v>0</v>
      </c>
      <c r="K1353" s="185"/>
      <c r="L1353" s="36"/>
      <c r="M1353" s="186" t="s">
        <v>1</v>
      </c>
      <c r="N1353" s="187" t="s">
        <v>40</v>
      </c>
      <c r="O1353" s="64"/>
      <c r="P1353" s="188">
        <f>O1353*H1353</f>
        <v>0</v>
      </c>
      <c r="Q1353" s="188">
        <v>0</v>
      </c>
      <c r="R1353" s="188">
        <f>Q1353*H1353</f>
        <v>0</v>
      </c>
      <c r="S1353" s="188">
        <v>0</v>
      </c>
      <c r="T1353" s="189">
        <f>S1353*H1353</f>
        <v>0</v>
      </c>
      <c r="U1353" s="35"/>
      <c r="V1353" s="35"/>
      <c r="W1353" s="35"/>
      <c r="X1353" s="35"/>
      <c r="Y1353" s="35"/>
      <c r="Z1353" s="35"/>
      <c r="AA1353" s="35"/>
      <c r="AB1353" s="35"/>
      <c r="AC1353" s="35"/>
      <c r="AD1353" s="35"/>
      <c r="AE1353" s="35"/>
      <c r="AR1353" s="190" t="s">
        <v>1222</v>
      </c>
      <c r="AT1353" s="190" t="s">
        <v>179</v>
      </c>
      <c r="AU1353" s="190" t="s">
        <v>81</v>
      </c>
      <c r="AY1353" s="18" t="s">
        <v>176</v>
      </c>
      <c r="BE1353" s="108">
        <f>IF(N1353="základná",J1353,0)</f>
        <v>0</v>
      </c>
      <c r="BF1353" s="108">
        <f>IF(N1353="znížená",J1353,0)</f>
        <v>0</v>
      </c>
      <c r="BG1353" s="108">
        <f>IF(N1353="zákl. prenesená",J1353,0)</f>
        <v>0</v>
      </c>
      <c r="BH1353" s="108">
        <f>IF(N1353="zníž. prenesená",J1353,0)</f>
        <v>0</v>
      </c>
      <c r="BI1353" s="108">
        <f>IF(N1353="nulová",J1353,0)</f>
        <v>0</v>
      </c>
      <c r="BJ1353" s="18" t="s">
        <v>87</v>
      </c>
      <c r="BK1353" s="108">
        <f>ROUND(I1353*H1353,2)</f>
        <v>0</v>
      </c>
      <c r="BL1353" s="18" t="s">
        <v>1222</v>
      </c>
      <c r="BM1353" s="190" t="s">
        <v>1337</v>
      </c>
    </row>
    <row r="1354" spans="1:65" s="2" customFormat="1" ht="126.75">
      <c r="A1354" s="35"/>
      <c r="B1354" s="36"/>
      <c r="C1354" s="35"/>
      <c r="D1354" s="192" t="s">
        <v>585</v>
      </c>
      <c r="E1354" s="35"/>
      <c r="F1354" s="228" t="s">
        <v>1338</v>
      </c>
      <c r="G1354" s="35"/>
      <c r="H1354" s="35"/>
      <c r="I1354" s="147"/>
      <c r="J1354" s="35"/>
      <c r="K1354" s="35"/>
      <c r="L1354" s="36"/>
      <c r="M1354" s="229"/>
      <c r="N1354" s="230"/>
      <c r="O1354" s="64"/>
      <c r="P1354" s="64"/>
      <c r="Q1354" s="64"/>
      <c r="R1354" s="64"/>
      <c r="S1354" s="64"/>
      <c r="T1354" s="65"/>
      <c r="U1354" s="35"/>
      <c r="V1354" s="35"/>
      <c r="W1354" s="35"/>
      <c r="X1354" s="35"/>
      <c r="Y1354" s="35"/>
      <c r="Z1354" s="35"/>
      <c r="AA1354" s="35"/>
      <c r="AB1354" s="35"/>
      <c r="AC1354" s="35"/>
      <c r="AD1354" s="35"/>
      <c r="AE1354" s="35"/>
      <c r="AT1354" s="18" t="s">
        <v>585</v>
      </c>
      <c r="AU1354" s="18" t="s">
        <v>81</v>
      </c>
    </row>
    <row r="1355" spans="1:65" s="2" customFormat="1" ht="16.5" customHeight="1">
      <c r="A1355" s="35"/>
      <c r="B1355" s="146"/>
      <c r="C1355" s="178" t="s">
        <v>1339</v>
      </c>
      <c r="D1355" s="178" t="s">
        <v>179</v>
      </c>
      <c r="E1355" s="179" t="s">
        <v>1340</v>
      </c>
      <c r="F1355" s="180" t="s">
        <v>1341</v>
      </c>
      <c r="G1355" s="181" t="s">
        <v>272</v>
      </c>
      <c r="H1355" s="182">
        <v>3</v>
      </c>
      <c r="I1355" s="183"/>
      <c r="J1355" s="184">
        <f>ROUND(I1355*H1355,2)</f>
        <v>0</v>
      </c>
      <c r="K1355" s="185"/>
      <c r="L1355" s="36"/>
      <c r="M1355" s="186" t="s">
        <v>1</v>
      </c>
      <c r="N1355" s="187" t="s">
        <v>40</v>
      </c>
      <c r="O1355" s="64"/>
      <c r="P1355" s="188">
        <f>O1355*H1355</f>
        <v>0</v>
      </c>
      <c r="Q1355" s="188">
        <v>0</v>
      </c>
      <c r="R1355" s="188">
        <f>Q1355*H1355</f>
        <v>0</v>
      </c>
      <c r="S1355" s="188">
        <v>0</v>
      </c>
      <c r="T1355" s="189">
        <f>S1355*H1355</f>
        <v>0</v>
      </c>
      <c r="U1355" s="35"/>
      <c r="V1355" s="35"/>
      <c r="W1355" s="35"/>
      <c r="X1355" s="35"/>
      <c r="Y1355" s="35"/>
      <c r="Z1355" s="35"/>
      <c r="AA1355" s="35"/>
      <c r="AB1355" s="35"/>
      <c r="AC1355" s="35"/>
      <c r="AD1355" s="35"/>
      <c r="AE1355" s="35"/>
      <c r="AR1355" s="190" t="s">
        <v>1222</v>
      </c>
      <c r="AT1355" s="190" t="s">
        <v>179</v>
      </c>
      <c r="AU1355" s="190" t="s">
        <v>81</v>
      </c>
      <c r="AY1355" s="18" t="s">
        <v>176</v>
      </c>
      <c r="BE1355" s="108">
        <f>IF(N1355="základná",J1355,0)</f>
        <v>0</v>
      </c>
      <c r="BF1355" s="108">
        <f>IF(N1355="znížená",J1355,0)</f>
        <v>0</v>
      </c>
      <c r="BG1355" s="108">
        <f>IF(N1355="zákl. prenesená",J1355,0)</f>
        <v>0</v>
      </c>
      <c r="BH1355" s="108">
        <f>IF(N1355="zníž. prenesená",J1355,0)</f>
        <v>0</v>
      </c>
      <c r="BI1355" s="108">
        <f>IF(N1355="nulová",J1355,0)</f>
        <v>0</v>
      </c>
      <c r="BJ1355" s="18" t="s">
        <v>87</v>
      </c>
      <c r="BK1355" s="108">
        <f>ROUND(I1355*H1355,2)</f>
        <v>0</v>
      </c>
      <c r="BL1355" s="18" t="s">
        <v>1222</v>
      </c>
      <c r="BM1355" s="190" t="s">
        <v>1342</v>
      </c>
    </row>
    <row r="1356" spans="1:65" s="2" customFormat="1" ht="117">
      <c r="A1356" s="35"/>
      <c r="B1356" s="36"/>
      <c r="C1356" s="35"/>
      <c r="D1356" s="192" t="s">
        <v>585</v>
      </c>
      <c r="E1356" s="35"/>
      <c r="F1356" s="228" t="s">
        <v>1343</v>
      </c>
      <c r="G1356" s="35"/>
      <c r="H1356" s="35"/>
      <c r="I1356" s="147"/>
      <c r="J1356" s="35"/>
      <c r="K1356" s="35"/>
      <c r="L1356" s="36"/>
      <c r="M1356" s="229"/>
      <c r="N1356" s="230"/>
      <c r="O1356" s="64"/>
      <c r="P1356" s="64"/>
      <c r="Q1356" s="64"/>
      <c r="R1356" s="64"/>
      <c r="S1356" s="64"/>
      <c r="T1356" s="65"/>
      <c r="U1356" s="35"/>
      <c r="V1356" s="35"/>
      <c r="W1356" s="35"/>
      <c r="X1356" s="35"/>
      <c r="Y1356" s="35"/>
      <c r="Z1356" s="35"/>
      <c r="AA1356" s="35"/>
      <c r="AB1356" s="35"/>
      <c r="AC1356" s="35"/>
      <c r="AD1356" s="35"/>
      <c r="AE1356" s="35"/>
      <c r="AT1356" s="18" t="s">
        <v>585</v>
      </c>
      <c r="AU1356" s="18" t="s">
        <v>81</v>
      </c>
    </row>
    <row r="1357" spans="1:65" s="2" customFormat="1" ht="16.5" customHeight="1">
      <c r="A1357" s="35"/>
      <c r="B1357" s="146"/>
      <c r="C1357" s="178" t="s">
        <v>963</v>
      </c>
      <c r="D1357" s="178" t="s">
        <v>179</v>
      </c>
      <c r="E1357" s="179" t="s">
        <v>1344</v>
      </c>
      <c r="F1357" s="180" t="s">
        <v>1345</v>
      </c>
      <c r="G1357" s="181" t="s">
        <v>272</v>
      </c>
      <c r="H1357" s="182">
        <v>2</v>
      </c>
      <c r="I1357" s="183"/>
      <c r="J1357" s="184">
        <f>ROUND(I1357*H1357,2)</f>
        <v>0</v>
      </c>
      <c r="K1357" s="185"/>
      <c r="L1357" s="36"/>
      <c r="M1357" s="186" t="s">
        <v>1</v>
      </c>
      <c r="N1357" s="187" t="s">
        <v>40</v>
      </c>
      <c r="O1357" s="64"/>
      <c r="P1357" s="188">
        <f>O1357*H1357</f>
        <v>0</v>
      </c>
      <c r="Q1357" s="188">
        <v>0</v>
      </c>
      <c r="R1357" s="188">
        <f>Q1357*H1357</f>
        <v>0</v>
      </c>
      <c r="S1357" s="188">
        <v>0</v>
      </c>
      <c r="T1357" s="189">
        <f>S1357*H1357</f>
        <v>0</v>
      </c>
      <c r="U1357" s="35"/>
      <c r="V1357" s="35"/>
      <c r="W1357" s="35"/>
      <c r="X1357" s="35"/>
      <c r="Y1357" s="35"/>
      <c r="Z1357" s="35"/>
      <c r="AA1357" s="35"/>
      <c r="AB1357" s="35"/>
      <c r="AC1357" s="35"/>
      <c r="AD1357" s="35"/>
      <c r="AE1357" s="35"/>
      <c r="AR1357" s="190" t="s">
        <v>1222</v>
      </c>
      <c r="AT1357" s="190" t="s">
        <v>179</v>
      </c>
      <c r="AU1357" s="190" t="s">
        <v>81</v>
      </c>
      <c r="AY1357" s="18" t="s">
        <v>176</v>
      </c>
      <c r="BE1357" s="108">
        <f>IF(N1357="základná",J1357,0)</f>
        <v>0</v>
      </c>
      <c r="BF1357" s="108">
        <f>IF(N1357="znížená",J1357,0)</f>
        <v>0</v>
      </c>
      <c r="BG1357" s="108">
        <f>IF(N1357="zákl. prenesená",J1357,0)</f>
        <v>0</v>
      </c>
      <c r="BH1357" s="108">
        <f>IF(N1357="zníž. prenesená",J1357,0)</f>
        <v>0</v>
      </c>
      <c r="BI1357" s="108">
        <f>IF(N1357="nulová",J1357,0)</f>
        <v>0</v>
      </c>
      <c r="BJ1357" s="18" t="s">
        <v>87</v>
      </c>
      <c r="BK1357" s="108">
        <f>ROUND(I1357*H1357,2)</f>
        <v>0</v>
      </c>
      <c r="BL1357" s="18" t="s">
        <v>1222</v>
      </c>
      <c r="BM1357" s="190" t="s">
        <v>1346</v>
      </c>
    </row>
    <row r="1358" spans="1:65" s="2" customFormat="1" ht="48.75">
      <c r="A1358" s="35"/>
      <c r="B1358" s="36"/>
      <c r="C1358" s="35"/>
      <c r="D1358" s="192" t="s">
        <v>585</v>
      </c>
      <c r="E1358" s="35"/>
      <c r="F1358" s="228" t="s">
        <v>1347</v>
      </c>
      <c r="G1358" s="35"/>
      <c r="H1358" s="35"/>
      <c r="I1358" s="147"/>
      <c r="J1358" s="35"/>
      <c r="K1358" s="35"/>
      <c r="L1358" s="36"/>
      <c r="M1358" s="229"/>
      <c r="N1358" s="230"/>
      <c r="O1358" s="64"/>
      <c r="P1358" s="64"/>
      <c r="Q1358" s="64"/>
      <c r="R1358" s="64"/>
      <c r="S1358" s="64"/>
      <c r="T1358" s="65"/>
      <c r="U1358" s="35"/>
      <c r="V1358" s="35"/>
      <c r="W1358" s="35"/>
      <c r="X1358" s="35"/>
      <c r="Y1358" s="35"/>
      <c r="Z1358" s="35"/>
      <c r="AA1358" s="35"/>
      <c r="AB1358" s="35"/>
      <c r="AC1358" s="35"/>
      <c r="AD1358" s="35"/>
      <c r="AE1358" s="35"/>
      <c r="AT1358" s="18" t="s">
        <v>585</v>
      </c>
      <c r="AU1358" s="18" t="s">
        <v>81</v>
      </c>
    </row>
    <row r="1359" spans="1:65" s="2" customFormat="1" ht="16.5" customHeight="1">
      <c r="A1359" s="35"/>
      <c r="B1359" s="146"/>
      <c r="C1359" s="178" t="s">
        <v>1348</v>
      </c>
      <c r="D1359" s="178" t="s">
        <v>179</v>
      </c>
      <c r="E1359" s="179" t="s">
        <v>1349</v>
      </c>
      <c r="F1359" s="180" t="s">
        <v>1350</v>
      </c>
      <c r="G1359" s="181" t="s">
        <v>272</v>
      </c>
      <c r="H1359" s="182">
        <v>7</v>
      </c>
      <c r="I1359" s="183"/>
      <c r="J1359" s="184">
        <f>ROUND(I1359*H1359,2)</f>
        <v>0</v>
      </c>
      <c r="K1359" s="185"/>
      <c r="L1359" s="36"/>
      <c r="M1359" s="186" t="s">
        <v>1</v>
      </c>
      <c r="N1359" s="187" t="s">
        <v>40</v>
      </c>
      <c r="O1359" s="64"/>
      <c r="P1359" s="188">
        <f>O1359*H1359</f>
        <v>0</v>
      </c>
      <c r="Q1359" s="188">
        <v>0</v>
      </c>
      <c r="R1359" s="188">
        <f>Q1359*H1359</f>
        <v>0</v>
      </c>
      <c r="S1359" s="188">
        <v>0</v>
      </c>
      <c r="T1359" s="189">
        <f>S1359*H1359</f>
        <v>0</v>
      </c>
      <c r="U1359" s="35"/>
      <c r="V1359" s="35"/>
      <c r="W1359" s="35"/>
      <c r="X1359" s="35"/>
      <c r="Y1359" s="35"/>
      <c r="Z1359" s="35"/>
      <c r="AA1359" s="35"/>
      <c r="AB1359" s="35"/>
      <c r="AC1359" s="35"/>
      <c r="AD1359" s="35"/>
      <c r="AE1359" s="35"/>
      <c r="AR1359" s="190" t="s">
        <v>1222</v>
      </c>
      <c r="AT1359" s="190" t="s">
        <v>179</v>
      </c>
      <c r="AU1359" s="190" t="s">
        <v>81</v>
      </c>
      <c r="AY1359" s="18" t="s">
        <v>176</v>
      </c>
      <c r="BE1359" s="108">
        <f>IF(N1359="základná",J1359,0)</f>
        <v>0</v>
      </c>
      <c r="BF1359" s="108">
        <f>IF(N1359="znížená",J1359,0)</f>
        <v>0</v>
      </c>
      <c r="BG1359" s="108">
        <f>IF(N1359="zákl. prenesená",J1359,0)</f>
        <v>0</v>
      </c>
      <c r="BH1359" s="108">
        <f>IF(N1359="zníž. prenesená",J1359,0)</f>
        <v>0</v>
      </c>
      <c r="BI1359" s="108">
        <f>IF(N1359="nulová",J1359,0)</f>
        <v>0</v>
      </c>
      <c r="BJ1359" s="18" t="s">
        <v>87</v>
      </c>
      <c r="BK1359" s="108">
        <f>ROUND(I1359*H1359,2)</f>
        <v>0</v>
      </c>
      <c r="BL1359" s="18" t="s">
        <v>1222</v>
      </c>
      <c r="BM1359" s="190" t="s">
        <v>1351</v>
      </c>
    </row>
    <row r="1360" spans="1:65" s="2" customFormat="1" ht="39">
      <c r="A1360" s="35"/>
      <c r="B1360" s="36"/>
      <c r="C1360" s="35"/>
      <c r="D1360" s="192" t="s">
        <v>585</v>
      </c>
      <c r="E1360" s="35"/>
      <c r="F1360" s="228" t="s">
        <v>1352</v>
      </c>
      <c r="G1360" s="35"/>
      <c r="H1360" s="35"/>
      <c r="I1360" s="147"/>
      <c r="J1360" s="35"/>
      <c r="K1360" s="35"/>
      <c r="L1360" s="36"/>
      <c r="M1360" s="229"/>
      <c r="N1360" s="230"/>
      <c r="O1360" s="64"/>
      <c r="P1360" s="64"/>
      <c r="Q1360" s="64"/>
      <c r="R1360" s="64"/>
      <c r="S1360" s="64"/>
      <c r="T1360" s="65"/>
      <c r="U1360" s="35"/>
      <c r="V1360" s="35"/>
      <c r="W1360" s="35"/>
      <c r="X1360" s="35"/>
      <c r="Y1360" s="35"/>
      <c r="Z1360" s="35"/>
      <c r="AA1360" s="35"/>
      <c r="AB1360" s="35"/>
      <c r="AC1360" s="35"/>
      <c r="AD1360" s="35"/>
      <c r="AE1360" s="35"/>
      <c r="AT1360" s="18" t="s">
        <v>585</v>
      </c>
      <c r="AU1360" s="18" t="s">
        <v>81</v>
      </c>
    </row>
    <row r="1361" spans="1:65" s="2" customFormat="1" ht="16.5" customHeight="1">
      <c r="A1361" s="35"/>
      <c r="B1361" s="146"/>
      <c r="C1361" s="178" t="s">
        <v>972</v>
      </c>
      <c r="D1361" s="178" t="s">
        <v>179</v>
      </c>
      <c r="E1361" s="179" t="s">
        <v>1353</v>
      </c>
      <c r="F1361" s="180" t="s">
        <v>1354</v>
      </c>
      <c r="G1361" s="181" t="s">
        <v>272</v>
      </c>
      <c r="H1361" s="182">
        <v>7</v>
      </c>
      <c r="I1361" s="183"/>
      <c r="J1361" s="184">
        <f>ROUND(I1361*H1361,2)</f>
        <v>0</v>
      </c>
      <c r="K1361" s="185"/>
      <c r="L1361" s="36"/>
      <c r="M1361" s="186" t="s">
        <v>1</v>
      </c>
      <c r="N1361" s="187" t="s">
        <v>40</v>
      </c>
      <c r="O1361" s="64"/>
      <c r="P1361" s="188">
        <f>O1361*H1361</f>
        <v>0</v>
      </c>
      <c r="Q1361" s="188">
        <v>0</v>
      </c>
      <c r="R1361" s="188">
        <f>Q1361*H1361</f>
        <v>0</v>
      </c>
      <c r="S1361" s="188">
        <v>0</v>
      </c>
      <c r="T1361" s="189">
        <f>S1361*H1361</f>
        <v>0</v>
      </c>
      <c r="U1361" s="35"/>
      <c r="V1361" s="35"/>
      <c r="W1361" s="35"/>
      <c r="X1361" s="35"/>
      <c r="Y1361" s="35"/>
      <c r="Z1361" s="35"/>
      <c r="AA1361" s="35"/>
      <c r="AB1361" s="35"/>
      <c r="AC1361" s="35"/>
      <c r="AD1361" s="35"/>
      <c r="AE1361" s="35"/>
      <c r="AR1361" s="190" t="s">
        <v>1222</v>
      </c>
      <c r="AT1361" s="190" t="s">
        <v>179</v>
      </c>
      <c r="AU1361" s="190" t="s">
        <v>81</v>
      </c>
      <c r="AY1361" s="18" t="s">
        <v>176</v>
      </c>
      <c r="BE1361" s="108">
        <f>IF(N1361="základná",J1361,0)</f>
        <v>0</v>
      </c>
      <c r="BF1361" s="108">
        <f>IF(N1361="znížená",J1361,0)</f>
        <v>0</v>
      </c>
      <c r="BG1361" s="108">
        <f>IF(N1361="zákl. prenesená",J1361,0)</f>
        <v>0</v>
      </c>
      <c r="BH1361" s="108">
        <f>IF(N1361="zníž. prenesená",J1361,0)</f>
        <v>0</v>
      </c>
      <c r="BI1361" s="108">
        <f>IF(N1361="nulová",J1361,0)</f>
        <v>0</v>
      </c>
      <c r="BJ1361" s="18" t="s">
        <v>87</v>
      </c>
      <c r="BK1361" s="108">
        <f>ROUND(I1361*H1361,2)</f>
        <v>0</v>
      </c>
      <c r="BL1361" s="18" t="s">
        <v>1222</v>
      </c>
      <c r="BM1361" s="190" t="s">
        <v>1355</v>
      </c>
    </row>
    <row r="1362" spans="1:65" s="2" customFormat="1" ht="39">
      <c r="A1362" s="35"/>
      <c r="B1362" s="36"/>
      <c r="C1362" s="35"/>
      <c r="D1362" s="192" t="s">
        <v>585</v>
      </c>
      <c r="E1362" s="35"/>
      <c r="F1362" s="228" t="s">
        <v>1356</v>
      </c>
      <c r="G1362" s="35"/>
      <c r="H1362" s="35"/>
      <c r="I1362" s="147"/>
      <c r="J1362" s="35"/>
      <c r="K1362" s="35"/>
      <c r="L1362" s="36"/>
      <c r="M1362" s="229"/>
      <c r="N1362" s="230"/>
      <c r="O1362" s="64"/>
      <c r="P1362" s="64"/>
      <c r="Q1362" s="64"/>
      <c r="R1362" s="64"/>
      <c r="S1362" s="64"/>
      <c r="T1362" s="65"/>
      <c r="U1362" s="35"/>
      <c r="V1362" s="35"/>
      <c r="W1362" s="35"/>
      <c r="X1362" s="35"/>
      <c r="Y1362" s="35"/>
      <c r="Z1362" s="35"/>
      <c r="AA1362" s="35"/>
      <c r="AB1362" s="35"/>
      <c r="AC1362" s="35"/>
      <c r="AD1362" s="35"/>
      <c r="AE1362" s="35"/>
      <c r="AT1362" s="18" t="s">
        <v>585</v>
      </c>
      <c r="AU1362" s="18" t="s">
        <v>81</v>
      </c>
    </row>
    <row r="1363" spans="1:65" s="2" customFormat="1" ht="24.2" customHeight="1">
      <c r="A1363" s="35"/>
      <c r="B1363" s="146"/>
      <c r="C1363" s="178" t="s">
        <v>1357</v>
      </c>
      <c r="D1363" s="178" t="s">
        <v>179</v>
      </c>
      <c r="E1363" s="179" t="s">
        <v>1358</v>
      </c>
      <c r="F1363" s="180" t="s">
        <v>1359</v>
      </c>
      <c r="G1363" s="181" t="s">
        <v>272</v>
      </c>
      <c r="H1363" s="182">
        <v>5</v>
      </c>
      <c r="I1363" s="183"/>
      <c r="J1363" s="184">
        <f>ROUND(I1363*H1363,2)</f>
        <v>0</v>
      </c>
      <c r="K1363" s="185"/>
      <c r="L1363" s="36"/>
      <c r="M1363" s="186" t="s">
        <v>1</v>
      </c>
      <c r="N1363" s="187" t="s">
        <v>40</v>
      </c>
      <c r="O1363" s="64"/>
      <c r="P1363" s="188">
        <f>O1363*H1363</f>
        <v>0</v>
      </c>
      <c r="Q1363" s="188">
        <v>0</v>
      </c>
      <c r="R1363" s="188">
        <f>Q1363*H1363</f>
        <v>0</v>
      </c>
      <c r="S1363" s="188">
        <v>0</v>
      </c>
      <c r="T1363" s="189">
        <f>S1363*H1363</f>
        <v>0</v>
      </c>
      <c r="U1363" s="35"/>
      <c r="V1363" s="35"/>
      <c r="W1363" s="35"/>
      <c r="X1363" s="35"/>
      <c r="Y1363" s="35"/>
      <c r="Z1363" s="35"/>
      <c r="AA1363" s="35"/>
      <c r="AB1363" s="35"/>
      <c r="AC1363" s="35"/>
      <c r="AD1363" s="35"/>
      <c r="AE1363" s="35"/>
      <c r="AR1363" s="190" t="s">
        <v>1222</v>
      </c>
      <c r="AT1363" s="190" t="s">
        <v>179</v>
      </c>
      <c r="AU1363" s="190" t="s">
        <v>81</v>
      </c>
      <c r="AY1363" s="18" t="s">
        <v>176</v>
      </c>
      <c r="BE1363" s="108">
        <f>IF(N1363="základná",J1363,0)</f>
        <v>0</v>
      </c>
      <c r="BF1363" s="108">
        <f>IF(N1363="znížená",J1363,0)</f>
        <v>0</v>
      </c>
      <c r="BG1363" s="108">
        <f>IF(N1363="zákl. prenesená",J1363,0)</f>
        <v>0</v>
      </c>
      <c r="BH1363" s="108">
        <f>IF(N1363="zníž. prenesená",J1363,0)</f>
        <v>0</v>
      </c>
      <c r="BI1363" s="108">
        <f>IF(N1363="nulová",J1363,0)</f>
        <v>0</v>
      </c>
      <c r="BJ1363" s="18" t="s">
        <v>87</v>
      </c>
      <c r="BK1363" s="108">
        <f>ROUND(I1363*H1363,2)</f>
        <v>0</v>
      </c>
      <c r="BL1363" s="18" t="s">
        <v>1222</v>
      </c>
      <c r="BM1363" s="190" t="s">
        <v>1360</v>
      </c>
    </row>
    <row r="1364" spans="1:65" s="2" customFormat="1" ht="48.75">
      <c r="A1364" s="35"/>
      <c r="B1364" s="36"/>
      <c r="C1364" s="35"/>
      <c r="D1364" s="192" t="s">
        <v>585</v>
      </c>
      <c r="E1364" s="35"/>
      <c r="F1364" s="228" t="s">
        <v>1361</v>
      </c>
      <c r="G1364" s="35"/>
      <c r="H1364" s="35"/>
      <c r="I1364" s="147"/>
      <c r="J1364" s="35"/>
      <c r="K1364" s="35"/>
      <c r="L1364" s="36"/>
      <c r="M1364" s="243"/>
      <c r="N1364" s="244"/>
      <c r="O1364" s="225"/>
      <c r="P1364" s="225"/>
      <c r="Q1364" s="225"/>
      <c r="R1364" s="225"/>
      <c r="S1364" s="225"/>
      <c r="T1364" s="245"/>
      <c r="U1364" s="35"/>
      <c r="V1364" s="35"/>
      <c r="W1364" s="35"/>
      <c r="X1364" s="35"/>
      <c r="Y1364" s="35"/>
      <c r="Z1364" s="35"/>
      <c r="AA1364" s="35"/>
      <c r="AB1364" s="35"/>
      <c r="AC1364" s="35"/>
      <c r="AD1364" s="35"/>
      <c r="AE1364" s="35"/>
      <c r="AT1364" s="18" t="s">
        <v>585</v>
      </c>
      <c r="AU1364" s="18" t="s">
        <v>81</v>
      </c>
    </row>
    <row r="1365" spans="1:65" s="2" customFormat="1" ht="6.95" customHeight="1">
      <c r="A1365" s="35"/>
      <c r="B1365" s="53"/>
      <c r="C1365" s="54"/>
      <c r="D1365" s="54"/>
      <c r="E1365" s="54"/>
      <c r="F1365" s="54"/>
      <c r="G1365" s="54"/>
      <c r="H1365" s="54"/>
      <c r="I1365" s="54"/>
      <c r="J1365" s="54"/>
      <c r="K1365" s="54"/>
      <c r="L1365" s="36"/>
      <c r="M1365" s="35"/>
      <c r="O1365" s="35"/>
      <c r="P1365" s="35"/>
      <c r="Q1365" s="35"/>
      <c r="R1365" s="35"/>
      <c r="S1365" s="35"/>
      <c r="T1365" s="35"/>
      <c r="U1365" s="35"/>
      <c r="V1365" s="35"/>
      <c r="W1365" s="35"/>
      <c r="X1365" s="35"/>
      <c r="Y1365" s="35"/>
      <c r="Z1365" s="35"/>
      <c r="AA1365" s="35"/>
      <c r="AB1365" s="35"/>
      <c r="AC1365" s="35"/>
      <c r="AD1365" s="35"/>
      <c r="AE1365" s="35"/>
    </row>
  </sheetData>
  <autoFilter ref="C150:K1364"/>
  <mergeCells count="17">
    <mergeCell ref="E20:H20"/>
    <mergeCell ref="E143:H143"/>
    <mergeCell ref="L2:V2"/>
    <mergeCell ref="E29:J29"/>
    <mergeCell ref="D125:F125"/>
    <mergeCell ref="D126:F126"/>
    <mergeCell ref="D127:F127"/>
    <mergeCell ref="E139:H139"/>
    <mergeCell ref="E141:H141"/>
    <mergeCell ref="E85:H85"/>
    <mergeCell ref="E87:H87"/>
    <mergeCell ref="E89:H89"/>
    <mergeCell ref="D123:F123"/>
    <mergeCell ref="D124:F124"/>
    <mergeCell ref="E7:H7"/>
    <mergeCell ref="E9:H9"/>
    <mergeCell ref="E11:H11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2"/>
  <sheetViews>
    <sheetView showGridLines="0" topLeftCell="A4" workbookViewId="0">
      <selection activeCell="E27" sqref="E27:J27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63" t="s">
        <v>5</v>
      </c>
      <c r="M2" s="264"/>
      <c r="N2" s="264"/>
      <c r="O2" s="264"/>
      <c r="P2" s="264"/>
      <c r="Q2" s="264"/>
      <c r="R2" s="264"/>
      <c r="S2" s="264"/>
      <c r="T2" s="264"/>
      <c r="U2" s="264"/>
      <c r="V2" s="264"/>
      <c r="AT2" s="18" t="s">
        <v>94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</row>
    <row r="4" spans="1:46" s="1" customFormat="1" ht="24.95" customHeight="1">
      <c r="B4" s="21"/>
      <c r="D4" s="22" t="s">
        <v>128</v>
      </c>
      <c r="L4" s="21"/>
      <c r="M4" s="115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16.5" customHeight="1">
      <c r="B7" s="21"/>
      <c r="E7" s="301" t="str">
        <f>'Rekapitulácia stavby'!K6</f>
        <v>Vybudovanie operačnej sály na osadenie prístroja pre urológiu</v>
      </c>
      <c r="F7" s="302"/>
      <c r="G7" s="302"/>
      <c r="H7" s="302"/>
      <c r="L7" s="21"/>
    </row>
    <row r="8" spans="1:46" s="2" customFormat="1" ht="12" customHeight="1">
      <c r="A8" s="35"/>
      <c r="B8" s="36"/>
      <c r="C8" s="35"/>
      <c r="D8" s="28" t="s">
        <v>129</v>
      </c>
      <c r="E8" s="35"/>
      <c r="F8" s="35"/>
      <c r="G8" s="35"/>
      <c r="H8" s="35"/>
      <c r="I8" s="35"/>
      <c r="J8" s="35"/>
      <c r="K8" s="35"/>
      <c r="L8" s="48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36"/>
      <c r="C9" s="35"/>
      <c r="D9" s="35"/>
      <c r="E9" s="292" t="s">
        <v>1362</v>
      </c>
      <c r="F9" s="299"/>
      <c r="G9" s="299"/>
      <c r="H9" s="299"/>
      <c r="I9" s="35"/>
      <c r="J9" s="35"/>
      <c r="K9" s="35"/>
      <c r="L9" s="48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36"/>
      <c r="C10" s="35"/>
      <c r="D10" s="35"/>
      <c r="E10" s="35"/>
      <c r="F10" s="35"/>
      <c r="G10" s="35"/>
      <c r="H10" s="35"/>
      <c r="I10" s="35"/>
      <c r="J10" s="35"/>
      <c r="K10" s="35"/>
      <c r="L10" s="48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36"/>
      <c r="C11" s="35"/>
      <c r="D11" s="28" t="s">
        <v>17</v>
      </c>
      <c r="E11" s="35"/>
      <c r="F11" s="26" t="s">
        <v>1</v>
      </c>
      <c r="G11" s="35"/>
      <c r="H11" s="35"/>
      <c r="I11" s="28" t="s">
        <v>18</v>
      </c>
      <c r="J11" s="26" t="s">
        <v>1</v>
      </c>
      <c r="K11" s="35"/>
      <c r="L11" s="48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36"/>
      <c r="C12" s="35"/>
      <c r="D12" s="28" t="s">
        <v>19</v>
      </c>
      <c r="E12" s="35"/>
      <c r="F12" s="26" t="s">
        <v>20</v>
      </c>
      <c r="G12" s="35"/>
      <c r="H12" s="35"/>
      <c r="I12" s="28" t="s">
        <v>21</v>
      </c>
      <c r="J12" s="61" t="str">
        <f>'Rekapitulácia stavby'!AN8</f>
        <v>14. 3. 2022</v>
      </c>
      <c r="K12" s="35"/>
      <c r="L12" s="48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36"/>
      <c r="C13" s="35"/>
      <c r="D13" s="35"/>
      <c r="E13" s="35"/>
      <c r="F13" s="35"/>
      <c r="G13" s="35"/>
      <c r="H13" s="35"/>
      <c r="I13" s="35"/>
      <c r="J13" s="35"/>
      <c r="K13" s="35"/>
      <c r="L13" s="48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36"/>
      <c r="C14" s="35"/>
      <c r="D14" s="28" t="s">
        <v>23</v>
      </c>
      <c r="E14" s="35"/>
      <c r="F14" s="35"/>
      <c r="G14" s="35"/>
      <c r="H14" s="35"/>
      <c r="I14" s="28" t="s">
        <v>24</v>
      </c>
      <c r="J14" s="26" t="str">
        <f>IF('Rekapitulácia stavby'!AN10="","",'Rekapitulácia stavby'!AN10)</f>
        <v/>
      </c>
      <c r="K14" s="35"/>
      <c r="L14" s="48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36"/>
      <c r="C15" s="35"/>
      <c r="D15" s="35"/>
      <c r="E15" s="26" t="str">
        <f>IF('Rekapitulácia stavby'!E11="","",'Rekapitulácia stavby'!E11)</f>
        <v xml:space="preserve"> </v>
      </c>
      <c r="F15" s="35"/>
      <c r="G15" s="35"/>
      <c r="H15" s="35"/>
      <c r="I15" s="28" t="s">
        <v>26</v>
      </c>
      <c r="J15" s="26" t="str">
        <f>IF('Rekapitulácia stavby'!AN11="","",'Rekapitulácia stavby'!AN11)</f>
        <v/>
      </c>
      <c r="K15" s="35"/>
      <c r="L15" s="48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36"/>
      <c r="C16" s="35"/>
      <c r="D16" s="35"/>
      <c r="E16" s="35"/>
      <c r="F16" s="35"/>
      <c r="G16" s="35"/>
      <c r="H16" s="35"/>
      <c r="I16" s="35"/>
      <c r="J16" s="35"/>
      <c r="K16" s="35"/>
      <c r="L16" s="48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36"/>
      <c r="C17" s="35"/>
      <c r="D17" s="28" t="s">
        <v>27</v>
      </c>
      <c r="E17" s="35"/>
      <c r="F17" s="35"/>
      <c r="G17" s="35"/>
      <c r="H17" s="35"/>
      <c r="I17" s="28" t="s">
        <v>24</v>
      </c>
      <c r="J17" s="29"/>
      <c r="K17" s="35"/>
      <c r="L17" s="48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36"/>
      <c r="C18" s="35"/>
      <c r="D18" s="35"/>
      <c r="E18" s="303"/>
      <c r="F18" s="277"/>
      <c r="G18" s="277"/>
      <c r="H18" s="277"/>
      <c r="I18" s="28" t="s">
        <v>26</v>
      </c>
      <c r="J18" s="29"/>
      <c r="K18" s="35"/>
      <c r="L18" s="48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36"/>
      <c r="C19" s="35"/>
      <c r="D19" s="35"/>
      <c r="E19" s="35"/>
      <c r="F19" s="35"/>
      <c r="G19" s="35"/>
      <c r="H19" s="35"/>
      <c r="I19" s="35"/>
      <c r="J19" s="35"/>
      <c r="K19" s="35"/>
      <c r="L19" s="48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36"/>
      <c r="C20" s="35"/>
      <c r="D20" s="28" t="s">
        <v>28</v>
      </c>
      <c r="E20" s="35"/>
      <c r="F20" s="35"/>
      <c r="G20" s="35"/>
      <c r="H20" s="35"/>
      <c r="I20" s="28" t="s">
        <v>24</v>
      </c>
      <c r="J20" s="26" t="str">
        <f>IF('Rekapitulácia stavby'!AN16="","",'Rekapitulácia stavby'!AN16)</f>
        <v/>
      </c>
      <c r="K20" s="35"/>
      <c r="L20" s="48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36"/>
      <c r="C21" s="35"/>
      <c r="D21" s="35"/>
      <c r="E21" s="26" t="str">
        <f>IF('Rekapitulácia stavby'!E17="","",'Rekapitulácia stavby'!E17)</f>
        <v xml:space="preserve"> </v>
      </c>
      <c r="F21" s="35"/>
      <c r="G21" s="35"/>
      <c r="H21" s="35"/>
      <c r="I21" s="28" t="s">
        <v>26</v>
      </c>
      <c r="J21" s="26" t="str">
        <f>IF('Rekapitulácia stavby'!AN17="","",'Rekapitulácia stavby'!AN17)</f>
        <v/>
      </c>
      <c r="K21" s="35"/>
      <c r="L21" s="48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36"/>
      <c r="C22" s="35"/>
      <c r="D22" s="35"/>
      <c r="E22" s="35"/>
      <c r="F22" s="35"/>
      <c r="G22" s="35"/>
      <c r="H22" s="35"/>
      <c r="I22" s="35"/>
      <c r="J22" s="35"/>
      <c r="K22" s="35"/>
      <c r="L22" s="48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36"/>
      <c r="C23" s="35"/>
      <c r="D23" s="28" t="s">
        <v>30</v>
      </c>
      <c r="E23" s="35"/>
      <c r="F23" s="35"/>
      <c r="G23" s="35"/>
      <c r="H23" s="35"/>
      <c r="I23" s="28" t="s">
        <v>24</v>
      </c>
      <c r="J23" s="26" t="s">
        <v>1</v>
      </c>
      <c r="K23" s="35"/>
      <c r="L23" s="48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36"/>
      <c r="C24" s="35"/>
      <c r="D24" s="35"/>
      <c r="E24" s="26" t="s">
        <v>1363</v>
      </c>
      <c r="F24" s="35"/>
      <c r="G24" s="35"/>
      <c r="H24" s="35"/>
      <c r="I24" s="28" t="s">
        <v>26</v>
      </c>
      <c r="J24" s="26" t="s">
        <v>1</v>
      </c>
      <c r="K24" s="35"/>
      <c r="L24" s="48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36"/>
      <c r="C25" s="35"/>
      <c r="D25" s="35"/>
      <c r="E25" s="35"/>
      <c r="F25" s="35"/>
      <c r="G25" s="35"/>
      <c r="H25" s="35"/>
      <c r="I25" s="35"/>
      <c r="J25" s="35"/>
      <c r="K25" s="35"/>
      <c r="L25" s="48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36"/>
      <c r="C26" s="35"/>
      <c r="D26" s="28" t="s">
        <v>31</v>
      </c>
      <c r="E26" s="35"/>
      <c r="F26" s="35"/>
      <c r="G26" s="35"/>
      <c r="H26" s="35"/>
      <c r="I26" s="35"/>
      <c r="J26" s="35"/>
      <c r="K26" s="35"/>
      <c r="L26" s="48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6.5" customHeight="1">
      <c r="A27" s="116"/>
      <c r="B27" s="117"/>
      <c r="C27" s="116"/>
      <c r="D27" s="116"/>
      <c r="E27" s="281" t="s">
        <v>2446</v>
      </c>
      <c r="F27" s="281"/>
      <c r="G27" s="281"/>
      <c r="H27" s="281"/>
      <c r="I27" s="281"/>
      <c r="J27" s="281"/>
      <c r="K27" s="116"/>
      <c r="L27" s="118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2" customFormat="1" ht="6.95" customHeight="1">
      <c r="A28" s="35"/>
      <c r="B28" s="36"/>
      <c r="C28" s="35"/>
      <c r="D28" s="35"/>
      <c r="E28" s="35"/>
      <c r="F28" s="35"/>
      <c r="G28" s="35"/>
      <c r="H28" s="35"/>
      <c r="I28" s="35"/>
      <c r="J28" s="35"/>
      <c r="K28" s="35"/>
      <c r="L28" s="48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36"/>
      <c r="C29" s="35"/>
      <c r="D29" s="72"/>
      <c r="E29" s="72"/>
      <c r="F29" s="72"/>
      <c r="G29" s="72"/>
      <c r="H29" s="72"/>
      <c r="I29" s="72"/>
      <c r="J29" s="72"/>
      <c r="K29" s="72"/>
      <c r="L29" s="48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14.45" customHeight="1">
      <c r="A30" s="35"/>
      <c r="B30" s="36"/>
      <c r="C30" s="35"/>
      <c r="D30" s="26" t="s">
        <v>135</v>
      </c>
      <c r="E30" s="35"/>
      <c r="F30" s="35"/>
      <c r="G30" s="35"/>
      <c r="H30" s="35"/>
      <c r="I30" s="35"/>
      <c r="J30" s="34">
        <f>J96</f>
        <v>0</v>
      </c>
      <c r="K30" s="35"/>
      <c r="L30" s="48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14.45" customHeight="1">
      <c r="A31" s="35"/>
      <c r="B31" s="36"/>
      <c r="C31" s="35"/>
      <c r="D31" s="33" t="s">
        <v>122</v>
      </c>
      <c r="E31" s="35"/>
      <c r="F31" s="35"/>
      <c r="G31" s="35"/>
      <c r="H31" s="35"/>
      <c r="I31" s="35"/>
      <c r="J31" s="34">
        <f>J102</f>
        <v>0</v>
      </c>
      <c r="K31" s="35"/>
      <c r="L31" s="48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25.35" customHeight="1">
      <c r="A32" s="35"/>
      <c r="B32" s="36"/>
      <c r="C32" s="35"/>
      <c r="D32" s="119" t="s">
        <v>34</v>
      </c>
      <c r="E32" s="35"/>
      <c r="F32" s="35"/>
      <c r="G32" s="35"/>
      <c r="H32" s="35"/>
      <c r="I32" s="35"/>
      <c r="J32" s="77">
        <f>ROUND(J30 + J31, 2)</f>
        <v>0</v>
      </c>
      <c r="K32" s="35"/>
      <c r="L32" s="48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5" customHeight="1">
      <c r="A33" s="35"/>
      <c r="B33" s="36"/>
      <c r="C33" s="35"/>
      <c r="D33" s="72"/>
      <c r="E33" s="72"/>
      <c r="F33" s="72"/>
      <c r="G33" s="72"/>
      <c r="H33" s="72"/>
      <c r="I33" s="72"/>
      <c r="J33" s="72"/>
      <c r="K33" s="72"/>
      <c r="L33" s="48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36"/>
      <c r="C34" s="35"/>
      <c r="D34" s="35"/>
      <c r="E34" s="35"/>
      <c r="F34" s="39" t="s">
        <v>36</v>
      </c>
      <c r="G34" s="35"/>
      <c r="H34" s="35"/>
      <c r="I34" s="39" t="s">
        <v>35</v>
      </c>
      <c r="J34" s="39" t="s">
        <v>37</v>
      </c>
      <c r="K34" s="35"/>
      <c r="L34" s="48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36"/>
      <c r="C35" s="35"/>
      <c r="D35" s="120" t="s">
        <v>38</v>
      </c>
      <c r="E35" s="41" t="s">
        <v>39</v>
      </c>
      <c r="F35" s="121">
        <f>ROUND((SUM(BE102:BE109) + SUM(BE129:BE171)),  2)</f>
        <v>0</v>
      </c>
      <c r="G35" s="122"/>
      <c r="H35" s="122"/>
      <c r="I35" s="123">
        <v>0.2</v>
      </c>
      <c r="J35" s="121">
        <f>ROUND(((SUM(BE102:BE109) + SUM(BE129:BE171))*I35),  2)</f>
        <v>0</v>
      </c>
      <c r="K35" s="35"/>
      <c r="L35" s="48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36"/>
      <c r="C36" s="35"/>
      <c r="D36" s="35"/>
      <c r="E36" s="41" t="s">
        <v>40</v>
      </c>
      <c r="F36" s="121">
        <f>ROUND((SUM(BF102:BF109) + SUM(BF129:BF171)),  2)</f>
        <v>0</v>
      </c>
      <c r="G36" s="122"/>
      <c r="H36" s="122"/>
      <c r="I36" s="123">
        <v>0.2</v>
      </c>
      <c r="J36" s="121">
        <f>ROUND(((SUM(BF102:BF109) + SUM(BF129:BF171))*I36),  2)</f>
        <v>0</v>
      </c>
      <c r="K36" s="35"/>
      <c r="L36" s="48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36"/>
      <c r="C37" s="35"/>
      <c r="D37" s="35"/>
      <c r="E37" s="28" t="s">
        <v>41</v>
      </c>
      <c r="F37" s="124">
        <f>ROUND((SUM(BG102:BG109) + SUM(BG129:BG171)),  2)</f>
        <v>0</v>
      </c>
      <c r="G37" s="35"/>
      <c r="H37" s="35"/>
      <c r="I37" s="125">
        <v>0.2</v>
      </c>
      <c r="J37" s="124">
        <f>0</f>
        <v>0</v>
      </c>
      <c r="K37" s="35"/>
      <c r="L37" s="48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36"/>
      <c r="C38" s="35"/>
      <c r="D38" s="35"/>
      <c r="E38" s="28" t="s">
        <v>42</v>
      </c>
      <c r="F38" s="124">
        <f>ROUND((SUM(BH102:BH109) + SUM(BH129:BH171)),  2)</f>
        <v>0</v>
      </c>
      <c r="G38" s="35"/>
      <c r="H38" s="35"/>
      <c r="I38" s="125">
        <v>0.2</v>
      </c>
      <c r="J38" s="124">
        <f>0</f>
        <v>0</v>
      </c>
      <c r="K38" s="35"/>
      <c r="L38" s="48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36"/>
      <c r="C39" s="35"/>
      <c r="D39" s="35"/>
      <c r="E39" s="41" t="s">
        <v>43</v>
      </c>
      <c r="F39" s="121">
        <f>ROUND((SUM(BI102:BI109) + SUM(BI129:BI171)),  2)</f>
        <v>0</v>
      </c>
      <c r="G39" s="122"/>
      <c r="H39" s="122"/>
      <c r="I39" s="123">
        <v>0</v>
      </c>
      <c r="J39" s="121">
        <f>0</f>
        <v>0</v>
      </c>
      <c r="K39" s="35"/>
      <c r="L39" s="48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6.95" customHeight="1">
      <c r="A40" s="35"/>
      <c r="B40" s="36"/>
      <c r="C40" s="35"/>
      <c r="D40" s="35"/>
      <c r="E40" s="35"/>
      <c r="F40" s="35"/>
      <c r="G40" s="35"/>
      <c r="H40" s="35"/>
      <c r="I40" s="35"/>
      <c r="J40" s="35"/>
      <c r="K40" s="35"/>
      <c r="L40" s="48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25.35" customHeight="1">
      <c r="A41" s="35"/>
      <c r="B41" s="36"/>
      <c r="C41" s="113"/>
      <c r="D41" s="126" t="s">
        <v>44</v>
      </c>
      <c r="E41" s="66"/>
      <c r="F41" s="66"/>
      <c r="G41" s="127" t="s">
        <v>45</v>
      </c>
      <c r="H41" s="128" t="s">
        <v>46</v>
      </c>
      <c r="I41" s="66"/>
      <c r="J41" s="129">
        <f>SUM(J32:J39)</f>
        <v>0</v>
      </c>
      <c r="K41" s="130"/>
      <c r="L41" s="48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0.95" customHeight="1">
      <c r="A42" s="35"/>
      <c r="B42" s="36"/>
      <c r="C42" s="35"/>
      <c r="D42" s="35"/>
      <c r="E42" s="35"/>
      <c r="F42" s="35"/>
      <c r="G42" s="35"/>
      <c r="H42" s="35"/>
      <c r="I42" s="35"/>
      <c r="J42" s="35"/>
      <c r="K42" s="35"/>
      <c r="L42" s="48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1" customFormat="1" ht="0.95" customHeight="1">
      <c r="B43" s="21"/>
      <c r="L43" s="21"/>
    </row>
    <row r="44" spans="1:31" s="1" customFormat="1" ht="0.95" customHeight="1">
      <c r="B44" s="21"/>
      <c r="L44" s="21"/>
    </row>
    <row r="45" spans="1:31" s="1" customFormat="1" ht="0.95" customHeight="1">
      <c r="B45" s="21"/>
      <c r="L45" s="21"/>
    </row>
    <row r="46" spans="1:31" s="1" customFormat="1" ht="0.95" customHeight="1">
      <c r="B46" s="21"/>
      <c r="L46" s="21"/>
    </row>
    <row r="47" spans="1:31" s="1" customFormat="1" ht="0.95" customHeight="1">
      <c r="B47" s="21"/>
      <c r="L47" s="21"/>
    </row>
    <row r="48" spans="1:31" s="1" customFormat="1" ht="0.95" customHeight="1">
      <c r="B48" s="21"/>
      <c r="L48" s="21"/>
    </row>
    <row r="49" spans="1:31" s="1" customFormat="1" ht="0.95" customHeight="1">
      <c r="B49" s="21"/>
      <c r="L49" s="21"/>
    </row>
    <row r="50" spans="1:31" s="2" customFormat="1" ht="14.45" customHeight="1">
      <c r="B50" s="48"/>
      <c r="D50" s="49" t="s">
        <v>47</v>
      </c>
      <c r="E50" s="50"/>
      <c r="F50" s="50"/>
      <c r="G50" s="49" t="s">
        <v>48</v>
      </c>
      <c r="H50" s="50"/>
      <c r="I50" s="50"/>
      <c r="J50" s="50"/>
      <c r="K50" s="50"/>
      <c r="L50" s="48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36"/>
      <c r="C61" s="35"/>
      <c r="D61" s="51" t="s">
        <v>49</v>
      </c>
      <c r="E61" s="38"/>
      <c r="F61" s="131" t="s">
        <v>50</v>
      </c>
      <c r="G61" s="51" t="s">
        <v>49</v>
      </c>
      <c r="H61" s="38"/>
      <c r="I61" s="38"/>
      <c r="J61" s="132" t="s">
        <v>50</v>
      </c>
      <c r="K61" s="38"/>
      <c r="L61" s="48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36"/>
      <c r="C65" s="35"/>
      <c r="D65" s="49" t="s">
        <v>51</v>
      </c>
      <c r="E65" s="52"/>
      <c r="F65" s="52"/>
      <c r="G65" s="49" t="s">
        <v>52</v>
      </c>
      <c r="H65" s="52"/>
      <c r="I65" s="52"/>
      <c r="J65" s="52"/>
      <c r="K65" s="52"/>
      <c r="L65" s="48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36"/>
      <c r="C76" s="35"/>
      <c r="D76" s="51" t="s">
        <v>49</v>
      </c>
      <c r="E76" s="38"/>
      <c r="F76" s="131" t="s">
        <v>50</v>
      </c>
      <c r="G76" s="51" t="s">
        <v>49</v>
      </c>
      <c r="H76" s="38"/>
      <c r="I76" s="38"/>
      <c r="J76" s="132" t="s">
        <v>50</v>
      </c>
      <c r="K76" s="38"/>
      <c r="L76" s="48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53"/>
      <c r="C77" s="54"/>
      <c r="D77" s="54"/>
      <c r="E77" s="54"/>
      <c r="F77" s="54"/>
      <c r="G77" s="54"/>
      <c r="H77" s="54"/>
      <c r="I77" s="54"/>
      <c r="J77" s="54"/>
      <c r="K77" s="54"/>
      <c r="L77" s="48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55"/>
      <c r="C81" s="56"/>
      <c r="D81" s="56"/>
      <c r="E81" s="56"/>
      <c r="F81" s="56"/>
      <c r="G81" s="56"/>
      <c r="H81" s="56"/>
      <c r="I81" s="56"/>
      <c r="J81" s="56"/>
      <c r="K81" s="56"/>
      <c r="L81" s="48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2" t="s">
        <v>136</v>
      </c>
      <c r="D82" s="35"/>
      <c r="E82" s="35"/>
      <c r="F82" s="35"/>
      <c r="G82" s="35"/>
      <c r="H82" s="35"/>
      <c r="I82" s="35"/>
      <c r="J82" s="35"/>
      <c r="K82" s="35"/>
      <c r="L82" s="48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5"/>
      <c r="D83" s="35"/>
      <c r="E83" s="35"/>
      <c r="F83" s="35"/>
      <c r="G83" s="35"/>
      <c r="H83" s="35"/>
      <c r="I83" s="35"/>
      <c r="J83" s="35"/>
      <c r="K83" s="35"/>
      <c r="L83" s="48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28" t="s">
        <v>15</v>
      </c>
      <c r="D84" s="35"/>
      <c r="E84" s="35"/>
      <c r="F84" s="35"/>
      <c r="G84" s="35"/>
      <c r="H84" s="35"/>
      <c r="I84" s="35"/>
      <c r="J84" s="35"/>
      <c r="K84" s="35"/>
      <c r="L84" s="48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5"/>
      <c r="D85" s="35"/>
      <c r="E85" s="301" t="str">
        <f>E7</f>
        <v>Vybudovanie operačnej sály na osadenie prístroja pre urológiu</v>
      </c>
      <c r="F85" s="302"/>
      <c r="G85" s="302"/>
      <c r="H85" s="302"/>
      <c r="I85" s="35"/>
      <c r="J85" s="35"/>
      <c r="K85" s="35"/>
      <c r="L85" s="48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28" t="s">
        <v>129</v>
      </c>
      <c r="D86" s="35"/>
      <c r="E86" s="35"/>
      <c r="F86" s="35"/>
      <c r="G86" s="35"/>
      <c r="H86" s="35"/>
      <c r="I86" s="35"/>
      <c r="J86" s="35"/>
      <c r="K86" s="35"/>
      <c r="L86" s="48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5"/>
      <c r="D87" s="35"/>
      <c r="E87" s="292" t="str">
        <f>E9</f>
        <v>SLB - Štruktúrovaná kabeláž</v>
      </c>
      <c r="F87" s="299"/>
      <c r="G87" s="299"/>
      <c r="H87" s="299"/>
      <c r="I87" s="35"/>
      <c r="J87" s="35"/>
      <c r="K87" s="35"/>
      <c r="L87" s="48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5"/>
      <c r="D88" s="35"/>
      <c r="E88" s="35"/>
      <c r="F88" s="35"/>
      <c r="G88" s="35"/>
      <c r="H88" s="35"/>
      <c r="I88" s="35"/>
      <c r="J88" s="35"/>
      <c r="K88" s="35"/>
      <c r="L88" s="48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28" t="s">
        <v>19</v>
      </c>
      <c r="D89" s="35"/>
      <c r="E89" s="35"/>
      <c r="F89" s="26" t="str">
        <f>F12</f>
        <v>Bratislava</v>
      </c>
      <c r="G89" s="35"/>
      <c r="H89" s="35"/>
      <c r="I89" s="28" t="s">
        <v>21</v>
      </c>
      <c r="J89" s="61" t="str">
        <f>IF(J12="","",J12)</f>
        <v>14. 3. 2022</v>
      </c>
      <c r="K89" s="35"/>
      <c r="L89" s="48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5"/>
      <c r="D90" s="35"/>
      <c r="E90" s="35"/>
      <c r="F90" s="35"/>
      <c r="G90" s="35"/>
      <c r="H90" s="35"/>
      <c r="I90" s="35"/>
      <c r="J90" s="35"/>
      <c r="K90" s="35"/>
      <c r="L90" s="48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>
      <c r="A91" s="35"/>
      <c r="B91" s="36"/>
      <c r="C91" s="28" t="s">
        <v>23</v>
      </c>
      <c r="D91" s="35"/>
      <c r="E91" s="35"/>
      <c r="F91" s="26" t="str">
        <f>E15</f>
        <v xml:space="preserve"> </v>
      </c>
      <c r="G91" s="35"/>
      <c r="H91" s="35"/>
      <c r="I91" s="28" t="s">
        <v>28</v>
      </c>
      <c r="J91" s="31" t="str">
        <f>E21</f>
        <v xml:space="preserve"> </v>
      </c>
      <c r="K91" s="35"/>
      <c r="L91" s="48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25.7" customHeight="1">
      <c r="A92" s="35"/>
      <c r="B92" s="36"/>
      <c r="C92" s="28" t="s">
        <v>27</v>
      </c>
      <c r="D92" s="35"/>
      <c r="E92" s="35"/>
      <c r="F92" s="26" t="str">
        <f>IF(E18="","",E18)</f>
        <v/>
      </c>
      <c r="G92" s="35"/>
      <c r="H92" s="35"/>
      <c r="I92" s="28" t="s">
        <v>30</v>
      </c>
      <c r="J92" s="31" t="str">
        <f>E24</f>
        <v>Ing. Peter Janušica - PJ project, s.r.o.</v>
      </c>
      <c r="K92" s="35"/>
      <c r="L92" s="48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5"/>
      <c r="D93" s="35"/>
      <c r="E93" s="35"/>
      <c r="F93" s="35"/>
      <c r="G93" s="35"/>
      <c r="H93" s="35"/>
      <c r="I93" s="35"/>
      <c r="J93" s="35"/>
      <c r="K93" s="35"/>
      <c r="L93" s="48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33" t="s">
        <v>137</v>
      </c>
      <c r="D94" s="113"/>
      <c r="E94" s="113"/>
      <c r="F94" s="113"/>
      <c r="G94" s="113"/>
      <c r="H94" s="113"/>
      <c r="I94" s="113"/>
      <c r="J94" s="134" t="s">
        <v>138</v>
      </c>
      <c r="K94" s="113"/>
      <c r="L94" s="48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5"/>
      <c r="D95" s="35"/>
      <c r="E95" s="35"/>
      <c r="F95" s="35"/>
      <c r="G95" s="35"/>
      <c r="H95" s="35"/>
      <c r="I95" s="35"/>
      <c r="J95" s="35"/>
      <c r="K95" s="35"/>
      <c r="L95" s="48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35" t="s">
        <v>139</v>
      </c>
      <c r="D96" s="35"/>
      <c r="E96" s="35"/>
      <c r="F96" s="35"/>
      <c r="G96" s="35"/>
      <c r="H96" s="35"/>
      <c r="I96" s="35"/>
      <c r="J96" s="77">
        <f>J129</f>
        <v>0</v>
      </c>
      <c r="K96" s="35"/>
      <c r="L96" s="48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140</v>
      </c>
    </row>
    <row r="97" spans="1:65" s="9" customFormat="1" ht="24.95" customHeight="1">
      <c r="B97" s="136"/>
      <c r="D97" s="137" t="s">
        <v>1364</v>
      </c>
      <c r="E97" s="138"/>
      <c r="F97" s="138"/>
      <c r="G97" s="138"/>
      <c r="H97" s="138"/>
      <c r="I97" s="138"/>
      <c r="J97" s="139">
        <f>J130</f>
        <v>0</v>
      </c>
      <c r="L97" s="136"/>
    </row>
    <row r="98" spans="1:65" s="9" customFormat="1" ht="24.95" customHeight="1">
      <c r="B98" s="136"/>
      <c r="D98" s="137" t="s">
        <v>1365</v>
      </c>
      <c r="E98" s="138"/>
      <c r="F98" s="138"/>
      <c r="G98" s="138"/>
      <c r="H98" s="138"/>
      <c r="I98" s="138"/>
      <c r="J98" s="139">
        <f>J150</f>
        <v>0</v>
      </c>
      <c r="L98" s="136"/>
    </row>
    <row r="99" spans="1:65" s="9" customFormat="1" ht="24.95" customHeight="1">
      <c r="B99" s="136"/>
      <c r="D99" s="137" t="s">
        <v>1366</v>
      </c>
      <c r="E99" s="138"/>
      <c r="F99" s="138"/>
      <c r="G99" s="138"/>
      <c r="H99" s="138"/>
      <c r="I99" s="138"/>
      <c r="J99" s="139">
        <f>J162</f>
        <v>0</v>
      </c>
      <c r="L99" s="136"/>
    </row>
    <row r="100" spans="1:65" s="2" customFormat="1" ht="21.75" customHeight="1">
      <c r="A100" s="35"/>
      <c r="B100" s="36"/>
      <c r="C100" s="35"/>
      <c r="D100" s="35"/>
      <c r="E100" s="35"/>
      <c r="F100" s="35"/>
      <c r="G100" s="35"/>
      <c r="H100" s="35"/>
      <c r="I100" s="35"/>
      <c r="J100" s="35"/>
      <c r="K100" s="35"/>
      <c r="L100" s="48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</row>
    <row r="101" spans="1:65" s="2" customFormat="1" ht="6.95" customHeight="1">
      <c r="A101" s="35"/>
      <c r="B101" s="36"/>
      <c r="C101" s="35"/>
      <c r="D101" s="35"/>
      <c r="E101" s="35"/>
      <c r="F101" s="35"/>
      <c r="G101" s="35"/>
      <c r="H101" s="35"/>
      <c r="I101" s="35"/>
      <c r="J101" s="35"/>
      <c r="K101" s="35"/>
      <c r="L101" s="48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</row>
    <row r="102" spans="1:65" s="2" customFormat="1" ht="29.25" customHeight="1">
      <c r="A102" s="35"/>
      <c r="B102" s="36"/>
      <c r="C102" s="135" t="s">
        <v>153</v>
      </c>
      <c r="D102" s="35"/>
      <c r="E102" s="35"/>
      <c r="F102" s="35"/>
      <c r="G102" s="35"/>
      <c r="H102" s="35"/>
      <c r="I102" s="35"/>
      <c r="J102" s="144">
        <f>ROUND(J103 + J104 + J105 + J106 + J107 + J108,2)</f>
        <v>0</v>
      </c>
      <c r="K102" s="35"/>
      <c r="L102" s="48"/>
      <c r="N102" s="145" t="s">
        <v>38</v>
      </c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</row>
    <row r="103" spans="1:65" s="2" customFormat="1" ht="18" customHeight="1">
      <c r="A103" s="35"/>
      <c r="B103" s="146"/>
      <c r="C103" s="147"/>
      <c r="D103" s="287" t="s">
        <v>154</v>
      </c>
      <c r="E103" s="300"/>
      <c r="F103" s="300"/>
      <c r="G103" s="147"/>
      <c r="H103" s="147"/>
      <c r="I103" s="147"/>
      <c r="J103" s="105">
        <v>0</v>
      </c>
      <c r="K103" s="147"/>
      <c r="L103" s="149"/>
      <c r="M103" s="150"/>
      <c r="N103" s="151" t="s">
        <v>40</v>
      </c>
      <c r="O103" s="150"/>
      <c r="P103" s="150"/>
      <c r="Q103" s="150"/>
      <c r="R103" s="150"/>
      <c r="S103" s="147"/>
      <c r="T103" s="147"/>
      <c r="U103" s="147"/>
      <c r="V103" s="147"/>
      <c r="W103" s="147"/>
      <c r="X103" s="147"/>
      <c r="Y103" s="147"/>
      <c r="Z103" s="147"/>
      <c r="AA103" s="147"/>
      <c r="AB103" s="147"/>
      <c r="AC103" s="147"/>
      <c r="AD103" s="147"/>
      <c r="AE103" s="147"/>
      <c r="AF103" s="150"/>
      <c r="AG103" s="150"/>
      <c r="AH103" s="150"/>
      <c r="AI103" s="150"/>
      <c r="AJ103" s="150"/>
      <c r="AK103" s="150"/>
      <c r="AL103" s="150"/>
      <c r="AM103" s="150"/>
      <c r="AN103" s="150"/>
      <c r="AO103" s="150"/>
      <c r="AP103" s="150"/>
      <c r="AQ103" s="150"/>
      <c r="AR103" s="150"/>
      <c r="AS103" s="150"/>
      <c r="AT103" s="150"/>
      <c r="AU103" s="150"/>
      <c r="AV103" s="150"/>
      <c r="AW103" s="150"/>
      <c r="AX103" s="150"/>
      <c r="AY103" s="152" t="s">
        <v>155</v>
      </c>
      <c r="AZ103" s="150"/>
      <c r="BA103" s="150"/>
      <c r="BB103" s="150"/>
      <c r="BC103" s="150"/>
      <c r="BD103" s="150"/>
      <c r="BE103" s="153">
        <f t="shared" ref="BE103:BE108" si="0">IF(N103="základná",J103,0)</f>
        <v>0</v>
      </c>
      <c r="BF103" s="153">
        <f t="shared" ref="BF103:BF108" si="1">IF(N103="znížená",J103,0)</f>
        <v>0</v>
      </c>
      <c r="BG103" s="153">
        <f t="shared" ref="BG103:BG108" si="2">IF(N103="zákl. prenesená",J103,0)</f>
        <v>0</v>
      </c>
      <c r="BH103" s="153">
        <f t="shared" ref="BH103:BH108" si="3">IF(N103="zníž. prenesená",J103,0)</f>
        <v>0</v>
      </c>
      <c r="BI103" s="153">
        <f t="shared" ref="BI103:BI108" si="4">IF(N103="nulová",J103,0)</f>
        <v>0</v>
      </c>
      <c r="BJ103" s="152" t="s">
        <v>87</v>
      </c>
      <c r="BK103" s="150"/>
      <c r="BL103" s="150"/>
      <c r="BM103" s="150"/>
    </row>
    <row r="104" spans="1:65" s="2" customFormat="1" ht="18" customHeight="1">
      <c r="A104" s="35"/>
      <c r="B104" s="146"/>
      <c r="C104" s="147"/>
      <c r="D104" s="287" t="s">
        <v>156</v>
      </c>
      <c r="E104" s="300"/>
      <c r="F104" s="300"/>
      <c r="G104" s="147"/>
      <c r="H104" s="147"/>
      <c r="I104" s="147"/>
      <c r="J104" s="105">
        <v>0</v>
      </c>
      <c r="K104" s="147"/>
      <c r="L104" s="149"/>
      <c r="M104" s="150"/>
      <c r="N104" s="151" t="s">
        <v>40</v>
      </c>
      <c r="O104" s="150"/>
      <c r="P104" s="150"/>
      <c r="Q104" s="150"/>
      <c r="R104" s="150"/>
      <c r="S104" s="147"/>
      <c r="T104" s="147"/>
      <c r="U104" s="147"/>
      <c r="V104" s="147"/>
      <c r="W104" s="147"/>
      <c r="X104" s="147"/>
      <c r="Y104" s="147"/>
      <c r="Z104" s="147"/>
      <c r="AA104" s="147"/>
      <c r="AB104" s="147"/>
      <c r="AC104" s="147"/>
      <c r="AD104" s="147"/>
      <c r="AE104" s="147"/>
      <c r="AF104" s="150"/>
      <c r="AG104" s="150"/>
      <c r="AH104" s="150"/>
      <c r="AI104" s="150"/>
      <c r="AJ104" s="150"/>
      <c r="AK104" s="150"/>
      <c r="AL104" s="150"/>
      <c r="AM104" s="150"/>
      <c r="AN104" s="150"/>
      <c r="AO104" s="150"/>
      <c r="AP104" s="150"/>
      <c r="AQ104" s="150"/>
      <c r="AR104" s="150"/>
      <c r="AS104" s="150"/>
      <c r="AT104" s="150"/>
      <c r="AU104" s="150"/>
      <c r="AV104" s="150"/>
      <c r="AW104" s="150"/>
      <c r="AX104" s="150"/>
      <c r="AY104" s="152" t="s">
        <v>155</v>
      </c>
      <c r="AZ104" s="150"/>
      <c r="BA104" s="150"/>
      <c r="BB104" s="150"/>
      <c r="BC104" s="150"/>
      <c r="BD104" s="150"/>
      <c r="BE104" s="153">
        <f t="shared" si="0"/>
        <v>0</v>
      </c>
      <c r="BF104" s="153">
        <f t="shared" si="1"/>
        <v>0</v>
      </c>
      <c r="BG104" s="153">
        <f t="shared" si="2"/>
        <v>0</v>
      </c>
      <c r="BH104" s="153">
        <f t="shared" si="3"/>
        <v>0</v>
      </c>
      <c r="BI104" s="153">
        <f t="shared" si="4"/>
        <v>0</v>
      </c>
      <c r="BJ104" s="152" t="s">
        <v>87</v>
      </c>
      <c r="BK104" s="150"/>
      <c r="BL104" s="150"/>
      <c r="BM104" s="150"/>
    </row>
    <row r="105" spans="1:65" s="2" customFormat="1" ht="18" customHeight="1">
      <c r="A105" s="35"/>
      <c r="B105" s="146"/>
      <c r="C105" s="147"/>
      <c r="D105" s="287" t="s">
        <v>157</v>
      </c>
      <c r="E105" s="300"/>
      <c r="F105" s="300"/>
      <c r="G105" s="147"/>
      <c r="H105" s="147"/>
      <c r="I105" s="147"/>
      <c r="J105" s="105">
        <v>0</v>
      </c>
      <c r="K105" s="147"/>
      <c r="L105" s="149"/>
      <c r="M105" s="150"/>
      <c r="N105" s="151" t="s">
        <v>40</v>
      </c>
      <c r="O105" s="150"/>
      <c r="P105" s="150"/>
      <c r="Q105" s="150"/>
      <c r="R105" s="150"/>
      <c r="S105" s="147"/>
      <c r="T105" s="147"/>
      <c r="U105" s="147"/>
      <c r="V105" s="147"/>
      <c r="W105" s="147"/>
      <c r="X105" s="147"/>
      <c r="Y105" s="147"/>
      <c r="Z105" s="147"/>
      <c r="AA105" s="147"/>
      <c r="AB105" s="147"/>
      <c r="AC105" s="147"/>
      <c r="AD105" s="147"/>
      <c r="AE105" s="147"/>
      <c r="AF105" s="150"/>
      <c r="AG105" s="150"/>
      <c r="AH105" s="150"/>
      <c r="AI105" s="150"/>
      <c r="AJ105" s="150"/>
      <c r="AK105" s="150"/>
      <c r="AL105" s="150"/>
      <c r="AM105" s="150"/>
      <c r="AN105" s="150"/>
      <c r="AO105" s="150"/>
      <c r="AP105" s="150"/>
      <c r="AQ105" s="150"/>
      <c r="AR105" s="150"/>
      <c r="AS105" s="150"/>
      <c r="AT105" s="150"/>
      <c r="AU105" s="150"/>
      <c r="AV105" s="150"/>
      <c r="AW105" s="150"/>
      <c r="AX105" s="150"/>
      <c r="AY105" s="152" t="s">
        <v>155</v>
      </c>
      <c r="AZ105" s="150"/>
      <c r="BA105" s="150"/>
      <c r="BB105" s="150"/>
      <c r="BC105" s="150"/>
      <c r="BD105" s="150"/>
      <c r="BE105" s="153">
        <f t="shared" si="0"/>
        <v>0</v>
      </c>
      <c r="BF105" s="153">
        <f t="shared" si="1"/>
        <v>0</v>
      </c>
      <c r="BG105" s="153">
        <f t="shared" si="2"/>
        <v>0</v>
      </c>
      <c r="BH105" s="153">
        <f t="shared" si="3"/>
        <v>0</v>
      </c>
      <c r="BI105" s="153">
        <f t="shared" si="4"/>
        <v>0</v>
      </c>
      <c r="BJ105" s="152" t="s">
        <v>87</v>
      </c>
      <c r="BK105" s="150"/>
      <c r="BL105" s="150"/>
      <c r="BM105" s="150"/>
    </row>
    <row r="106" spans="1:65" s="2" customFormat="1" ht="18" customHeight="1">
      <c r="A106" s="35"/>
      <c r="B106" s="146"/>
      <c r="C106" s="147"/>
      <c r="D106" s="287" t="s">
        <v>158</v>
      </c>
      <c r="E106" s="300"/>
      <c r="F106" s="300"/>
      <c r="G106" s="147"/>
      <c r="H106" s="147"/>
      <c r="I106" s="147"/>
      <c r="J106" s="105">
        <v>0</v>
      </c>
      <c r="K106" s="147"/>
      <c r="L106" s="149"/>
      <c r="M106" s="150"/>
      <c r="N106" s="151" t="s">
        <v>40</v>
      </c>
      <c r="O106" s="150"/>
      <c r="P106" s="150"/>
      <c r="Q106" s="150"/>
      <c r="R106" s="150"/>
      <c r="S106" s="147"/>
      <c r="T106" s="147"/>
      <c r="U106" s="147"/>
      <c r="V106" s="147"/>
      <c r="W106" s="147"/>
      <c r="X106" s="147"/>
      <c r="Y106" s="147"/>
      <c r="Z106" s="147"/>
      <c r="AA106" s="147"/>
      <c r="AB106" s="147"/>
      <c r="AC106" s="147"/>
      <c r="AD106" s="147"/>
      <c r="AE106" s="147"/>
      <c r="AF106" s="150"/>
      <c r="AG106" s="150"/>
      <c r="AH106" s="150"/>
      <c r="AI106" s="150"/>
      <c r="AJ106" s="150"/>
      <c r="AK106" s="150"/>
      <c r="AL106" s="150"/>
      <c r="AM106" s="150"/>
      <c r="AN106" s="150"/>
      <c r="AO106" s="150"/>
      <c r="AP106" s="150"/>
      <c r="AQ106" s="150"/>
      <c r="AR106" s="150"/>
      <c r="AS106" s="150"/>
      <c r="AT106" s="150"/>
      <c r="AU106" s="150"/>
      <c r="AV106" s="150"/>
      <c r="AW106" s="150"/>
      <c r="AX106" s="150"/>
      <c r="AY106" s="152" t="s">
        <v>155</v>
      </c>
      <c r="AZ106" s="150"/>
      <c r="BA106" s="150"/>
      <c r="BB106" s="150"/>
      <c r="BC106" s="150"/>
      <c r="BD106" s="150"/>
      <c r="BE106" s="153">
        <f t="shared" si="0"/>
        <v>0</v>
      </c>
      <c r="BF106" s="153">
        <f t="shared" si="1"/>
        <v>0</v>
      </c>
      <c r="BG106" s="153">
        <f t="shared" si="2"/>
        <v>0</v>
      </c>
      <c r="BH106" s="153">
        <f t="shared" si="3"/>
        <v>0</v>
      </c>
      <c r="BI106" s="153">
        <f t="shared" si="4"/>
        <v>0</v>
      </c>
      <c r="BJ106" s="152" t="s">
        <v>87</v>
      </c>
      <c r="BK106" s="150"/>
      <c r="BL106" s="150"/>
      <c r="BM106" s="150"/>
    </row>
    <row r="107" spans="1:65" s="2" customFormat="1" ht="18" customHeight="1">
      <c r="A107" s="35"/>
      <c r="B107" s="146"/>
      <c r="C107" s="147"/>
      <c r="D107" s="287" t="s">
        <v>159</v>
      </c>
      <c r="E107" s="300"/>
      <c r="F107" s="300"/>
      <c r="G107" s="147"/>
      <c r="H107" s="147"/>
      <c r="I107" s="147"/>
      <c r="J107" s="105">
        <v>0</v>
      </c>
      <c r="K107" s="147"/>
      <c r="L107" s="149"/>
      <c r="M107" s="150"/>
      <c r="N107" s="151" t="s">
        <v>40</v>
      </c>
      <c r="O107" s="150"/>
      <c r="P107" s="150"/>
      <c r="Q107" s="150"/>
      <c r="R107" s="150"/>
      <c r="S107" s="147"/>
      <c r="T107" s="147"/>
      <c r="U107" s="147"/>
      <c r="V107" s="147"/>
      <c r="W107" s="147"/>
      <c r="X107" s="147"/>
      <c r="Y107" s="147"/>
      <c r="Z107" s="147"/>
      <c r="AA107" s="147"/>
      <c r="AB107" s="147"/>
      <c r="AC107" s="147"/>
      <c r="AD107" s="147"/>
      <c r="AE107" s="147"/>
      <c r="AF107" s="150"/>
      <c r="AG107" s="150"/>
      <c r="AH107" s="150"/>
      <c r="AI107" s="150"/>
      <c r="AJ107" s="150"/>
      <c r="AK107" s="150"/>
      <c r="AL107" s="150"/>
      <c r="AM107" s="150"/>
      <c r="AN107" s="150"/>
      <c r="AO107" s="150"/>
      <c r="AP107" s="150"/>
      <c r="AQ107" s="150"/>
      <c r="AR107" s="150"/>
      <c r="AS107" s="150"/>
      <c r="AT107" s="150"/>
      <c r="AU107" s="150"/>
      <c r="AV107" s="150"/>
      <c r="AW107" s="150"/>
      <c r="AX107" s="150"/>
      <c r="AY107" s="152" t="s">
        <v>155</v>
      </c>
      <c r="AZ107" s="150"/>
      <c r="BA107" s="150"/>
      <c r="BB107" s="150"/>
      <c r="BC107" s="150"/>
      <c r="BD107" s="150"/>
      <c r="BE107" s="153">
        <f t="shared" si="0"/>
        <v>0</v>
      </c>
      <c r="BF107" s="153">
        <f t="shared" si="1"/>
        <v>0</v>
      </c>
      <c r="BG107" s="153">
        <f t="shared" si="2"/>
        <v>0</v>
      </c>
      <c r="BH107" s="153">
        <f t="shared" si="3"/>
        <v>0</v>
      </c>
      <c r="BI107" s="153">
        <f t="shared" si="4"/>
        <v>0</v>
      </c>
      <c r="BJ107" s="152" t="s">
        <v>87</v>
      </c>
      <c r="BK107" s="150"/>
      <c r="BL107" s="150"/>
      <c r="BM107" s="150"/>
    </row>
    <row r="108" spans="1:65" s="2" customFormat="1" ht="18" customHeight="1">
      <c r="A108" s="35"/>
      <c r="B108" s="146"/>
      <c r="C108" s="147"/>
      <c r="D108" s="148" t="s">
        <v>160</v>
      </c>
      <c r="E108" s="147"/>
      <c r="F108" s="147"/>
      <c r="G108" s="147"/>
      <c r="H108" s="147"/>
      <c r="I108" s="147"/>
      <c r="J108" s="105">
        <f>ROUND(J30*T108,2)</f>
        <v>0</v>
      </c>
      <c r="K108" s="147"/>
      <c r="L108" s="149"/>
      <c r="M108" s="150"/>
      <c r="N108" s="151" t="s">
        <v>40</v>
      </c>
      <c r="O108" s="150"/>
      <c r="P108" s="150"/>
      <c r="Q108" s="150"/>
      <c r="R108" s="150"/>
      <c r="S108" s="147"/>
      <c r="T108" s="147"/>
      <c r="U108" s="147"/>
      <c r="V108" s="147"/>
      <c r="W108" s="147"/>
      <c r="X108" s="147"/>
      <c r="Y108" s="147"/>
      <c r="Z108" s="147"/>
      <c r="AA108" s="147"/>
      <c r="AB108" s="147"/>
      <c r="AC108" s="147"/>
      <c r="AD108" s="147"/>
      <c r="AE108" s="147"/>
      <c r="AF108" s="150"/>
      <c r="AG108" s="150"/>
      <c r="AH108" s="150"/>
      <c r="AI108" s="150"/>
      <c r="AJ108" s="150"/>
      <c r="AK108" s="150"/>
      <c r="AL108" s="150"/>
      <c r="AM108" s="150"/>
      <c r="AN108" s="150"/>
      <c r="AO108" s="150"/>
      <c r="AP108" s="150"/>
      <c r="AQ108" s="150"/>
      <c r="AR108" s="150"/>
      <c r="AS108" s="150"/>
      <c r="AT108" s="150"/>
      <c r="AU108" s="150"/>
      <c r="AV108" s="150"/>
      <c r="AW108" s="150"/>
      <c r="AX108" s="150"/>
      <c r="AY108" s="152" t="s">
        <v>161</v>
      </c>
      <c r="AZ108" s="150"/>
      <c r="BA108" s="150"/>
      <c r="BB108" s="150"/>
      <c r="BC108" s="150"/>
      <c r="BD108" s="150"/>
      <c r="BE108" s="153">
        <f t="shared" si="0"/>
        <v>0</v>
      </c>
      <c r="BF108" s="153">
        <f t="shared" si="1"/>
        <v>0</v>
      </c>
      <c r="BG108" s="153">
        <f t="shared" si="2"/>
        <v>0</v>
      </c>
      <c r="BH108" s="153">
        <f t="shared" si="3"/>
        <v>0</v>
      </c>
      <c r="BI108" s="153">
        <f t="shared" si="4"/>
        <v>0</v>
      </c>
      <c r="BJ108" s="152" t="s">
        <v>87</v>
      </c>
      <c r="BK108" s="150"/>
      <c r="BL108" s="150"/>
      <c r="BM108" s="150"/>
    </row>
    <row r="109" spans="1:65" s="2" customFormat="1">
      <c r="A109" s="35"/>
      <c r="B109" s="36"/>
      <c r="C109" s="35"/>
      <c r="D109" s="35"/>
      <c r="E109" s="35"/>
      <c r="F109" s="35"/>
      <c r="G109" s="35"/>
      <c r="H109" s="35"/>
      <c r="I109" s="35"/>
      <c r="J109" s="35"/>
      <c r="K109" s="35"/>
      <c r="L109" s="48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65" s="2" customFormat="1" ht="29.25" customHeight="1">
      <c r="A110" s="35"/>
      <c r="B110" s="36"/>
      <c r="C110" s="112" t="s">
        <v>127</v>
      </c>
      <c r="D110" s="113"/>
      <c r="E110" s="113"/>
      <c r="F110" s="113"/>
      <c r="G110" s="113"/>
      <c r="H110" s="113"/>
      <c r="I110" s="113"/>
      <c r="J110" s="114">
        <f>ROUND(J96+J102,2)</f>
        <v>0</v>
      </c>
      <c r="K110" s="113"/>
      <c r="L110" s="48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65" s="2" customFormat="1" ht="6.95" customHeight="1">
      <c r="A111" s="35"/>
      <c r="B111" s="53"/>
      <c r="C111" s="54"/>
      <c r="D111" s="54"/>
      <c r="E111" s="54"/>
      <c r="F111" s="54"/>
      <c r="G111" s="54"/>
      <c r="H111" s="54"/>
      <c r="I111" s="54"/>
      <c r="J111" s="54"/>
      <c r="K111" s="54"/>
      <c r="L111" s="48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5" spans="1:31" s="2" customFormat="1" ht="6.95" customHeight="1">
      <c r="A115" s="35"/>
      <c r="B115" s="55"/>
      <c r="C115" s="56"/>
      <c r="D115" s="56"/>
      <c r="E115" s="56"/>
      <c r="F115" s="56"/>
      <c r="G115" s="56"/>
      <c r="H115" s="56"/>
      <c r="I115" s="56"/>
      <c r="J115" s="56"/>
      <c r="K115" s="56"/>
      <c r="L115" s="48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31" s="2" customFormat="1" ht="24.95" customHeight="1">
      <c r="A116" s="35"/>
      <c r="B116" s="36"/>
      <c r="C116" s="22" t="s">
        <v>162</v>
      </c>
      <c r="D116" s="35"/>
      <c r="E116" s="35"/>
      <c r="F116" s="35"/>
      <c r="G116" s="35"/>
      <c r="H116" s="35"/>
      <c r="I116" s="35"/>
      <c r="J116" s="35"/>
      <c r="K116" s="35"/>
      <c r="L116" s="48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31" s="2" customFormat="1" ht="6.95" customHeight="1">
      <c r="A117" s="35"/>
      <c r="B117" s="36"/>
      <c r="C117" s="35"/>
      <c r="D117" s="35"/>
      <c r="E117" s="35"/>
      <c r="F117" s="35"/>
      <c r="G117" s="35"/>
      <c r="H117" s="35"/>
      <c r="I117" s="35"/>
      <c r="J117" s="35"/>
      <c r="K117" s="35"/>
      <c r="L117" s="48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31" s="2" customFormat="1" ht="12" customHeight="1">
      <c r="A118" s="35"/>
      <c r="B118" s="36"/>
      <c r="C118" s="28" t="s">
        <v>15</v>
      </c>
      <c r="D118" s="35"/>
      <c r="E118" s="35"/>
      <c r="F118" s="35"/>
      <c r="G118" s="35"/>
      <c r="H118" s="35"/>
      <c r="I118" s="35"/>
      <c r="J118" s="35"/>
      <c r="K118" s="35"/>
      <c r="L118" s="48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31" s="2" customFormat="1" ht="16.5" customHeight="1">
      <c r="A119" s="35"/>
      <c r="B119" s="36"/>
      <c r="C119" s="35"/>
      <c r="D119" s="35"/>
      <c r="E119" s="301" t="str">
        <f>E7</f>
        <v>Vybudovanie operačnej sály na osadenie prístroja pre urológiu</v>
      </c>
      <c r="F119" s="302"/>
      <c r="G119" s="302"/>
      <c r="H119" s="302"/>
      <c r="I119" s="35"/>
      <c r="J119" s="35"/>
      <c r="K119" s="35"/>
      <c r="L119" s="48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31" s="2" customFormat="1" ht="12" customHeight="1">
      <c r="A120" s="35"/>
      <c r="B120" s="36"/>
      <c r="C120" s="28" t="s">
        <v>129</v>
      </c>
      <c r="D120" s="35"/>
      <c r="E120" s="35"/>
      <c r="F120" s="35"/>
      <c r="G120" s="35"/>
      <c r="H120" s="35"/>
      <c r="I120" s="35"/>
      <c r="J120" s="35"/>
      <c r="K120" s="35"/>
      <c r="L120" s="48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31" s="2" customFormat="1" ht="16.5" customHeight="1">
      <c r="A121" s="35"/>
      <c r="B121" s="36"/>
      <c r="C121" s="35"/>
      <c r="D121" s="35"/>
      <c r="E121" s="292" t="str">
        <f>E9</f>
        <v>SLB - Štruktúrovaná kabeláž</v>
      </c>
      <c r="F121" s="299"/>
      <c r="G121" s="299"/>
      <c r="H121" s="299"/>
      <c r="I121" s="35"/>
      <c r="J121" s="35"/>
      <c r="K121" s="35"/>
      <c r="L121" s="48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31" s="2" customFormat="1" ht="6.95" customHeight="1">
      <c r="A122" s="35"/>
      <c r="B122" s="36"/>
      <c r="C122" s="35"/>
      <c r="D122" s="35"/>
      <c r="E122" s="35"/>
      <c r="F122" s="35"/>
      <c r="G122" s="35"/>
      <c r="H122" s="35"/>
      <c r="I122" s="35"/>
      <c r="J122" s="35"/>
      <c r="K122" s="35"/>
      <c r="L122" s="48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31" s="2" customFormat="1" ht="12" customHeight="1">
      <c r="A123" s="35"/>
      <c r="B123" s="36"/>
      <c r="C123" s="28" t="s">
        <v>19</v>
      </c>
      <c r="D123" s="35"/>
      <c r="E123" s="35"/>
      <c r="F123" s="26" t="str">
        <f>F12</f>
        <v>Bratislava</v>
      </c>
      <c r="G123" s="35"/>
      <c r="H123" s="35"/>
      <c r="I123" s="28" t="s">
        <v>21</v>
      </c>
      <c r="J123" s="61" t="str">
        <f>IF(J12="","",J12)</f>
        <v>14. 3. 2022</v>
      </c>
      <c r="K123" s="35"/>
      <c r="L123" s="48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31" s="2" customFormat="1" ht="6.95" customHeight="1">
      <c r="A124" s="35"/>
      <c r="B124" s="36"/>
      <c r="C124" s="35"/>
      <c r="D124" s="35"/>
      <c r="E124" s="35"/>
      <c r="F124" s="35"/>
      <c r="G124" s="35"/>
      <c r="H124" s="35"/>
      <c r="I124" s="35"/>
      <c r="J124" s="35"/>
      <c r="K124" s="35"/>
      <c r="L124" s="48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31" s="2" customFormat="1" ht="15.2" customHeight="1">
      <c r="A125" s="35"/>
      <c r="B125" s="36"/>
      <c r="C125" s="28" t="s">
        <v>23</v>
      </c>
      <c r="D125" s="35"/>
      <c r="E125" s="35"/>
      <c r="F125" s="26" t="str">
        <f>E15</f>
        <v xml:space="preserve"> </v>
      </c>
      <c r="G125" s="35"/>
      <c r="H125" s="35"/>
      <c r="I125" s="28" t="s">
        <v>28</v>
      </c>
      <c r="J125" s="31" t="str">
        <f>E21</f>
        <v xml:space="preserve"> </v>
      </c>
      <c r="K125" s="35"/>
      <c r="L125" s="48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31" s="2" customFormat="1" ht="25.7" customHeight="1">
      <c r="A126" s="35"/>
      <c r="B126" s="36"/>
      <c r="C126" s="28" t="s">
        <v>27</v>
      </c>
      <c r="D126" s="35"/>
      <c r="E126" s="35"/>
      <c r="F126" s="26" t="str">
        <f>IF(E18="","",E18)</f>
        <v/>
      </c>
      <c r="G126" s="35"/>
      <c r="H126" s="35"/>
      <c r="I126" s="28" t="s">
        <v>30</v>
      </c>
      <c r="J126" s="31" t="str">
        <f>E24</f>
        <v>Ing. Peter Janušica - PJ project, s.r.o.</v>
      </c>
      <c r="K126" s="35"/>
      <c r="L126" s="48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1" s="2" customFormat="1" ht="10.35" customHeight="1">
      <c r="A127" s="35"/>
      <c r="B127" s="36"/>
      <c r="C127" s="35"/>
      <c r="D127" s="35"/>
      <c r="E127" s="35"/>
      <c r="F127" s="35"/>
      <c r="G127" s="35"/>
      <c r="H127" s="35"/>
      <c r="I127" s="35"/>
      <c r="J127" s="35"/>
      <c r="K127" s="35"/>
      <c r="L127" s="48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1" s="11" customFormat="1" ht="29.25" customHeight="1">
      <c r="A128" s="154"/>
      <c r="B128" s="155"/>
      <c r="C128" s="156" t="s">
        <v>163</v>
      </c>
      <c r="D128" s="157" t="s">
        <v>59</v>
      </c>
      <c r="E128" s="157" t="s">
        <v>55</v>
      </c>
      <c r="F128" s="157" t="s">
        <v>56</v>
      </c>
      <c r="G128" s="157" t="s">
        <v>164</v>
      </c>
      <c r="H128" s="157" t="s">
        <v>165</v>
      </c>
      <c r="I128" s="157" t="s">
        <v>166</v>
      </c>
      <c r="J128" s="158" t="s">
        <v>138</v>
      </c>
      <c r="K128" s="159" t="s">
        <v>167</v>
      </c>
      <c r="L128" s="160"/>
      <c r="M128" s="68" t="s">
        <v>1</v>
      </c>
      <c r="N128" s="69" t="s">
        <v>38</v>
      </c>
      <c r="O128" s="69" t="s">
        <v>168</v>
      </c>
      <c r="P128" s="69" t="s">
        <v>169</v>
      </c>
      <c r="Q128" s="69" t="s">
        <v>170</v>
      </c>
      <c r="R128" s="69" t="s">
        <v>171</v>
      </c>
      <c r="S128" s="69" t="s">
        <v>172</v>
      </c>
      <c r="T128" s="70" t="s">
        <v>173</v>
      </c>
      <c r="U128" s="154"/>
      <c r="V128" s="154"/>
      <c r="W128" s="154"/>
      <c r="X128" s="154"/>
      <c r="Y128" s="154"/>
      <c r="Z128" s="154"/>
      <c r="AA128" s="154"/>
      <c r="AB128" s="154"/>
      <c r="AC128" s="154"/>
      <c r="AD128" s="154"/>
      <c r="AE128" s="154"/>
    </row>
    <row r="129" spans="1:65" s="2" customFormat="1" ht="22.9" customHeight="1">
      <c r="A129" s="35"/>
      <c r="B129" s="36"/>
      <c r="C129" s="75" t="s">
        <v>135</v>
      </c>
      <c r="D129" s="35"/>
      <c r="E129" s="35"/>
      <c r="F129" s="35"/>
      <c r="G129" s="35"/>
      <c r="H129" s="35"/>
      <c r="I129" s="35"/>
      <c r="J129" s="161">
        <f>BK129</f>
        <v>0</v>
      </c>
      <c r="K129" s="35"/>
      <c r="L129" s="36"/>
      <c r="M129" s="71"/>
      <c r="N129" s="62"/>
      <c r="O129" s="72"/>
      <c r="P129" s="162">
        <f>P130+P150+P162</f>
        <v>0</v>
      </c>
      <c r="Q129" s="72"/>
      <c r="R129" s="162">
        <f>R130+R150+R162</f>
        <v>0</v>
      </c>
      <c r="S129" s="72"/>
      <c r="T129" s="163">
        <f>T130+T150+T162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T129" s="18" t="s">
        <v>73</v>
      </c>
      <c r="AU129" s="18" t="s">
        <v>140</v>
      </c>
      <c r="BK129" s="164">
        <f>BK130+BK150+BK162</f>
        <v>0</v>
      </c>
    </row>
    <row r="130" spans="1:65" s="12" customFormat="1" ht="25.9" customHeight="1">
      <c r="B130" s="165"/>
      <c r="D130" s="166" t="s">
        <v>73</v>
      </c>
      <c r="E130" s="167" t="s">
        <v>725</v>
      </c>
      <c r="F130" s="167" t="s">
        <v>1367</v>
      </c>
      <c r="I130" s="168"/>
      <c r="J130" s="169">
        <f>BK130</f>
        <v>0</v>
      </c>
      <c r="L130" s="165"/>
      <c r="M130" s="170"/>
      <c r="N130" s="171"/>
      <c r="O130" s="171"/>
      <c r="P130" s="172">
        <f>SUM(P131:P149)</f>
        <v>0</v>
      </c>
      <c r="Q130" s="171"/>
      <c r="R130" s="172">
        <f>SUM(R131:R149)</f>
        <v>0</v>
      </c>
      <c r="S130" s="171"/>
      <c r="T130" s="173">
        <f>SUM(T131:T149)</f>
        <v>0</v>
      </c>
      <c r="AR130" s="166" t="s">
        <v>81</v>
      </c>
      <c r="AT130" s="174" t="s">
        <v>73</v>
      </c>
      <c r="AU130" s="174" t="s">
        <v>74</v>
      </c>
      <c r="AY130" s="166" t="s">
        <v>176</v>
      </c>
      <c r="BK130" s="175">
        <f>SUM(BK131:BK149)</f>
        <v>0</v>
      </c>
    </row>
    <row r="131" spans="1:65" s="2" customFormat="1" ht="16.5" customHeight="1">
      <c r="A131" s="35"/>
      <c r="B131" s="146"/>
      <c r="C131" s="178" t="s">
        <v>81</v>
      </c>
      <c r="D131" s="178" t="s">
        <v>179</v>
      </c>
      <c r="E131" s="179" t="s">
        <v>1368</v>
      </c>
      <c r="F131" s="180" t="s">
        <v>1369</v>
      </c>
      <c r="G131" s="181" t="s">
        <v>1370</v>
      </c>
      <c r="H131" s="182">
        <v>106</v>
      </c>
      <c r="I131" s="183"/>
      <c r="J131" s="184">
        <f>ROUND(I131*H131,2)</f>
        <v>0</v>
      </c>
      <c r="K131" s="185"/>
      <c r="L131" s="36"/>
      <c r="M131" s="186" t="s">
        <v>1</v>
      </c>
      <c r="N131" s="187" t="s">
        <v>40</v>
      </c>
      <c r="O131" s="64"/>
      <c r="P131" s="188">
        <f>O131*H131</f>
        <v>0</v>
      </c>
      <c r="Q131" s="188">
        <v>0</v>
      </c>
      <c r="R131" s="188">
        <f>Q131*H131</f>
        <v>0</v>
      </c>
      <c r="S131" s="188">
        <v>0</v>
      </c>
      <c r="T131" s="189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190" t="s">
        <v>183</v>
      </c>
      <c r="AT131" s="190" t="s">
        <v>179</v>
      </c>
      <c r="AU131" s="190" t="s">
        <v>81</v>
      </c>
      <c r="AY131" s="18" t="s">
        <v>176</v>
      </c>
      <c r="BE131" s="108">
        <f>IF(N131="základná",J131,0)</f>
        <v>0</v>
      </c>
      <c r="BF131" s="108">
        <f>IF(N131="znížená",J131,0)</f>
        <v>0</v>
      </c>
      <c r="BG131" s="108">
        <f>IF(N131="zákl. prenesená",J131,0)</f>
        <v>0</v>
      </c>
      <c r="BH131" s="108">
        <f>IF(N131="zníž. prenesená",J131,0)</f>
        <v>0</v>
      </c>
      <c r="BI131" s="108">
        <f>IF(N131="nulová",J131,0)</f>
        <v>0</v>
      </c>
      <c r="BJ131" s="18" t="s">
        <v>87</v>
      </c>
      <c r="BK131" s="108">
        <f>ROUND(I131*H131,2)</f>
        <v>0</v>
      </c>
      <c r="BL131" s="18" t="s">
        <v>183</v>
      </c>
      <c r="BM131" s="190" t="s">
        <v>87</v>
      </c>
    </row>
    <row r="132" spans="1:65" s="2" customFormat="1" ht="21.75" customHeight="1">
      <c r="A132" s="35"/>
      <c r="B132" s="146"/>
      <c r="C132" s="231" t="s">
        <v>87</v>
      </c>
      <c r="D132" s="231" t="s">
        <v>558</v>
      </c>
      <c r="E132" s="232" t="s">
        <v>1371</v>
      </c>
      <c r="F132" s="233" t="s">
        <v>1372</v>
      </c>
      <c r="G132" s="234" t="s">
        <v>272</v>
      </c>
      <c r="H132" s="235">
        <v>2</v>
      </c>
      <c r="I132" s="236"/>
      <c r="J132" s="237">
        <f>ROUND(I132*H132,2)</f>
        <v>0</v>
      </c>
      <c r="K132" s="238"/>
      <c r="L132" s="239"/>
      <c r="M132" s="240" t="s">
        <v>1</v>
      </c>
      <c r="N132" s="241" t="s">
        <v>40</v>
      </c>
      <c r="O132" s="64"/>
      <c r="P132" s="188">
        <f>O132*H132</f>
        <v>0</v>
      </c>
      <c r="Q132" s="188">
        <v>0</v>
      </c>
      <c r="R132" s="188">
        <f>Q132*H132</f>
        <v>0</v>
      </c>
      <c r="S132" s="188">
        <v>0</v>
      </c>
      <c r="T132" s="189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190" t="s">
        <v>225</v>
      </c>
      <c r="AT132" s="190" t="s">
        <v>558</v>
      </c>
      <c r="AU132" s="190" t="s">
        <v>81</v>
      </c>
      <c r="AY132" s="18" t="s">
        <v>176</v>
      </c>
      <c r="BE132" s="108">
        <f>IF(N132="základná",J132,0)</f>
        <v>0</v>
      </c>
      <c r="BF132" s="108">
        <f>IF(N132="znížená",J132,0)</f>
        <v>0</v>
      </c>
      <c r="BG132" s="108">
        <f>IF(N132="zákl. prenesená",J132,0)</f>
        <v>0</v>
      </c>
      <c r="BH132" s="108">
        <f>IF(N132="zníž. prenesená",J132,0)</f>
        <v>0</v>
      </c>
      <c r="BI132" s="108">
        <f>IF(N132="nulová",J132,0)</f>
        <v>0</v>
      </c>
      <c r="BJ132" s="18" t="s">
        <v>87</v>
      </c>
      <c r="BK132" s="108">
        <f>ROUND(I132*H132,2)</f>
        <v>0</v>
      </c>
      <c r="BL132" s="18" t="s">
        <v>183</v>
      </c>
      <c r="BM132" s="190" t="s">
        <v>183</v>
      </c>
    </row>
    <row r="133" spans="1:65" s="2" customFormat="1" ht="19.5">
      <c r="A133" s="35"/>
      <c r="B133" s="36"/>
      <c r="C133" s="35"/>
      <c r="D133" s="192" t="s">
        <v>585</v>
      </c>
      <c r="E133" s="35"/>
      <c r="F133" s="228" t="s">
        <v>1373</v>
      </c>
      <c r="G133" s="35"/>
      <c r="H133" s="35"/>
      <c r="I133" s="147"/>
      <c r="J133" s="35"/>
      <c r="K133" s="35"/>
      <c r="L133" s="36"/>
      <c r="M133" s="229"/>
      <c r="N133" s="230"/>
      <c r="O133" s="64"/>
      <c r="P133" s="64"/>
      <c r="Q133" s="64"/>
      <c r="R133" s="64"/>
      <c r="S133" s="64"/>
      <c r="T133" s="6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T133" s="18" t="s">
        <v>585</v>
      </c>
      <c r="AU133" s="18" t="s">
        <v>81</v>
      </c>
    </row>
    <row r="134" spans="1:65" s="2" customFormat="1" ht="24.2" customHeight="1">
      <c r="A134" s="35"/>
      <c r="B134" s="146"/>
      <c r="C134" s="231" t="s">
        <v>215</v>
      </c>
      <c r="D134" s="231" t="s">
        <v>558</v>
      </c>
      <c r="E134" s="232" t="s">
        <v>1374</v>
      </c>
      <c r="F134" s="233" t="s">
        <v>1375</v>
      </c>
      <c r="G134" s="234" t="s">
        <v>272</v>
      </c>
      <c r="H134" s="235">
        <v>48</v>
      </c>
      <c r="I134" s="236"/>
      <c r="J134" s="237">
        <f>ROUND(I134*H134,2)</f>
        <v>0</v>
      </c>
      <c r="K134" s="238"/>
      <c r="L134" s="239"/>
      <c r="M134" s="240" t="s">
        <v>1</v>
      </c>
      <c r="N134" s="241" t="s">
        <v>40</v>
      </c>
      <c r="O134" s="64"/>
      <c r="P134" s="188">
        <f>O134*H134</f>
        <v>0</v>
      </c>
      <c r="Q134" s="188">
        <v>0</v>
      </c>
      <c r="R134" s="188">
        <f>Q134*H134</f>
        <v>0</v>
      </c>
      <c r="S134" s="188">
        <v>0</v>
      </c>
      <c r="T134" s="189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190" t="s">
        <v>225</v>
      </c>
      <c r="AT134" s="190" t="s">
        <v>558</v>
      </c>
      <c r="AU134" s="190" t="s">
        <v>81</v>
      </c>
      <c r="AY134" s="18" t="s">
        <v>176</v>
      </c>
      <c r="BE134" s="108">
        <f>IF(N134="základná",J134,0)</f>
        <v>0</v>
      </c>
      <c r="BF134" s="108">
        <f>IF(N134="znížená",J134,0)</f>
        <v>0</v>
      </c>
      <c r="BG134" s="108">
        <f>IF(N134="zákl. prenesená",J134,0)</f>
        <v>0</v>
      </c>
      <c r="BH134" s="108">
        <f>IF(N134="zníž. prenesená",J134,0)</f>
        <v>0</v>
      </c>
      <c r="BI134" s="108">
        <f>IF(N134="nulová",J134,0)</f>
        <v>0</v>
      </c>
      <c r="BJ134" s="18" t="s">
        <v>87</v>
      </c>
      <c r="BK134" s="108">
        <f>ROUND(I134*H134,2)</f>
        <v>0</v>
      </c>
      <c r="BL134" s="18" t="s">
        <v>183</v>
      </c>
      <c r="BM134" s="190" t="s">
        <v>218</v>
      </c>
    </row>
    <row r="135" spans="1:65" s="2" customFormat="1" ht="19.5">
      <c r="A135" s="35"/>
      <c r="B135" s="36"/>
      <c r="C135" s="35"/>
      <c r="D135" s="192" t="s">
        <v>585</v>
      </c>
      <c r="E135" s="35"/>
      <c r="F135" s="228" t="s">
        <v>1376</v>
      </c>
      <c r="G135" s="35"/>
      <c r="H135" s="35"/>
      <c r="I135" s="147"/>
      <c r="J135" s="35"/>
      <c r="K135" s="35"/>
      <c r="L135" s="36"/>
      <c r="M135" s="229"/>
      <c r="N135" s="230"/>
      <c r="O135" s="64"/>
      <c r="P135" s="64"/>
      <c r="Q135" s="64"/>
      <c r="R135" s="64"/>
      <c r="S135" s="64"/>
      <c r="T135" s="6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T135" s="18" t="s">
        <v>585</v>
      </c>
      <c r="AU135" s="18" t="s">
        <v>81</v>
      </c>
    </row>
    <row r="136" spans="1:65" s="2" customFormat="1" ht="16.5" customHeight="1">
      <c r="A136" s="35"/>
      <c r="B136" s="146"/>
      <c r="C136" s="231" t="s">
        <v>183</v>
      </c>
      <c r="D136" s="231" t="s">
        <v>558</v>
      </c>
      <c r="E136" s="232" t="s">
        <v>1377</v>
      </c>
      <c r="F136" s="233" t="s">
        <v>1378</v>
      </c>
      <c r="G136" s="234" t="s">
        <v>272</v>
      </c>
      <c r="H136" s="235">
        <v>2</v>
      </c>
      <c r="I136" s="236"/>
      <c r="J136" s="237">
        <f>ROUND(I136*H136,2)</f>
        <v>0</v>
      </c>
      <c r="K136" s="238"/>
      <c r="L136" s="239"/>
      <c r="M136" s="240" t="s">
        <v>1</v>
      </c>
      <c r="N136" s="241" t="s">
        <v>40</v>
      </c>
      <c r="O136" s="64"/>
      <c r="P136" s="188">
        <f>O136*H136</f>
        <v>0</v>
      </c>
      <c r="Q136" s="188">
        <v>0</v>
      </c>
      <c r="R136" s="188">
        <f>Q136*H136</f>
        <v>0</v>
      </c>
      <c r="S136" s="188">
        <v>0</v>
      </c>
      <c r="T136" s="189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190" t="s">
        <v>225</v>
      </c>
      <c r="AT136" s="190" t="s">
        <v>558</v>
      </c>
      <c r="AU136" s="190" t="s">
        <v>81</v>
      </c>
      <c r="AY136" s="18" t="s">
        <v>176</v>
      </c>
      <c r="BE136" s="108">
        <f>IF(N136="základná",J136,0)</f>
        <v>0</v>
      </c>
      <c r="BF136" s="108">
        <f>IF(N136="znížená",J136,0)</f>
        <v>0</v>
      </c>
      <c r="BG136" s="108">
        <f>IF(N136="zákl. prenesená",J136,0)</f>
        <v>0</v>
      </c>
      <c r="BH136" s="108">
        <f>IF(N136="zníž. prenesená",J136,0)</f>
        <v>0</v>
      </c>
      <c r="BI136" s="108">
        <f>IF(N136="nulová",J136,0)</f>
        <v>0</v>
      </c>
      <c r="BJ136" s="18" t="s">
        <v>87</v>
      </c>
      <c r="BK136" s="108">
        <f>ROUND(I136*H136,2)</f>
        <v>0</v>
      </c>
      <c r="BL136" s="18" t="s">
        <v>183</v>
      </c>
      <c r="BM136" s="190" t="s">
        <v>225</v>
      </c>
    </row>
    <row r="137" spans="1:65" s="2" customFormat="1" ht="19.5">
      <c r="A137" s="35"/>
      <c r="B137" s="36"/>
      <c r="C137" s="35"/>
      <c r="D137" s="192" t="s">
        <v>585</v>
      </c>
      <c r="E137" s="35"/>
      <c r="F137" s="228" t="s">
        <v>1379</v>
      </c>
      <c r="G137" s="35"/>
      <c r="H137" s="35"/>
      <c r="I137" s="147"/>
      <c r="J137" s="35"/>
      <c r="K137" s="35"/>
      <c r="L137" s="36"/>
      <c r="M137" s="229"/>
      <c r="N137" s="230"/>
      <c r="O137" s="64"/>
      <c r="P137" s="64"/>
      <c r="Q137" s="64"/>
      <c r="R137" s="64"/>
      <c r="S137" s="64"/>
      <c r="T137" s="6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T137" s="18" t="s">
        <v>585</v>
      </c>
      <c r="AU137" s="18" t="s">
        <v>81</v>
      </c>
    </row>
    <row r="138" spans="1:65" s="2" customFormat="1" ht="16.5" customHeight="1">
      <c r="A138" s="35"/>
      <c r="B138" s="146"/>
      <c r="C138" s="231" t="s">
        <v>237</v>
      </c>
      <c r="D138" s="231" t="s">
        <v>558</v>
      </c>
      <c r="E138" s="232" t="s">
        <v>1380</v>
      </c>
      <c r="F138" s="233" t="s">
        <v>1381</v>
      </c>
      <c r="G138" s="234" t="s">
        <v>272</v>
      </c>
      <c r="H138" s="235">
        <v>35</v>
      </c>
      <c r="I138" s="236"/>
      <c r="J138" s="237">
        <f>ROUND(I138*H138,2)</f>
        <v>0</v>
      </c>
      <c r="K138" s="238"/>
      <c r="L138" s="239"/>
      <c r="M138" s="240" t="s">
        <v>1</v>
      </c>
      <c r="N138" s="241" t="s">
        <v>40</v>
      </c>
      <c r="O138" s="64"/>
      <c r="P138" s="188">
        <f>O138*H138</f>
        <v>0</v>
      </c>
      <c r="Q138" s="188">
        <v>0</v>
      </c>
      <c r="R138" s="188">
        <f>Q138*H138</f>
        <v>0</v>
      </c>
      <c r="S138" s="188">
        <v>0</v>
      </c>
      <c r="T138" s="189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190" t="s">
        <v>225</v>
      </c>
      <c r="AT138" s="190" t="s">
        <v>558</v>
      </c>
      <c r="AU138" s="190" t="s">
        <v>81</v>
      </c>
      <c r="AY138" s="18" t="s">
        <v>176</v>
      </c>
      <c r="BE138" s="108">
        <f>IF(N138="základná",J138,0)</f>
        <v>0</v>
      </c>
      <c r="BF138" s="108">
        <f>IF(N138="znížená",J138,0)</f>
        <v>0</v>
      </c>
      <c r="BG138" s="108">
        <f>IF(N138="zákl. prenesená",J138,0)</f>
        <v>0</v>
      </c>
      <c r="BH138" s="108">
        <f>IF(N138="zníž. prenesená",J138,0)</f>
        <v>0</v>
      </c>
      <c r="BI138" s="108">
        <f>IF(N138="nulová",J138,0)</f>
        <v>0</v>
      </c>
      <c r="BJ138" s="18" t="s">
        <v>87</v>
      </c>
      <c r="BK138" s="108">
        <f>ROUND(I138*H138,2)</f>
        <v>0</v>
      </c>
      <c r="BL138" s="18" t="s">
        <v>183</v>
      </c>
      <c r="BM138" s="190" t="s">
        <v>240</v>
      </c>
    </row>
    <row r="139" spans="1:65" s="2" customFormat="1" ht="19.5">
      <c r="A139" s="35"/>
      <c r="B139" s="36"/>
      <c r="C139" s="35"/>
      <c r="D139" s="192" t="s">
        <v>585</v>
      </c>
      <c r="E139" s="35"/>
      <c r="F139" s="228" t="s">
        <v>1382</v>
      </c>
      <c r="G139" s="35"/>
      <c r="H139" s="35"/>
      <c r="I139" s="147"/>
      <c r="J139" s="35"/>
      <c r="K139" s="35"/>
      <c r="L139" s="36"/>
      <c r="M139" s="229"/>
      <c r="N139" s="230"/>
      <c r="O139" s="64"/>
      <c r="P139" s="64"/>
      <c r="Q139" s="64"/>
      <c r="R139" s="64"/>
      <c r="S139" s="64"/>
      <c r="T139" s="6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T139" s="18" t="s">
        <v>585</v>
      </c>
      <c r="AU139" s="18" t="s">
        <v>81</v>
      </c>
    </row>
    <row r="140" spans="1:65" s="2" customFormat="1" ht="55.5" customHeight="1">
      <c r="A140" s="35"/>
      <c r="B140" s="146"/>
      <c r="C140" s="231" t="s">
        <v>218</v>
      </c>
      <c r="D140" s="231" t="s">
        <v>558</v>
      </c>
      <c r="E140" s="232" t="s">
        <v>1383</v>
      </c>
      <c r="F140" s="233" t="s">
        <v>1384</v>
      </c>
      <c r="G140" s="234" t="s">
        <v>272</v>
      </c>
      <c r="H140" s="235">
        <v>9</v>
      </c>
      <c r="I140" s="236"/>
      <c r="J140" s="237">
        <f t="shared" ref="J140:J147" si="5">ROUND(I140*H140,2)</f>
        <v>0</v>
      </c>
      <c r="K140" s="238"/>
      <c r="L140" s="239"/>
      <c r="M140" s="240" t="s">
        <v>1</v>
      </c>
      <c r="N140" s="241" t="s">
        <v>40</v>
      </c>
      <c r="O140" s="64"/>
      <c r="P140" s="188">
        <f t="shared" ref="P140:P147" si="6">O140*H140</f>
        <v>0</v>
      </c>
      <c r="Q140" s="188">
        <v>0</v>
      </c>
      <c r="R140" s="188">
        <f t="shared" ref="R140:R147" si="7">Q140*H140</f>
        <v>0</v>
      </c>
      <c r="S140" s="188">
        <v>0</v>
      </c>
      <c r="T140" s="189">
        <f t="shared" ref="T140:T147" si="8"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190" t="s">
        <v>225</v>
      </c>
      <c r="AT140" s="190" t="s">
        <v>558</v>
      </c>
      <c r="AU140" s="190" t="s">
        <v>81</v>
      </c>
      <c r="AY140" s="18" t="s">
        <v>176</v>
      </c>
      <c r="BE140" s="108">
        <f t="shared" ref="BE140:BE147" si="9">IF(N140="základná",J140,0)</f>
        <v>0</v>
      </c>
      <c r="BF140" s="108">
        <f t="shared" ref="BF140:BF147" si="10">IF(N140="znížená",J140,0)</f>
        <v>0</v>
      </c>
      <c r="BG140" s="108">
        <f t="shared" ref="BG140:BG147" si="11">IF(N140="zákl. prenesená",J140,0)</f>
        <v>0</v>
      </c>
      <c r="BH140" s="108">
        <f t="shared" ref="BH140:BH147" si="12">IF(N140="zníž. prenesená",J140,0)</f>
        <v>0</v>
      </c>
      <c r="BI140" s="108">
        <f t="shared" ref="BI140:BI147" si="13">IF(N140="nulová",J140,0)</f>
        <v>0</v>
      </c>
      <c r="BJ140" s="18" t="s">
        <v>87</v>
      </c>
      <c r="BK140" s="108">
        <f t="shared" ref="BK140:BK147" si="14">ROUND(I140*H140,2)</f>
        <v>0</v>
      </c>
      <c r="BL140" s="18" t="s">
        <v>183</v>
      </c>
      <c r="BM140" s="190" t="s">
        <v>244</v>
      </c>
    </row>
    <row r="141" spans="1:65" s="2" customFormat="1" ht="55.5" customHeight="1">
      <c r="A141" s="35"/>
      <c r="B141" s="146"/>
      <c r="C141" s="231" t="s">
        <v>245</v>
      </c>
      <c r="D141" s="231" t="s">
        <v>558</v>
      </c>
      <c r="E141" s="232" t="s">
        <v>1385</v>
      </c>
      <c r="F141" s="233" t="s">
        <v>1386</v>
      </c>
      <c r="G141" s="234" t="s">
        <v>272</v>
      </c>
      <c r="H141" s="235">
        <v>6</v>
      </c>
      <c r="I141" s="236"/>
      <c r="J141" s="237">
        <f t="shared" si="5"/>
        <v>0</v>
      </c>
      <c r="K141" s="238"/>
      <c r="L141" s="239"/>
      <c r="M141" s="240" t="s">
        <v>1</v>
      </c>
      <c r="N141" s="241" t="s">
        <v>40</v>
      </c>
      <c r="O141" s="64"/>
      <c r="P141" s="188">
        <f t="shared" si="6"/>
        <v>0</v>
      </c>
      <c r="Q141" s="188">
        <v>0</v>
      </c>
      <c r="R141" s="188">
        <f t="shared" si="7"/>
        <v>0</v>
      </c>
      <c r="S141" s="188">
        <v>0</v>
      </c>
      <c r="T141" s="189">
        <f t="shared" si="8"/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190" t="s">
        <v>225</v>
      </c>
      <c r="AT141" s="190" t="s">
        <v>558</v>
      </c>
      <c r="AU141" s="190" t="s">
        <v>81</v>
      </c>
      <c r="AY141" s="18" t="s">
        <v>176</v>
      </c>
      <c r="BE141" s="108">
        <f t="shared" si="9"/>
        <v>0</v>
      </c>
      <c r="BF141" s="108">
        <f t="shared" si="10"/>
        <v>0</v>
      </c>
      <c r="BG141" s="108">
        <f t="shared" si="11"/>
        <v>0</v>
      </c>
      <c r="BH141" s="108">
        <f t="shared" si="12"/>
        <v>0</v>
      </c>
      <c r="BI141" s="108">
        <f t="shared" si="13"/>
        <v>0</v>
      </c>
      <c r="BJ141" s="18" t="s">
        <v>87</v>
      </c>
      <c r="BK141" s="108">
        <f t="shared" si="14"/>
        <v>0</v>
      </c>
      <c r="BL141" s="18" t="s">
        <v>183</v>
      </c>
      <c r="BM141" s="190" t="s">
        <v>248</v>
      </c>
    </row>
    <row r="142" spans="1:65" s="2" customFormat="1" ht="55.5" customHeight="1">
      <c r="A142" s="35"/>
      <c r="B142" s="146"/>
      <c r="C142" s="231" t="s">
        <v>225</v>
      </c>
      <c r="D142" s="231" t="s">
        <v>558</v>
      </c>
      <c r="E142" s="232" t="s">
        <v>1387</v>
      </c>
      <c r="F142" s="233" t="s">
        <v>1388</v>
      </c>
      <c r="G142" s="234" t="s">
        <v>272</v>
      </c>
      <c r="H142" s="235">
        <v>1</v>
      </c>
      <c r="I142" s="236"/>
      <c r="J142" s="237">
        <f t="shared" si="5"/>
        <v>0</v>
      </c>
      <c r="K142" s="238"/>
      <c r="L142" s="239"/>
      <c r="M142" s="240" t="s">
        <v>1</v>
      </c>
      <c r="N142" s="241" t="s">
        <v>40</v>
      </c>
      <c r="O142" s="64"/>
      <c r="P142" s="188">
        <f t="shared" si="6"/>
        <v>0</v>
      </c>
      <c r="Q142" s="188">
        <v>0</v>
      </c>
      <c r="R142" s="188">
        <f t="shared" si="7"/>
        <v>0</v>
      </c>
      <c r="S142" s="188">
        <v>0</v>
      </c>
      <c r="T142" s="189">
        <f t="shared" si="8"/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190" t="s">
        <v>225</v>
      </c>
      <c r="AT142" s="190" t="s">
        <v>558</v>
      </c>
      <c r="AU142" s="190" t="s">
        <v>81</v>
      </c>
      <c r="AY142" s="18" t="s">
        <v>176</v>
      </c>
      <c r="BE142" s="108">
        <f t="shared" si="9"/>
        <v>0</v>
      </c>
      <c r="BF142" s="108">
        <f t="shared" si="10"/>
        <v>0</v>
      </c>
      <c r="BG142" s="108">
        <f t="shared" si="11"/>
        <v>0</v>
      </c>
      <c r="BH142" s="108">
        <f t="shared" si="12"/>
        <v>0</v>
      </c>
      <c r="BI142" s="108">
        <f t="shared" si="13"/>
        <v>0</v>
      </c>
      <c r="BJ142" s="18" t="s">
        <v>87</v>
      </c>
      <c r="BK142" s="108">
        <f t="shared" si="14"/>
        <v>0</v>
      </c>
      <c r="BL142" s="18" t="s">
        <v>183</v>
      </c>
      <c r="BM142" s="190" t="s">
        <v>1389</v>
      </c>
    </row>
    <row r="143" spans="1:65" s="2" customFormat="1" ht="33" customHeight="1">
      <c r="A143" s="35"/>
      <c r="B143" s="146"/>
      <c r="C143" s="231" t="s">
        <v>177</v>
      </c>
      <c r="D143" s="231" t="s">
        <v>558</v>
      </c>
      <c r="E143" s="232" t="s">
        <v>1390</v>
      </c>
      <c r="F143" s="233" t="s">
        <v>1391</v>
      </c>
      <c r="G143" s="234" t="s">
        <v>272</v>
      </c>
      <c r="H143" s="235">
        <v>35</v>
      </c>
      <c r="I143" s="236"/>
      <c r="J143" s="237">
        <f t="shared" si="5"/>
        <v>0</v>
      </c>
      <c r="K143" s="238"/>
      <c r="L143" s="239"/>
      <c r="M143" s="240" t="s">
        <v>1</v>
      </c>
      <c r="N143" s="241" t="s">
        <v>40</v>
      </c>
      <c r="O143" s="64"/>
      <c r="P143" s="188">
        <f t="shared" si="6"/>
        <v>0</v>
      </c>
      <c r="Q143" s="188">
        <v>0</v>
      </c>
      <c r="R143" s="188">
        <f t="shared" si="7"/>
        <v>0</v>
      </c>
      <c r="S143" s="188">
        <v>0</v>
      </c>
      <c r="T143" s="189">
        <f t="shared" si="8"/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190" t="s">
        <v>225</v>
      </c>
      <c r="AT143" s="190" t="s">
        <v>558</v>
      </c>
      <c r="AU143" s="190" t="s">
        <v>81</v>
      </c>
      <c r="AY143" s="18" t="s">
        <v>176</v>
      </c>
      <c r="BE143" s="108">
        <f t="shared" si="9"/>
        <v>0</v>
      </c>
      <c r="BF143" s="108">
        <f t="shared" si="10"/>
        <v>0</v>
      </c>
      <c r="BG143" s="108">
        <f t="shared" si="11"/>
        <v>0</v>
      </c>
      <c r="BH143" s="108">
        <f t="shared" si="12"/>
        <v>0</v>
      </c>
      <c r="BI143" s="108">
        <f t="shared" si="13"/>
        <v>0</v>
      </c>
      <c r="BJ143" s="18" t="s">
        <v>87</v>
      </c>
      <c r="BK143" s="108">
        <f t="shared" si="14"/>
        <v>0</v>
      </c>
      <c r="BL143" s="18" t="s">
        <v>183</v>
      </c>
      <c r="BM143" s="190" t="s">
        <v>264</v>
      </c>
    </row>
    <row r="144" spans="1:65" s="2" customFormat="1" ht="16.5" customHeight="1">
      <c r="A144" s="35"/>
      <c r="B144" s="146"/>
      <c r="C144" s="178" t="s">
        <v>240</v>
      </c>
      <c r="D144" s="178" t="s">
        <v>179</v>
      </c>
      <c r="E144" s="179" t="s">
        <v>1392</v>
      </c>
      <c r="F144" s="180" t="s">
        <v>1393</v>
      </c>
      <c r="G144" s="181" t="s">
        <v>272</v>
      </c>
      <c r="H144" s="182">
        <v>35</v>
      </c>
      <c r="I144" s="183"/>
      <c r="J144" s="184">
        <f t="shared" si="5"/>
        <v>0</v>
      </c>
      <c r="K144" s="185"/>
      <c r="L144" s="36"/>
      <c r="M144" s="186" t="s">
        <v>1</v>
      </c>
      <c r="N144" s="187" t="s">
        <v>40</v>
      </c>
      <c r="O144" s="64"/>
      <c r="P144" s="188">
        <f t="shared" si="6"/>
        <v>0</v>
      </c>
      <c r="Q144" s="188">
        <v>0</v>
      </c>
      <c r="R144" s="188">
        <f t="shared" si="7"/>
        <v>0</v>
      </c>
      <c r="S144" s="188">
        <v>0</v>
      </c>
      <c r="T144" s="189">
        <f t="shared" si="8"/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190" t="s">
        <v>183</v>
      </c>
      <c r="AT144" s="190" t="s">
        <v>179</v>
      </c>
      <c r="AU144" s="190" t="s">
        <v>81</v>
      </c>
      <c r="AY144" s="18" t="s">
        <v>176</v>
      </c>
      <c r="BE144" s="108">
        <f t="shared" si="9"/>
        <v>0</v>
      </c>
      <c r="BF144" s="108">
        <f t="shared" si="10"/>
        <v>0</v>
      </c>
      <c r="BG144" s="108">
        <f t="shared" si="11"/>
        <v>0</v>
      </c>
      <c r="BH144" s="108">
        <f t="shared" si="12"/>
        <v>0</v>
      </c>
      <c r="BI144" s="108">
        <f t="shared" si="13"/>
        <v>0</v>
      </c>
      <c r="BJ144" s="18" t="s">
        <v>87</v>
      </c>
      <c r="BK144" s="108">
        <f t="shared" si="14"/>
        <v>0</v>
      </c>
      <c r="BL144" s="18" t="s">
        <v>183</v>
      </c>
      <c r="BM144" s="190" t="s">
        <v>1394</v>
      </c>
    </row>
    <row r="145" spans="1:65" s="2" customFormat="1" ht="24.2" customHeight="1">
      <c r="A145" s="35"/>
      <c r="B145" s="146"/>
      <c r="C145" s="231" t="s">
        <v>277</v>
      </c>
      <c r="D145" s="231" t="s">
        <v>558</v>
      </c>
      <c r="E145" s="232" t="s">
        <v>1395</v>
      </c>
      <c r="F145" s="233" t="s">
        <v>1396</v>
      </c>
      <c r="G145" s="234" t="s">
        <v>272</v>
      </c>
      <c r="H145" s="235">
        <v>2</v>
      </c>
      <c r="I145" s="236"/>
      <c r="J145" s="237">
        <f t="shared" si="5"/>
        <v>0</v>
      </c>
      <c r="K145" s="238"/>
      <c r="L145" s="239"/>
      <c r="M145" s="240" t="s">
        <v>1</v>
      </c>
      <c r="N145" s="241" t="s">
        <v>40</v>
      </c>
      <c r="O145" s="64"/>
      <c r="P145" s="188">
        <f t="shared" si="6"/>
        <v>0</v>
      </c>
      <c r="Q145" s="188">
        <v>0</v>
      </c>
      <c r="R145" s="188">
        <f t="shared" si="7"/>
        <v>0</v>
      </c>
      <c r="S145" s="188">
        <v>0</v>
      </c>
      <c r="T145" s="189">
        <f t="shared" si="8"/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190" t="s">
        <v>225</v>
      </c>
      <c r="AT145" s="190" t="s">
        <v>558</v>
      </c>
      <c r="AU145" s="190" t="s">
        <v>81</v>
      </c>
      <c r="AY145" s="18" t="s">
        <v>176</v>
      </c>
      <c r="BE145" s="108">
        <f t="shared" si="9"/>
        <v>0</v>
      </c>
      <c r="BF145" s="108">
        <f t="shared" si="10"/>
        <v>0</v>
      </c>
      <c r="BG145" s="108">
        <f t="shared" si="11"/>
        <v>0</v>
      </c>
      <c r="BH145" s="108">
        <f t="shared" si="12"/>
        <v>0</v>
      </c>
      <c r="BI145" s="108">
        <f t="shared" si="13"/>
        <v>0</v>
      </c>
      <c r="BJ145" s="18" t="s">
        <v>87</v>
      </c>
      <c r="BK145" s="108">
        <f t="shared" si="14"/>
        <v>0</v>
      </c>
      <c r="BL145" s="18" t="s">
        <v>183</v>
      </c>
      <c r="BM145" s="190" t="s">
        <v>280</v>
      </c>
    </row>
    <row r="146" spans="1:65" s="2" customFormat="1" ht="24.2" customHeight="1">
      <c r="A146" s="35"/>
      <c r="B146" s="146"/>
      <c r="C146" s="231" t="s">
        <v>244</v>
      </c>
      <c r="D146" s="231" t="s">
        <v>558</v>
      </c>
      <c r="E146" s="232" t="s">
        <v>1397</v>
      </c>
      <c r="F146" s="233" t="s">
        <v>1398</v>
      </c>
      <c r="G146" s="234" t="s">
        <v>272</v>
      </c>
      <c r="H146" s="235">
        <v>1</v>
      </c>
      <c r="I146" s="236"/>
      <c r="J146" s="237">
        <f t="shared" si="5"/>
        <v>0</v>
      </c>
      <c r="K146" s="238"/>
      <c r="L146" s="239"/>
      <c r="M146" s="240" t="s">
        <v>1</v>
      </c>
      <c r="N146" s="241" t="s">
        <v>40</v>
      </c>
      <c r="O146" s="64"/>
      <c r="P146" s="188">
        <f t="shared" si="6"/>
        <v>0</v>
      </c>
      <c r="Q146" s="188">
        <v>0</v>
      </c>
      <c r="R146" s="188">
        <f t="shared" si="7"/>
        <v>0</v>
      </c>
      <c r="S146" s="188">
        <v>0</v>
      </c>
      <c r="T146" s="189">
        <f t="shared" si="8"/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190" t="s">
        <v>225</v>
      </c>
      <c r="AT146" s="190" t="s">
        <v>558</v>
      </c>
      <c r="AU146" s="190" t="s">
        <v>81</v>
      </c>
      <c r="AY146" s="18" t="s">
        <v>176</v>
      </c>
      <c r="BE146" s="108">
        <f t="shared" si="9"/>
        <v>0</v>
      </c>
      <c r="BF146" s="108">
        <f t="shared" si="10"/>
        <v>0</v>
      </c>
      <c r="BG146" s="108">
        <f t="shared" si="11"/>
        <v>0</v>
      </c>
      <c r="BH146" s="108">
        <f t="shared" si="12"/>
        <v>0</v>
      </c>
      <c r="BI146" s="108">
        <f t="shared" si="13"/>
        <v>0</v>
      </c>
      <c r="BJ146" s="18" t="s">
        <v>87</v>
      </c>
      <c r="BK146" s="108">
        <f t="shared" si="14"/>
        <v>0</v>
      </c>
      <c r="BL146" s="18" t="s">
        <v>183</v>
      </c>
      <c r="BM146" s="190" t="s">
        <v>285</v>
      </c>
    </row>
    <row r="147" spans="1:65" s="2" customFormat="1" ht="24.2" customHeight="1">
      <c r="A147" s="35"/>
      <c r="B147" s="146"/>
      <c r="C147" s="231" t="s">
        <v>287</v>
      </c>
      <c r="D147" s="231" t="s">
        <v>558</v>
      </c>
      <c r="E147" s="232" t="s">
        <v>1399</v>
      </c>
      <c r="F147" s="233" t="s">
        <v>1400</v>
      </c>
      <c r="G147" s="234" t="s">
        <v>272</v>
      </c>
      <c r="H147" s="235">
        <v>1</v>
      </c>
      <c r="I147" s="236"/>
      <c r="J147" s="237">
        <f t="shared" si="5"/>
        <v>0</v>
      </c>
      <c r="K147" s="238"/>
      <c r="L147" s="239"/>
      <c r="M147" s="240" t="s">
        <v>1</v>
      </c>
      <c r="N147" s="241" t="s">
        <v>40</v>
      </c>
      <c r="O147" s="64"/>
      <c r="P147" s="188">
        <f t="shared" si="6"/>
        <v>0</v>
      </c>
      <c r="Q147" s="188">
        <v>0</v>
      </c>
      <c r="R147" s="188">
        <f t="shared" si="7"/>
        <v>0</v>
      </c>
      <c r="S147" s="188">
        <v>0</v>
      </c>
      <c r="T147" s="189">
        <f t="shared" si="8"/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190" t="s">
        <v>225</v>
      </c>
      <c r="AT147" s="190" t="s">
        <v>558</v>
      </c>
      <c r="AU147" s="190" t="s">
        <v>81</v>
      </c>
      <c r="AY147" s="18" t="s">
        <v>176</v>
      </c>
      <c r="BE147" s="108">
        <f t="shared" si="9"/>
        <v>0</v>
      </c>
      <c r="BF147" s="108">
        <f t="shared" si="10"/>
        <v>0</v>
      </c>
      <c r="BG147" s="108">
        <f t="shared" si="11"/>
        <v>0</v>
      </c>
      <c r="BH147" s="108">
        <f t="shared" si="12"/>
        <v>0</v>
      </c>
      <c r="BI147" s="108">
        <f t="shared" si="13"/>
        <v>0</v>
      </c>
      <c r="BJ147" s="18" t="s">
        <v>87</v>
      </c>
      <c r="BK147" s="108">
        <f t="shared" si="14"/>
        <v>0</v>
      </c>
      <c r="BL147" s="18" t="s">
        <v>183</v>
      </c>
      <c r="BM147" s="190" t="s">
        <v>290</v>
      </c>
    </row>
    <row r="148" spans="1:65" s="2" customFormat="1" ht="87.75">
      <c r="A148" s="35"/>
      <c r="B148" s="36"/>
      <c r="C148" s="35"/>
      <c r="D148" s="192" t="s">
        <v>585</v>
      </c>
      <c r="E148" s="35"/>
      <c r="F148" s="228" t="s">
        <v>1401</v>
      </c>
      <c r="G148" s="35"/>
      <c r="H148" s="35"/>
      <c r="I148" s="147"/>
      <c r="J148" s="35"/>
      <c r="K148" s="35"/>
      <c r="L148" s="36"/>
      <c r="M148" s="229"/>
      <c r="N148" s="230"/>
      <c r="O148" s="64"/>
      <c r="P148" s="64"/>
      <c r="Q148" s="64"/>
      <c r="R148" s="64"/>
      <c r="S148" s="64"/>
      <c r="T148" s="6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T148" s="18" t="s">
        <v>585</v>
      </c>
      <c r="AU148" s="18" t="s">
        <v>81</v>
      </c>
    </row>
    <row r="149" spans="1:65" s="2" customFormat="1" ht="16.5" customHeight="1">
      <c r="A149" s="35"/>
      <c r="B149" s="146"/>
      <c r="C149" s="231" t="s">
        <v>248</v>
      </c>
      <c r="D149" s="231" t="s">
        <v>558</v>
      </c>
      <c r="E149" s="232" t="s">
        <v>1402</v>
      </c>
      <c r="F149" s="233" t="s">
        <v>1403</v>
      </c>
      <c r="G149" s="234" t="s">
        <v>272</v>
      </c>
      <c r="H149" s="235">
        <v>36</v>
      </c>
      <c r="I149" s="236"/>
      <c r="J149" s="237">
        <f>ROUND(I149*H149,2)</f>
        <v>0</v>
      </c>
      <c r="K149" s="238"/>
      <c r="L149" s="239"/>
      <c r="M149" s="240" t="s">
        <v>1</v>
      </c>
      <c r="N149" s="241" t="s">
        <v>40</v>
      </c>
      <c r="O149" s="64"/>
      <c r="P149" s="188">
        <f>O149*H149</f>
        <v>0</v>
      </c>
      <c r="Q149" s="188">
        <v>0</v>
      </c>
      <c r="R149" s="188">
        <f>Q149*H149</f>
        <v>0</v>
      </c>
      <c r="S149" s="188">
        <v>0</v>
      </c>
      <c r="T149" s="189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190" t="s">
        <v>225</v>
      </c>
      <c r="AT149" s="190" t="s">
        <v>558</v>
      </c>
      <c r="AU149" s="190" t="s">
        <v>81</v>
      </c>
      <c r="AY149" s="18" t="s">
        <v>176</v>
      </c>
      <c r="BE149" s="108">
        <f>IF(N149="základná",J149,0)</f>
        <v>0</v>
      </c>
      <c r="BF149" s="108">
        <f>IF(N149="znížená",J149,0)</f>
        <v>0</v>
      </c>
      <c r="BG149" s="108">
        <f>IF(N149="zákl. prenesená",J149,0)</f>
        <v>0</v>
      </c>
      <c r="BH149" s="108">
        <f>IF(N149="zníž. prenesená",J149,0)</f>
        <v>0</v>
      </c>
      <c r="BI149" s="108">
        <f>IF(N149="nulová",J149,0)</f>
        <v>0</v>
      </c>
      <c r="BJ149" s="18" t="s">
        <v>87</v>
      </c>
      <c r="BK149" s="108">
        <f>ROUND(I149*H149,2)</f>
        <v>0</v>
      </c>
      <c r="BL149" s="18" t="s">
        <v>183</v>
      </c>
      <c r="BM149" s="190" t="s">
        <v>298</v>
      </c>
    </row>
    <row r="150" spans="1:65" s="12" customFormat="1" ht="25.9" customHeight="1">
      <c r="B150" s="165"/>
      <c r="D150" s="166" t="s">
        <v>73</v>
      </c>
      <c r="E150" s="167" t="s">
        <v>918</v>
      </c>
      <c r="F150" s="167" t="s">
        <v>1404</v>
      </c>
      <c r="I150" s="168"/>
      <c r="J150" s="169">
        <f>BK150</f>
        <v>0</v>
      </c>
      <c r="L150" s="165"/>
      <c r="M150" s="170"/>
      <c r="N150" s="171"/>
      <c r="O150" s="171"/>
      <c r="P150" s="172">
        <f>SUM(P151:P161)</f>
        <v>0</v>
      </c>
      <c r="Q150" s="171"/>
      <c r="R150" s="172">
        <f>SUM(R151:R161)</f>
        <v>0</v>
      </c>
      <c r="S150" s="171"/>
      <c r="T150" s="173">
        <f>SUM(T151:T161)</f>
        <v>0</v>
      </c>
      <c r="AR150" s="166" t="s">
        <v>81</v>
      </c>
      <c r="AT150" s="174" t="s">
        <v>73</v>
      </c>
      <c r="AU150" s="174" t="s">
        <v>74</v>
      </c>
      <c r="AY150" s="166" t="s">
        <v>176</v>
      </c>
      <c r="BK150" s="175">
        <f>SUM(BK151:BK161)</f>
        <v>0</v>
      </c>
    </row>
    <row r="151" spans="1:65" s="2" customFormat="1" ht="16.5" customHeight="1">
      <c r="A151" s="35"/>
      <c r="B151" s="146"/>
      <c r="C151" s="178" t="s">
        <v>306</v>
      </c>
      <c r="D151" s="178" t="s">
        <v>179</v>
      </c>
      <c r="E151" s="179" t="s">
        <v>1405</v>
      </c>
      <c r="F151" s="180" t="s">
        <v>1406</v>
      </c>
      <c r="G151" s="181" t="s">
        <v>1370</v>
      </c>
      <c r="H151" s="182">
        <v>230</v>
      </c>
      <c r="I151" s="183"/>
      <c r="J151" s="184">
        <f>ROUND(I151*H151,2)</f>
        <v>0</v>
      </c>
      <c r="K151" s="185"/>
      <c r="L151" s="36"/>
      <c r="M151" s="186" t="s">
        <v>1</v>
      </c>
      <c r="N151" s="187" t="s">
        <v>40</v>
      </c>
      <c r="O151" s="64"/>
      <c r="P151" s="188">
        <f>O151*H151</f>
        <v>0</v>
      </c>
      <c r="Q151" s="188">
        <v>0</v>
      </c>
      <c r="R151" s="188">
        <f>Q151*H151</f>
        <v>0</v>
      </c>
      <c r="S151" s="188">
        <v>0</v>
      </c>
      <c r="T151" s="189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190" t="s">
        <v>183</v>
      </c>
      <c r="AT151" s="190" t="s">
        <v>179</v>
      </c>
      <c r="AU151" s="190" t="s">
        <v>81</v>
      </c>
      <c r="AY151" s="18" t="s">
        <v>176</v>
      </c>
      <c r="BE151" s="108">
        <f>IF(N151="základná",J151,0)</f>
        <v>0</v>
      </c>
      <c r="BF151" s="108">
        <f>IF(N151="znížená",J151,0)</f>
        <v>0</v>
      </c>
      <c r="BG151" s="108">
        <f>IF(N151="zákl. prenesená",J151,0)</f>
        <v>0</v>
      </c>
      <c r="BH151" s="108">
        <f>IF(N151="zníž. prenesená",J151,0)</f>
        <v>0</v>
      </c>
      <c r="BI151" s="108">
        <f>IF(N151="nulová",J151,0)</f>
        <v>0</v>
      </c>
      <c r="BJ151" s="18" t="s">
        <v>87</v>
      </c>
      <c r="BK151" s="108">
        <f>ROUND(I151*H151,2)</f>
        <v>0</v>
      </c>
      <c r="BL151" s="18" t="s">
        <v>183</v>
      </c>
      <c r="BM151" s="190" t="s">
        <v>309</v>
      </c>
    </row>
    <row r="152" spans="1:65" s="2" customFormat="1" ht="24.2" customHeight="1">
      <c r="A152" s="35"/>
      <c r="B152" s="146"/>
      <c r="C152" s="231" t="s">
        <v>252</v>
      </c>
      <c r="D152" s="231" t="s">
        <v>558</v>
      </c>
      <c r="E152" s="232" t="s">
        <v>1407</v>
      </c>
      <c r="F152" s="233" t="s">
        <v>1408</v>
      </c>
      <c r="G152" s="234" t="s">
        <v>263</v>
      </c>
      <c r="H152" s="235">
        <v>2850</v>
      </c>
      <c r="I152" s="236"/>
      <c r="J152" s="237">
        <f>ROUND(I152*H152,2)</f>
        <v>0</v>
      </c>
      <c r="K152" s="238"/>
      <c r="L152" s="239"/>
      <c r="M152" s="240" t="s">
        <v>1</v>
      </c>
      <c r="N152" s="241" t="s">
        <v>40</v>
      </c>
      <c r="O152" s="64"/>
      <c r="P152" s="188">
        <f>O152*H152</f>
        <v>0</v>
      </c>
      <c r="Q152" s="188">
        <v>0</v>
      </c>
      <c r="R152" s="188">
        <f>Q152*H152</f>
        <v>0</v>
      </c>
      <c r="S152" s="188">
        <v>0</v>
      </c>
      <c r="T152" s="189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190" t="s">
        <v>225</v>
      </c>
      <c r="AT152" s="190" t="s">
        <v>558</v>
      </c>
      <c r="AU152" s="190" t="s">
        <v>81</v>
      </c>
      <c r="AY152" s="18" t="s">
        <v>176</v>
      </c>
      <c r="BE152" s="108">
        <f>IF(N152="základná",J152,0)</f>
        <v>0</v>
      </c>
      <c r="BF152" s="108">
        <f>IF(N152="znížená",J152,0)</f>
        <v>0</v>
      </c>
      <c r="BG152" s="108">
        <f>IF(N152="zákl. prenesená",J152,0)</f>
        <v>0</v>
      </c>
      <c r="BH152" s="108">
        <f>IF(N152="zníž. prenesená",J152,0)</f>
        <v>0</v>
      </c>
      <c r="BI152" s="108">
        <f>IF(N152="nulová",J152,0)</f>
        <v>0</v>
      </c>
      <c r="BJ152" s="18" t="s">
        <v>87</v>
      </c>
      <c r="BK152" s="108">
        <f>ROUND(I152*H152,2)</f>
        <v>0</v>
      </c>
      <c r="BL152" s="18" t="s">
        <v>183</v>
      </c>
      <c r="BM152" s="190" t="s">
        <v>314</v>
      </c>
    </row>
    <row r="153" spans="1:65" s="2" customFormat="1" ht="19.5">
      <c r="A153" s="35"/>
      <c r="B153" s="36"/>
      <c r="C153" s="35"/>
      <c r="D153" s="192" t="s">
        <v>585</v>
      </c>
      <c r="E153" s="35"/>
      <c r="F153" s="228" t="s">
        <v>1409</v>
      </c>
      <c r="G153" s="35"/>
      <c r="H153" s="35"/>
      <c r="I153" s="147"/>
      <c r="J153" s="35"/>
      <c r="K153" s="35"/>
      <c r="L153" s="36"/>
      <c r="M153" s="229"/>
      <c r="N153" s="230"/>
      <c r="O153" s="64"/>
      <c r="P153" s="64"/>
      <c r="Q153" s="64"/>
      <c r="R153" s="64"/>
      <c r="S153" s="64"/>
      <c r="T153" s="6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T153" s="18" t="s">
        <v>585</v>
      </c>
      <c r="AU153" s="18" t="s">
        <v>81</v>
      </c>
    </row>
    <row r="154" spans="1:65" s="2" customFormat="1" ht="16.5" customHeight="1">
      <c r="A154" s="35"/>
      <c r="B154" s="146"/>
      <c r="C154" s="231" t="s">
        <v>318</v>
      </c>
      <c r="D154" s="231" t="s">
        <v>558</v>
      </c>
      <c r="E154" s="232" t="s">
        <v>1410</v>
      </c>
      <c r="F154" s="233" t="s">
        <v>1411</v>
      </c>
      <c r="G154" s="234" t="s">
        <v>272</v>
      </c>
      <c r="H154" s="235">
        <v>570</v>
      </c>
      <c r="I154" s="236"/>
      <c r="J154" s="237">
        <f t="shared" ref="J154:J161" si="15">ROUND(I154*H154,2)</f>
        <v>0</v>
      </c>
      <c r="K154" s="238"/>
      <c r="L154" s="239"/>
      <c r="M154" s="240" t="s">
        <v>1</v>
      </c>
      <c r="N154" s="241" t="s">
        <v>40</v>
      </c>
      <c r="O154" s="64"/>
      <c r="P154" s="188">
        <f t="shared" ref="P154:P161" si="16">O154*H154</f>
        <v>0</v>
      </c>
      <c r="Q154" s="188">
        <v>0</v>
      </c>
      <c r="R154" s="188">
        <f t="shared" ref="R154:R161" si="17">Q154*H154</f>
        <v>0</v>
      </c>
      <c r="S154" s="188">
        <v>0</v>
      </c>
      <c r="T154" s="189">
        <f t="shared" ref="T154:T161" si="18"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190" t="s">
        <v>225</v>
      </c>
      <c r="AT154" s="190" t="s">
        <v>558</v>
      </c>
      <c r="AU154" s="190" t="s">
        <v>81</v>
      </c>
      <c r="AY154" s="18" t="s">
        <v>176</v>
      </c>
      <c r="BE154" s="108">
        <f t="shared" ref="BE154:BE161" si="19">IF(N154="základná",J154,0)</f>
        <v>0</v>
      </c>
      <c r="BF154" s="108">
        <f t="shared" ref="BF154:BF161" si="20">IF(N154="znížená",J154,0)</f>
        <v>0</v>
      </c>
      <c r="BG154" s="108">
        <f t="shared" ref="BG154:BG161" si="21">IF(N154="zákl. prenesená",J154,0)</f>
        <v>0</v>
      </c>
      <c r="BH154" s="108">
        <f t="shared" ref="BH154:BH161" si="22">IF(N154="zníž. prenesená",J154,0)</f>
        <v>0</v>
      </c>
      <c r="BI154" s="108">
        <f t="shared" ref="BI154:BI161" si="23">IF(N154="nulová",J154,0)</f>
        <v>0</v>
      </c>
      <c r="BJ154" s="18" t="s">
        <v>87</v>
      </c>
      <c r="BK154" s="108">
        <f t="shared" ref="BK154:BK161" si="24">ROUND(I154*H154,2)</f>
        <v>0</v>
      </c>
      <c r="BL154" s="18" t="s">
        <v>183</v>
      </c>
      <c r="BM154" s="190" t="s">
        <v>321</v>
      </c>
    </row>
    <row r="155" spans="1:65" s="2" customFormat="1" ht="16.5" customHeight="1">
      <c r="A155" s="35"/>
      <c r="B155" s="146"/>
      <c r="C155" s="231" t="s">
        <v>264</v>
      </c>
      <c r="D155" s="231" t="s">
        <v>558</v>
      </c>
      <c r="E155" s="232" t="s">
        <v>1412</v>
      </c>
      <c r="F155" s="233" t="s">
        <v>1413</v>
      </c>
      <c r="G155" s="234" t="s">
        <v>263</v>
      </c>
      <c r="H155" s="235">
        <v>25</v>
      </c>
      <c r="I155" s="236"/>
      <c r="J155" s="237">
        <f t="shared" si="15"/>
        <v>0</v>
      </c>
      <c r="K155" s="238"/>
      <c r="L155" s="239"/>
      <c r="M155" s="240" t="s">
        <v>1</v>
      </c>
      <c r="N155" s="241" t="s">
        <v>40</v>
      </c>
      <c r="O155" s="64"/>
      <c r="P155" s="188">
        <f t="shared" si="16"/>
        <v>0</v>
      </c>
      <c r="Q155" s="188">
        <v>0</v>
      </c>
      <c r="R155" s="188">
        <f t="shared" si="17"/>
        <v>0</v>
      </c>
      <c r="S155" s="188">
        <v>0</v>
      </c>
      <c r="T155" s="189">
        <f t="shared" si="18"/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190" t="s">
        <v>225</v>
      </c>
      <c r="AT155" s="190" t="s">
        <v>558</v>
      </c>
      <c r="AU155" s="190" t="s">
        <v>81</v>
      </c>
      <c r="AY155" s="18" t="s">
        <v>176</v>
      </c>
      <c r="BE155" s="108">
        <f t="shared" si="19"/>
        <v>0</v>
      </c>
      <c r="BF155" s="108">
        <f t="shared" si="20"/>
        <v>0</v>
      </c>
      <c r="BG155" s="108">
        <f t="shared" si="21"/>
        <v>0</v>
      </c>
      <c r="BH155" s="108">
        <f t="shared" si="22"/>
        <v>0</v>
      </c>
      <c r="BI155" s="108">
        <f t="shared" si="23"/>
        <v>0</v>
      </c>
      <c r="BJ155" s="18" t="s">
        <v>87</v>
      </c>
      <c r="BK155" s="108">
        <f t="shared" si="24"/>
        <v>0</v>
      </c>
      <c r="BL155" s="18" t="s">
        <v>183</v>
      </c>
      <c r="BM155" s="190" t="s">
        <v>327</v>
      </c>
    </row>
    <row r="156" spans="1:65" s="2" customFormat="1" ht="16.5" customHeight="1">
      <c r="A156" s="35"/>
      <c r="B156" s="146"/>
      <c r="C156" s="231" t="s">
        <v>329</v>
      </c>
      <c r="D156" s="231" t="s">
        <v>558</v>
      </c>
      <c r="E156" s="232" t="s">
        <v>1414</v>
      </c>
      <c r="F156" s="233" t="s">
        <v>1415</v>
      </c>
      <c r="G156" s="234" t="s">
        <v>272</v>
      </c>
      <c r="H156" s="235">
        <v>180</v>
      </c>
      <c r="I156" s="236"/>
      <c r="J156" s="237">
        <f t="shared" si="15"/>
        <v>0</v>
      </c>
      <c r="K156" s="238"/>
      <c r="L156" s="239"/>
      <c r="M156" s="240" t="s">
        <v>1</v>
      </c>
      <c r="N156" s="241" t="s">
        <v>40</v>
      </c>
      <c r="O156" s="64"/>
      <c r="P156" s="188">
        <f t="shared" si="16"/>
        <v>0</v>
      </c>
      <c r="Q156" s="188">
        <v>0</v>
      </c>
      <c r="R156" s="188">
        <f t="shared" si="17"/>
        <v>0</v>
      </c>
      <c r="S156" s="188">
        <v>0</v>
      </c>
      <c r="T156" s="189">
        <f t="shared" si="18"/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190" t="s">
        <v>225</v>
      </c>
      <c r="AT156" s="190" t="s">
        <v>558</v>
      </c>
      <c r="AU156" s="190" t="s">
        <v>81</v>
      </c>
      <c r="AY156" s="18" t="s">
        <v>176</v>
      </c>
      <c r="BE156" s="108">
        <f t="shared" si="19"/>
        <v>0</v>
      </c>
      <c r="BF156" s="108">
        <f t="shared" si="20"/>
        <v>0</v>
      </c>
      <c r="BG156" s="108">
        <f t="shared" si="21"/>
        <v>0</v>
      </c>
      <c r="BH156" s="108">
        <f t="shared" si="22"/>
        <v>0</v>
      </c>
      <c r="BI156" s="108">
        <f t="shared" si="23"/>
        <v>0</v>
      </c>
      <c r="BJ156" s="18" t="s">
        <v>87</v>
      </c>
      <c r="BK156" s="108">
        <f t="shared" si="24"/>
        <v>0</v>
      </c>
      <c r="BL156" s="18" t="s">
        <v>183</v>
      </c>
      <c r="BM156" s="190" t="s">
        <v>332</v>
      </c>
    </row>
    <row r="157" spans="1:65" s="2" customFormat="1" ht="24.2" customHeight="1">
      <c r="A157" s="35"/>
      <c r="B157" s="146"/>
      <c r="C157" s="231" t="s">
        <v>7</v>
      </c>
      <c r="D157" s="231" t="s">
        <v>558</v>
      </c>
      <c r="E157" s="232" t="s">
        <v>1416</v>
      </c>
      <c r="F157" s="233" t="s">
        <v>1417</v>
      </c>
      <c r="G157" s="234" t="s">
        <v>263</v>
      </c>
      <c r="H157" s="235">
        <v>80</v>
      </c>
      <c r="I157" s="236"/>
      <c r="J157" s="237">
        <f t="shared" si="15"/>
        <v>0</v>
      </c>
      <c r="K157" s="238"/>
      <c r="L157" s="239"/>
      <c r="M157" s="240" t="s">
        <v>1</v>
      </c>
      <c r="N157" s="241" t="s">
        <v>40</v>
      </c>
      <c r="O157" s="64"/>
      <c r="P157" s="188">
        <f t="shared" si="16"/>
        <v>0</v>
      </c>
      <c r="Q157" s="188">
        <v>0</v>
      </c>
      <c r="R157" s="188">
        <f t="shared" si="17"/>
        <v>0</v>
      </c>
      <c r="S157" s="188">
        <v>0</v>
      </c>
      <c r="T157" s="189">
        <f t="shared" si="18"/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190" t="s">
        <v>225</v>
      </c>
      <c r="AT157" s="190" t="s">
        <v>558</v>
      </c>
      <c r="AU157" s="190" t="s">
        <v>81</v>
      </c>
      <c r="AY157" s="18" t="s">
        <v>176</v>
      </c>
      <c r="BE157" s="108">
        <f t="shared" si="19"/>
        <v>0</v>
      </c>
      <c r="BF157" s="108">
        <f t="shared" si="20"/>
        <v>0</v>
      </c>
      <c r="BG157" s="108">
        <f t="shared" si="21"/>
        <v>0</v>
      </c>
      <c r="BH157" s="108">
        <f t="shared" si="22"/>
        <v>0</v>
      </c>
      <c r="BI157" s="108">
        <f t="shared" si="23"/>
        <v>0</v>
      </c>
      <c r="BJ157" s="18" t="s">
        <v>87</v>
      </c>
      <c r="BK157" s="108">
        <f t="shared" si="24"/>
        <v>0</v>
      </c>
      <c r="BL157" s="18" t="s">
        <v>183</v>
      </c>
      <c r="BM157" s="190" t="s">
        <v>337</v>
      </c>
    </row>
    <row r="158" spans="1:65" s="2" customFormat="1" ht="24.2" customHeight="1">
      <c r="A158" s="35"/>
      <c r="B158" s="146"/>
      <c r="C158" s="231" t="s">
        <v>339</v>
      </c>
      <c r="D158" s="231" t="s">
        <v>558</v>
      </c>
      <c r="E158" s="232" t="s">
        <v>1418</v>
      </c>
      <c r="F158" s="233" t="s">
        <v>1419</v>
      </c>
      <c r="G158" s="234" t="s">
        <v>272</v>
      </c>
      <c r="H158" s="235">
        <v>160</v>
      </c>
      <c r="I158" s="236"/>
      <c r="J158" s="237">
        <f t="shared" si="15"/>
        <v>0</v>
      </c>
      <c r="K158" s="238"/>
      <c r="L158" s="239"/>
      <c r="M158" s="240" t="s">
        <v>1</v>
      </c>
      <c r="N158" s="241" t="s">
        <v>40</v>
      </c>
      <c r="O158" s="64"/>
      <c r="P158" s="188">
        <f t="shared" si="16"/>
        <v>0</v>
      </c>
      <c r="Q158" s="188">
        <v>0</v>
      </c>
      <c r="R158" s="188">
        <f t="shared" si="17"/>
        <v>0</v>
      </c>
      <c r="S158" s="188">
        <v>0</v>
      </c>
      <c r="T158" s="189">
        <f t="shared" si="18"/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190" t="s">
        <v>225</v>
      </c>
      <c r="AT158" s="190" t="s">
        <v>558</v>
      </c>
      <c r="AU158" s="190" t="s">
        <v>81</v>
      </c>
      <c r="AY158" s="18" t="s">
        <v>176</v>
      </c>
      <c r="BE158" s="108">
        <f t="shared" si="19"/>
        <v>0</v>
      </c>
      <c r="BF158" s="108">
        <f t="shared" si="20"/>
        <v>0</v>
      </c>
      <c r="BG158" s="108">
        <f t="shared" si="21"/>
        <v>0</v>
      </c>
      <c r="BH158" s="108">
        <f t="shared" si="22"/>
        <v>0</v>
      </c>
      <c r="BI158" s="108">
        <f t="shared" si="23"/>
        <v>0</v>
      </c>
      <c r="BJ158" s="18" t="s">
        <v>87</v>
      </c>
      <c r="BK158" s="108">
        <f t="shared" si="24"/>
        <v>0</v>
      </c>
      <c r="BL158" s="18" t="s">
        <v>183</v>
      </c>
      <c r="BM158" s="190" t="s">
        <v>342</v>
      </c>
    </row>
    <row r="159" spans="1:65" s="2" customFormat="1" ht="24.2" customHeight="1">
      <c r="A159" s="35"/>
      <c r="B159" s="146"/>
      <c r="C159" s="231" t="s">
        <v>280</v>
      </c>
      <c r="D159" s="231" t="s">
        <v>558</v>
      </c>
      <c r="E159" s="232" t="s">
        <v>1420</v>
      </c>
      <c r="F159" s="233" t="s">
        <v>1421</v>
      </c>
      <c r="G159" s="234" t="s">
        <v>263</v>
      </c>
      <c r="H159" s="235">
        <v>160</v>
      </c>
      <c r="I159" s="236"/>
      <c r="J159" s="237">
        <f t="shared" si="15"/>
        <v>0</v>
      </c>
      <c r="K159" s="238"/>
      <c r="L159" s="239"/>
      <c r="M159" s="240" t="s">
        <v>1</v>
      </c>
      <c r="N159" s="241" t="s">
        <v>40</v>
      </c>
      <c r="O159" s="64"/>
      <c r="P159" s="188">
        <f t="shared" si="16"/>
        <v>0</v>
      </c>
      <c r="Q159" s="188">
        <v>0</v>
      </c>
      <c r="R159" s="188">
        <f t="shared" si="17"/>
        <v>0</v>
      </c>
      <c r="S159" s="188">
        <v>0</v>
      </c>
      <c r="T159" s="189">
        <f t="shared" si="18"/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190" t="s">
        <v>225</v>
      </c>
      <c r="AT159" s="190" t="s">
        <v>558</v>
      </c>
      <c r="AU159" s="190" t="s">
        <v>81</v>
      </c>
      <c r="AY159" s="18" t="s">
        <v>176</v>
      </c>
      <c r="BE159" s="108">
        <f t="shared" si="19"/>
        <v>0</v>
      </c>
      <c r="BF159" s="108">
        <f t="shared" si="20"/>
        <v>0</v>
      </c>
      <c r="BG159" s="108">
        <f t="shared" si="21"/>
        <v>0</v>
      </c>
      <c r="BH159" s="108">
        <f t="shared" si="22"/>
        <v>0</v>
      </c>
      <c r="BI159" s="108">
        <f t="shared" si="23"/>
        <v>0</v>
      </c>
      <c r="BJ159" s="18" t="s">
        <v>87</v>
      </c>
      <c r="BK159" s="108">
        <f t="shared" si="24"/>
        <v>0</v>
      </c>
      <c r="BL159" s="18" t="s">
        <v>183</v>
      </c>
      <c r="BM159" s="190" t="s">
        <v>347</v>
      </c>
    </row>
    <row r="160" spans="1:65" s="2" customFormat="1" ht="16.5" customHeight="1">
      <c r="A160" s="35"/>
      <c r="B160" s="146"/>
      <c r="C160" s="231" t="s">
        <v>349</v>
      </c>
      <c r="D160" s="231" t="s">
        <v>558</v>
      </c>
      <c r="E160" s="232" t="s">
        <v>1422</v>
      </c>
      <c r="F160" s="233" t="s">
        <v>1423</v>
      </c>
      <c r="G160" s="234" t="s">
        <v>272</v>
      </c>
      <c r="H160" s="235">
        <v>1</v>
      </c>
      <c r="I160" s="236"/>
      <c r="J160" s="237">
        <f t="shared" si="15"/>
        <v>0</v>
      </c>
      <c r="K160" s="238"/>
      <c r="L160" s="239"/>
      <c r="M160" s="240" t="s">
        <v>1</v>
      </c>
      <c r="N160" s="241" t="s">
        <v>40</v>
      </c>
      <c r="O160" s="64"/>
      <c r="P160" s="188">
        <f t="shared" si="16"/>
        <v>0</v>
      </c>
      <c r="Q160" s="188">
        <v>0</v>
      </c>
      <c r="R160" s="188">
        <f t="shared" si="17"/>
        <v>0</v>
      </c>
      <c r="S160" s="188">
        <v>0</v>
      </c>
      <c r="T160" s="189">
        <f t="shared" si="18"/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190" t="s">
        <v>225</v>
      </c>
      <c r="AT160" s="190" t="s">
        <v>558</v>
      </c>
      <c r="AU160" s="190" t="s">
        <v>81</v>
      </c>
      <c r="AY160" s="18" t="s">
        <v>176</v>
      </c>
      <c r="BE160" s="108">
        <f t="shared" si="19"/>
        <v>0</v>
      </c>
      <c r="BF160" s="108">
        <f t="shared" si="20"/>
        <v>0</v>
      </c>
      <c r="BG160" s="108">
        <f t="shared" si="21"/>
        <v>0</v>
      </c>
      <c r="BH160" s="108">
        <f t="shared" si="22"/>
        <v>0</v>
      </c>
      <c r="BI160" s="108">
        <f t="shared" si="23"/>
        <v>0</v>
      </c>
      <c r="BJ160" s="18" t="s">
        <v>87</v>
      </c>
      <c r="BK160" s="108">
        <f t="shared" si="24"/>
        <v>0</v>
      </c>
      <c r="BL160" s="18" t="s">
        <v>183</v>
      </c>
      <c r="BM160" s="190" t="s">
        <v>352</v>
      </c>
    </row>
    <row r="161" spans="1:65" s="2" customFormat="1" ht="33" customHeight="1">
      <c r="A161" s="35"/>
      <c r="B161" s="146"/>
      <c r="C161" s="178" t="s">
        <v>285</v>
      </c>
      <c r="D161" s="178" t="s">
        <v>179</v>
      </c>
      <c r="E161" s="179" t="s">
        <v>1424</v>
      </c>
      <c r="F161" s="180" t="s">
        <v>1425</v>
      </c>
      <c r="G161" s="181" t="s">
        <v>772</v>
      </c>
      <c r="H161" s="242"/>
      <c r="I161" s="183"/>
      <c r="J161" s="184">
        <f t="shared" si="15"/>
        <v>0</v>
      </c>
      <c r="K161" s="185"/>
      <c r="L161" s="36"/>
      <c r="M161" s="186" t="s">
        <v>1</v>
      </c>
      <c r="N161" s="187" t="s">
        <v>40</v>
      </c>
      <c r="O161" s="64"/>
      <c r="P161" s="188">
        <f t="shared" si="16"/>
        <v>0</v>
      </c>
      <c r="Q161" s="188">
        <v>0</v>
      </c>
      <c r="R161" s="188">
        <f t="shared" si="17"/>
        <v>0</v>
      </c>
      <c r="S161" s="188">
        <v>0</v>
      </c>
      <c r="T161" s="189">
        <f t="shared" si="18"/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190" t="s">
        <v>183</v>
      </c>
      <c r="AT161" s="190" t="s">
        <v>179</v>
      </c>
      <c r="AU161" s="190" t="s">
        <v>81</v>
      </c>
      <c r="AY161" s="18" t="s">
        <v>176</v>
      </c>
      <c r="BE161" s="108">
        <f t="shared" si="19"/>
        <v>0</v>
      </c>
      <c r="BF161" s="108">
        <f t="shared" si="20"/>
        <v>0</v>
      </c>
      <c r="BG161" s="108">
        <f t="shared" si="21"/>
        <v>0</v>
      </c>
      <c r="BH161" s="108">
        <f t="shared" si="22"/>
        <v>0</v>
      </c>
      <c r="BI161" s="108">
        <f t="shared" si="23"/>
        <v>0</v>
      </c>
      <c r="BJ161" s="18" t="s">
        <v>87</v>
      </c>
      <c r="BK161" s="108">
        <f t="shared" si="24"/>
        <v>0</v>
      </c>
      <c r="BL161" s="18" t="s">
        <v>183</v>
      </c>
      <c r="BM161" s="190" t="s">
        <v>356</v>
      </c>
    </row>
    <row r="162" spans="1:65" s="12" customFormat="1" ht="25.9" customHeight="1">
      <c r="B162" s="165"/>
      <c r="D162" s="166" t="s">
        <v>73</v>
      </c>
      <c r="E162" s="167" t="s">
        <v>920</v>
      </c>
      <c r="F162" s="167" t="s">
        <v>1426</v>
      </c>
      <c r="I162" s="168"/>
      <c r="J162" s="169">
        <f>BK162</f>
        <v>0</v>
      </c>
      <c r="L162" s="165"/>
      <c r="M162" s="170"/>
      <c r="N162" s="171"/>
      <c r="O162" s="171"/>
      <c r="P162" s="172">
        <f>SUM(P163:P171)</f>
        <v>0</v>
      </c>
      <c r="Q162" s="171"/>
      <c r="R162" s="172">
        <f>SUM(R163:R171)</f>
        <v>0</v>
      </c>
      <c r="S162" s="171"/>
      <c r="T162" s="173">
        <f>SUM(T163:T171)</f>
        <v>0</v>
      </c>
      <c r="AR162" s="166" t="s">
        <v>81</v>
      </c>
      <c r="AT162" s="174" t="s">
        <v>73</v>
      </c>
      <c r="AU162" s="174" t="s">
        <v>74</v>
      </c>
      <c r="AY162" s="166" t="s">
        <v>176</v>
      </c>
      <c r="BK162" s="175">
        <f>SUM(BK163:BK171)</f>
        <v>0</v>
      </c>
    </row>
    <row r="163" spans="1:65" s="2" customFormat="1" ht="16.5" customHeight="1">
      <c r="A163" s="35"/>
      <c r="B163" s="146"/>
      <c r="C163" s="178" t="s">
        <v>353</v>
      </c>
      <c r="D163" s="178" t="s">
        <v>179</v>
      </c>
      <c r="E163" s="179" t="s">
        <v>1427</v>
      </c>
      <c r="F163" s="180" t="s">
        <v>1428</v>
      </c>
      <c r="G163" s="181" t="s">
        <v>1370</v>
      </c>
      <c r="H163" s="182">
        <v>15</v>
      </c>
      <c r="I163" s="183"/>
      <c r="J163" s="184">
        <f t="shared" ref="J163:J171" si="25">ROUND(I163*H163,2)</f>
        <v>0</v>
      </c>
      <c r="K163" s="185"/>
      <c r="L163" s="36"/>
      <c r="M163" s="186" t="s">
        <v>1</v>
      </c>
      <c r="N163" s="187" t="s">
        <v>40</v>
      </c>
      <c r="O163" s="64"/>
      <c r="P163" s="188">
        <f t="shared" ref="P163:P171" si="26">O163*H163</f>
        <v>0</v>
      </c>
      <c r="Q163" s="188">
        <v>0</v>
      </c>
      <c r="R163" s="188">
        <f t="shared" ref="R163:R171" si="27">Q163*H163</f>
        <v>0</v>
      </c>
      <c r="S163" s="188">
        <v>0</v>
      </c>
      <c r="T163" s="189">
        <f t="shared" ref="T163:T171" si="28"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190" t="s">
        <v>183</v>
      </c>
      <c r="AT163" s="190" t="s">
        <v>179</v>
      </c>
      <c r="AU163" s="190" t="s">
        <v>81</v>
      </c>
      <c r="AY163" s="18" t="s">
        <v>176</v>
      </c>
      <c r="BE163" s="108">
        <f t="shared" ref="BE163:BE171" si="29">IF(N163="základná",J163,0)</f>
        <v>0</v>
      </c>
      <c r="BF163" s="108">
        <f t="shared" ref="BF163:BF171" si="30">IF(N163="znížená",J163,0)</f>
        <v>0</v>
      </c>
      <c r="BG163" s="108">
        <f t="shared" ref="BG163:BG171" si="31">IF(N163="zákl. prenesená",J163,0)</f>
        <v>0</v>
      </c>
      <c r="BH163" s="108">
        <f t="shared" ref="BH163:BH171" si="32">IF(N163="zníž. prenesená",J163,0)</f>
        <v>0</v>
      </c>
      <c r="BI163" s="108">
        <f t="shared" ref="BI163:BI171" si="33">IF(N163="nulová",J163,0)</f>
        <v>0</v>
      </c>
      <c r="BJ163" s="18" t="s">
        <v>87</v>
      </c>
      <c r="BK163" s="108">
        <f t="shared" ref="BK163:BK171" si="34">ROUND(I163*H163,2)</f>
        <v>0</v>
      </c>
      <c r="BL163" s="18" t="s">
        <v>183</v>
      </c>
      <c r="BM163" s="190" t="s">
        <v>360</v>
      </c>
    </row>
    <row r="164" spans="1:65" s="2" customFormat="1" ht="37.9" customHeight="1">
      <c r="A164" s="35"/>
      <c r="B164" s="146"/>
      <c r="C164" s="178" t="s">
        <v>290</v>
      </c>
      <c r="D164" s="178" t="s">
        <v>179</v>
      </c>
      <c r="E164" s="179" t="s">
        <v>1429</v>
      </c>
      <c r="F164" s="180" t="s">
        <v>1430</v>
      </c>
      <c r="G164" s="181" t="s">
        <v>272</v>
      </c>
      <c r="H164" s="182">
        <v>1</v>
      </c>
      <c r="I164" s="183"/>
      <c r="J164" s="184">
        <f t="shared" si="25"/>
        <v>0</v>
      </c>
      <c r="K164" s="185"/>
      <c r="L164" s="36"/>
      <c r="M164" s="186" t="s">
        <v>1</v>
      </c>
      <c r="N164" s="187" t="s">
        <v>40</v>
      </c>
      <c r="O164" s="64"/>
      <c r="P164" s="188">
        <f t="shared" si="26"/>
        <v>0</v>
      </c>
      <c r="Q164" s="188">
        <v>0</v>
      </c>
      <c r="R164" s="188">
        <f t="shared" si="27"/>
        <v>0</v>
      </c>
      <c r="S164" s="188">
        <v>0</v>
      </c>
      <c r="T164" s="189">
        <f t="shared" si="28"/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190" t="s">
        <v>183</v>
      </c>
      <c r="AT164" s="190" t="s">
        <v>179</v>
      </c>
      <c r="AU164" s="190" t="s">
        <v>81</v>
      </c>
      <c r="AY164" s="18" t="s">
        <v>176</v>
      </c>
      <c r="BE164" s="108">
        <f t="shared" si="29"/>
        <v>0</v>
      </c>
      <c r="BF164" s="108">
        <f t="shared" si="30"/>
        <v>0</v>
      </c>
      <c r="BG164" s="108">
        <f t="shared" si="31"/>
        <v>0</v>
      </c>
      <c r="BH164" s="108">
        <f t="shared" si="32"/>
        <v>0</v>
      </c>
      <c r="BI164" s="108">
        <f t="shared" si="33"/>
        <v>0</v>
      </c>
      <c r="BJ164" s="18" t="s">
        <v>87</v>
      </c>
      <c r="BK164" s="108">
        <f t="shared" si="34"/>
        <v>0</v>
      </c>
      <c r="BL164" s="18" t="s">
        <v>183</v>
      </c>
      <c r="BM164" s="190" t="s">
        <v>365</v>
      </c>
    </row>
    <row r="165" spans="1:65" s="2" customFormat="1" ht="16.5" customHeight="1">
      <c r="A165" s="35"/>
      <c r="B165" s="146"/>
      <c r="C165" s="178" t="s">
        <v>367</v>
      </c>
      <c r="D165" s="178" t="s">
        <v>179</v>
      </c>
      <c r="E165" s="179" t="s">
        <v>1431</v>
      </c>
      <c r="F165" s="180" t="s">
        <v>1432</v>
      </c>
      <c r="G165" s="181" t="s">
        <v>1370</v>
      </c>
      <c r="H165" s="182">
        <v>15</v>
      </c>
      <c r="I165" s="183"/>
      <c r="J165" s="184">
        <f t="shared" si="25"/>
        <v>0</v>
      </c>
      <c r="K165" s="185"/>
      <c r="L165" s="36"/>
      <c r="M165" s="186" t="s">
        <v>1</v>
      </c>
      <c r="N165" s="187" t="s">
        <v>40</v>
      </c>
      <c r="O165" s="64"/>
      <c r="P165" s="188">
        <f t="shared" si="26"/>
        <v>0</v>
      </c>
      <c r="Q165" s="188">
        <v>0</v>
      </c>
      <c r="R165" s="188">
        <f t="shared" si="27"/>
        <v>0</v>
      </c>
      <c r="S165" s="188">
        <v>0</v>
      </c>
      <c r="T165" s="189">
        <f t="shared" si="28"/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190" t="s">
        <v>183</v>
      </c>
      <c r="AT165" s="190" t="s">
        <v>179</v>
      </c>
      <c r="AU165" s="190" t="s">
        <v>81</v>
      </c>
      <c r="AY165" s="18" t="s">
        <v>176</v>
      </c>
      <c r="BE165" s="108">
        <f t="shared" si="29"/>
        <v>0</v>
      </c>
      <c r="BF165" s="108">
        <f t="shared" si="30"/>
        <v>0</v>
      </c>
      <c r="BG165" s="108">
        <f t="shared" si="31"/>
        <v>0</v>
      </c>
      <c r="BH165" s="108">
        <f t="shared" si="32"/>
        <v>0</v>
      </c>
      <c r="BI165" s="108">
        <f t="shared" si="33"/>
        <v>0</v>
      </c>
      <c r="BJ165" s="18" t="s">
        <v>87</v>
      </c>
      <c r="BK165" s="108">
        <f t="shared" si="34"/>
        <v>0</v>
      </c>
      <c r="BL165" s="18" t="s">
        <v>183</v>
      </c>
      <c r="BM165" s="190" t="s">
        <v>370</v>
      </c>
    </row>
    <row r="166" spans="1:65" s="2" customFormat="1" ht="16.5" customHeight="1">
      <c r="A166" s="35"/>
      <c r="B166" s="146"/>
      <c r="C166" s="178" t="s">
        <v>298</v>
      </c>
      <c r="D166" s="178" t="s">
        <v>179</v>
      </c>
      <c r="E166" s="179" t="s">
        <v>1433</v>
      </c>
      <c r="F166" s="180" t="s">
        <v>1434</v>
      </c>
      <c r="G166" s="181" t="s">
        <v>1370</v>
      </c>
      <c r="H166" s="182">
        <v>15</v>
      </c>
      <c r="I166" s="183"/>
      <c r="J166" s="184">
        <f t="shared" si="25"/>
        <v>0</v>
      </c>
      <c r="K166" s="185"/>
      <c r="L166" s="36"/>
      <c r="M166" s="186" t="s">
        <v>1</v>
      </c>
      <c r="N166" s="187" t="s">
        <v>40</v>
      </c>
      <c r="O166" s="64"/>
      <c r="P166" s="188">
        <f t="shared" si="26"/>
        <v>0</v>
      </c>
      <c r="Q166" s="188">
        <v>0</v>
      </c>
      <c r="R166" s="188">
        <f t="shared" si="27"/>
        <v>0</v>
      </c>
      <c r="S166" s="188">
        <v>0</v>
      </c>
      <c r="T166" s="189">
        <f t="shared" si="28"/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190" t="s">
        <v>183</v>
      </c>
      <c r="AT166" s="190" t="s">
        <v>179</v>
      </c>
      <c r="AU166" s="190" t="s">
        <v>81</v>
      </c>
      <c r="AY166" s="18" t="s">
        <v>176</v>
      </c>
      <c r="BE166" s="108">
        <f t="shared" si="29"/>
        <v>0</v>
      </c>
      <c r="BF166" s="108">
        <f t="shared" si="30"/>
        <v>0</v>
      </c>
      <c r="BG166" s="108">
        <f t="shared" si="31"/>
        <v>0</v>
      </c>
      <c r="BH166" s="108">
        <f t="shared" si="32"/>
        <v>0</v>
      </c>
      <c r="BI166" s="108">
        <f t="shared" si="33"/>
        <v>0</v>
      </c>
      <c r="BJ166" s="18" t="s">
        <v>87</v>
      </c>
      <c r="BK166" s="108">
        <f t="shared" si="34"/>
        <v>0</v>
      </c>
      <c r="BL166" s="18" t="s">
        <v>183</v>
      </c>
      <c r="BM166" s="190" t="s">
        <v>376</v>
      </c>
    </row>
    <row r="167" spans="1:65" s="2" customFormat="1" ht="16.5" customHeight="1">
      <c r="A167" s="35"/>
      <c r="B167" s="146"/>
      <c r="C167" s="178" t="s">
        <v>379</v>
      </c>
      <c r="D167" s="178" t="s">
        <v>179</v>
      </c>
      <c r="E167" s="179" t="s">
        <v>1435</v>
      </c>
      <c r="F167" s="180" t="s">
        <v>1436</v>
      </c>
      <c r="G167" s="181" t="s">
        <v>1370</v>
      </c>
      <c r="H167" s="182">
        <v>20</v>
      </c>
      <c r="I167" s="183"/>
      <c r="J167" s="184">
        <f t="shared" si="25"/>
        <v>0</v>
      </c>
      <c r="K167" s="185"/>
      <c r="L167" s="36"/>
      <c r="M167" s="186" t="s">
        <v>1</v>
      </c>
      <c r="N167" s="187" t="s">
        <v>40</v>
      </c>
      <c r="O167" s="64"/>
      <c r="P167" s="188">
        <f t="shared" si="26"/>
        <v>0</v>
      </c>
      <c r="Q167" s="188">
        <v>0</v>
      </c>
      <c r="R167" s="188">
        <f t="shared" si="27"/>
        <v>0</v>
      </c>
      <c r="S167" s="188">
        <v>0</v>
      </c>
      <c r="T167" s="189">
        <f t="shared" si="28"/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190" t="s">
        <v>183</v>
      </c>
      <c r="AT167" s="190" t="s">
        <v>179</v>
      </c>
      <c r="AU167" s="190" t="s">
        <v>81</v>
      </c>
      <c r="AY167" s="18" t="s">
        <v>176</v>
      </c>
      <c r="BE167" s="108">
        <f t="shared" si="29"/>
        <v>0</v>
      </c>
      <c r="BF167" s="108">
        <f t="shared" si="30"/>
        <v>0</v>
      </c>
      <c r="BG167" s="108">
        <f t="shared" si="31"/>
        <v>0</v>
      </c>
      <c r="BH167" s="108">
        <f t="shared" si="32"/>
        <v>0</v>
      </c>
      <c r="BI167" s="108">
        <f t="shared" si="33"/>
        <v>0</v>
      </c>
      <c r="BJ167" s="18" t="s">
        <v>87</v>
      </c>
      <c r="BK167" s="108">
        <f t="shared" si="34"/>
        <v>0</v>
      </c>
      <c r="BL167" s="18" t="s">
        <v>183</v>
      </c>
      <c r="BM167" s="190" t="s">
        <v>382</v>
      </c>
    </row>
    <row r="168" spans="1:65" s="2" customFormat="1" ht="16.5" customHeight="1">
      <c r="A168" s="35"/>
      <c r="B168" s="146"/>
      <c r="C168" s="178" t="s">
        <v>309</v>
      </c>
      <c r="D168" s="178" t="s">
        <v>179</v>
      </c>
      <c r="E168" s="179" t="s">
        <v>1437</v>
      </c>
      <c r="F168" s="180" t="s">
        <v>1438</v>
      </c>
      <c r="G168" s="181" t="s">
        <v>1370</v>
      </c>
      <c r="H168" s="182">
        <v>5</v>
      </c>
      <c r="I168" s="183"/>
      <c r="J168" s="184">
        <f t="shared" si="25"/>
        <v>0</v>
      </c>
      <c r="K168" s="185"/>
      <c r="L168" s="36"/>
      <c r="M168" s="186" t="s">
        <v>1</v>
      </c>
      <c r="N168" s="187" t="s">
        <v>40</v>
      </c>
      <c r="O168" s="64"/>
      <c r="P168" s="188">
        <f t="shared" si="26"/>
        <v>0</v>
      </c>
      <c r="Q168" s="188">
        <v>0</v>
      </c>
      <c r="R168" s="188">
        <f t="shared" si="27"/>
        <v>0</v>
      </c>
      <c r="S168" s="188">
        <v>0</v>
      </c>
      <c r="T168" s="189">
        <f t="shared" si="28"/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190" t="s">
        <v>183</v>
      </c>
      <c r="AT168" s="190" t="s">
        <v>179</v>
      </c>
      <c r="AU168" s="190" t="s">
        <v>81</v>
      </c>
      <c r="AY168" s="18" t="s">
        <v>176</v>
      </c>
      <c r="BE168" s="108">
        <f t="shared" si="29"/>
        <v>0</v>
      </c>
      <c r="BF168" s="108">
        <f t="shared" si="30"/>
        <v>0</v>
      </c>
      <c r="BG168" s="108">
        <f t="shared" si="31"/>
        <v>0</v>
      </c>
      <c r="BH168" s="108">
        <f t="shared" si="32"/>
        <v>0</v>
      </c>
      <c r="BI168" s="108">
        <f t="shared" si="33"/>
        <v>0</v>
      </c>
      <c r="BJ168" s="18" t="s">
        <v>87</v>
      </c>
      <c r="BK168" s="108">
        <f t="shared" si="34"/>
        <v>0</v>
      </c>
      <c r="BL168" s="18" t="s">
        <v>183</v>
      </c>
      <c r="BM168" s="190" t="s">
        <v>387</v>
      </c>
    </row>
    <row r="169" spans="1:65" s="2" customFormat="1" ht="16.5" customHeight="1">
      <c r="A169" s="35"/>
      <c r="B169" s="146"/>
      <c r="C169" s="178" t="s">
        <v>390</v>
      </c>
      <c r="D169" s="178" t="s">
        <v>179</v>
      </c>
      <c r="E169" s="179" t="s">
        <v>1439</v>
      </c>
      <c r="F169" s="180" t="s">
        <v>1440</v>
      </c>
      <c r="G169" s="181" t="s">
        <v>1370</v>
      </c>
      <c r="H169" s="182">
        <v>5</v>
      </c>
      <c r="I169" s="183"/>
      <c r="J169" s="184">
        <f t="shared" si="25"/>
        <v>0</v>
      </c>
      <c r="K169" s="185"/>
      <c r="L169" s="36"/>
      <c r="M169" s="186" t="s">
        <v>1</v>
      </c>
      <c r="N169" s="187" t="s">
        <v>40</v>
      </c>
      <c r="O169" s="64"/>
      <c r="P169" s="188">
        <f t="shared" si="26"/>
        <v>0</v>
      </c>
      <c r="Q169" s="188">
        <v>0</v>
      </c>
      <c r="R169" s="188">
        <f t="shared" si="27"/>
        <v>0</v>
      </c>
      <c r="S169" s="188">
        <v>0</v>
      </c>
      <c r="T169" s="189">
        <f t="shared" si="28"/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190" t="s">
        <v>183</v>
      </c>
      <c r="AT169" s="190" t="s">
        <v>179</v>
      </c>
      <c r="AU169" s="190" t="s">
        <v>81</v>
      </c>
      <c r="AY169" s="18" t="s">
        <v>176</v>
      </c>
      <c r="BE169" s="108">
        <f t="shared" si="29"/>
        <v>0</v>
      </c>
      <c r="BF169" s="108">
        <f t="shared" si="30"/>
        <v>0</v>
      </c>
      <c r="BG169" s="108">
        <f t="shared" si="31"/>
        <v>0</v>
      </c>
      <c r="BH169" s="108">
        <f t="shared" si="32"/>
        <v>0</v>
      </c>
      <c r="BI169" s="108">
        <f t="shared" si="33"/>
        <v>0</v>
      </c>
      <c r="BJ169" s="18" t="s">
        <v>87</v>
      </c>
      <c r="BK169" s="108">
        <f t="shared" si="34"/>
        <v>0</v>
      </c>
      <c r="BL169" s="18" t="s">
        <v>183</v>
      </c>
      <c r="BM169" s="190" t="s">
        <v>393</v>
      </c>
    </row>
    <row r="170" spans="1:65" s="2" customFormat="1" ht="16.5" customHeight="1">
      <c r="A170" s="35"/>
      <c r="B170" s="146"/>
      <c r="C170" s="178" t="s">
        <v>314</v>
      </c>
      <c r="D170" s="178" t="s">
        <v>179</v>
      </c>
      <c r="E170" s="179" t="s">
        <v>1441</v>
      </c>
      <c r="F170" s="180" t="s">
        <v>1442</v>
      </c>
      <c r="G170" s="181" t="s">
        <v>1370</v>
      </c>
      <c r="H170" s="182">
        <v>5</v>
      </c>
      <c r="I170" s="183"/>
      <c r="J170" s="184">
        <f t="shared" si="25"/>
        <v>0</v>
      </c>
      <c r="K170" s="185"/>
      <c r="L170" s="36"/>
      <c r="M170" s="186" t="s">
        <v>1</v>
      </c>
      <c r="N170" s="187" t="s">
        <v>40</v>
      </c>
      <c r="O170" s="64"/>
      <c r="P170" s="188">
        <f t="shared" si="26"/>
        <v>0</v>
      </c>
      <c r="Q170" s="188">
        <v>0</v>
      </c>
      <c r="R170" s="188">
        <f t="shared" si="27"/>
        <v>0</v>
      </c>
      <c r="S170" s="188">
        <v>0</v>
      </c>
      <c r="T170" s="189">
        <f t="shared" si="28"/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190" t="s">
        <v>183</v>
      </c>
      <c r="AT170" s="190" t="s">
        <v>179</v>
      </c>
      <c r="AU170" s="190" t="s">
        <v>81</v>
      </c>
      <c r="AY170" s="18" t="s">
        <v>176</v>
      </c>
      <c r="BE170" s="108">
        <f t="shared" si="29"/>
        <v>0</v>
      </c>
      <c r="BF170" s="108">
        <f t="shared" si="30"/>
        <v>0</v>
      </c>
      <c r="BG170" s="108">
        <f t="shared" si="31"/>
        <v>0</v>
      </c>
      <c r="BH170" s="108">
        <f t="shared" si="32"/>
        <v>0</v>
      </c>
      <c r="BI170" s="108">
        <f t="shared" si="33"/>
        <v>0</v>
      </c>
      <c r="BJ170" s="18" t="s">
        <v>87</v>
      </c>
      <c r="BK170" s="108">
        <f t="shared" si="34"/>
        <v>0</v>
      </c>
      <c r="BL170" s="18" t="s">
        <v>183</v>
      </c>
      <c r="BM170" s="190" t="s">
        <v>398</v>
      </c>
    </row>
    <row r="171" spans="1:65" s="2" customFormat="1" ht="16.5" customHeight="1">
      <c r="A171" s="35"/>
      <c r="B171" s="146"/>
      <c r="C171" s="178" t="s">
        <v>401</v>
      </c>
      <c r="D171" s="178" t="s">
        <v>179</v>
      </c>
      <c r="E171" s="179" t="s">
        <v>1443</v>
      </c>
      <c r="F171" s="180" t="s">
        <v>1444</v>
      </c>
      <c r="G171" s="181" t="s">
        <v>1445</v>
      </c>
      <c r="H171" s="182">
        <v>1</v>
      </c>
      <c r="I171" s="183"/>
      <c r="J171" s="184">
        <f t="shared" si="25"/>
        <v>0</v>
      </c>
      <c r="K171" s="185"/>
      <c r="L171" s="36"/>
      <c r="M171" s="223" t="s">
        <v>1</v>
      </c>
      <c r="N171" s="224" t="s">
        <v>40</v>
      </c>
      <c r="O171" s="225"/>
      <c r="P171" s="226">
        <f t="shared" si="26"/>
        <v>0</v>
      </c>
      <c r="Q171" s="226">
        <v>0</v>
      </c>
      <c r="R171" s="226">
        <f t="shared" si="27"/>
        <v>0</v>
      </c>
      <c r="S171" s="226">
        <v>0</v>
      </c>
      <c r="T171" s="227">
        <f t="shared" si="28"/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190" t="s">
        <v>183</v>
      </c>
      <c r="AT171" s="190" t="s">
        <v>179</v>
      </c>
      <c r="AU171" s="190" t="s">
        <v>81</v>
      </c>
      <c r="AY171" s="18" t="s">
        <v>176</v>
      </c>
      <c r="BE171" s="108">
        <f t="shared" si="29"/>
        <v>0</v>
      </c>
      <c r="BF171" s="108">
        <f t="shared" si="30"/>
        <v>0</v>
      </c>
      <c r="BG171" s="108">
        <f t="shared" si="31"/>
        <v>0</v>
      </c>
      <c r="BH171" s="108">
        <f t="shared" si="32"/>
        <v>0</v>
      </c>
      <c r="BI171" s="108">
        <f t="shared" si="33"/>
        <v>0</v>
      </c>
      <c r="BJ171" s="18" t="s">
        <v>87</v>
      </c>
      <c r="BK171" s="108">
        <f t="shared" si="34"/>
        <v>0</v>
      </c>
      <c r="BL171" s="18" t="s">
        <v>183</v>
      </c>
      <c r="BM171" s="190" t="s">
        <v>404</v>
      </c>
    </row>
    <row r="172" spans="1:65" s="2" customFormat="1" ht="6.95" customHeight="1">
      <c r="A172" s="35"/>
      <c r="B172" s="53"/>
      <c r="C172" s="54"/>
      <c r="D172" s="54"/>
      <c r="E172" s="54"/>
      <c r="F172" s="54"/>
      <c r="G172" s="54"/>
      <c r="H172" s="54"/>
      <c r="I172" s="54"/>
      <c r="J172" s="54"/>
      <c r="K172" s="54"/>
      <c r="L172" s="36"/>
      <c r="M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</row>
  </sheetData>
  <autoFilter ref="C128:K171"/>
  <mergeCells count="14">
    <mergeCell ref="D107:F107"/>
    <mergeCell ref="E119:H119"/>
    <mergeCell ref="E121:H121"/>
    <mergeCell ref="L2:V2"/>
    <mergeCell ref="E27:J27"/>
    <mergeCell ref="E87:H87"/>
    <mergeCell ref="D103:F103"/>
    <mergeCell ref="D104:F104"/>
    <mergeCell ref="D105:F105"/>
    <mergeCell ref="D106:F106"/>
    <mergeCell ref="E7:H7"/>
    <mergeCell ref="E9:H9"/>
    <mergeCell ref="E18:H18"/>
    <mergeCell ref="E85:H85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92"/>
  <sheetViews>
    <sheetView showGridLines="0" topLeftCell="A13" workbookViewId="0">
      <selection activeCell="E27" sqref="E27:J27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63" t="s">
        <v>5</v>
      </c>
      <c r="M2" s="264"/>
      <c r="N2" s="264"/>
      <c r="O2" s="264"/>
      <c r="P2" s="264"/>
      <c r="Q2" s="264"/>
      <c r="R2" s="264"/>
      <c r="S2" s="264"/>
      <c r="T2" s="264"/>
      <c r="U2" s="264"/>
      <c r="V2" s="264"/>
      <c r="AT2" s="18" t="s">
        <v>97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</row>
    <row r="4" spans="1:46" s="1" customFormat="1" ht="24.95" customHeight="1">
      <c r="B4" s="21"/>
      <c r="D4" s="22" t="s">
        <v>128</v>
      </c>
      <c r="L4" s="21"/>
      <c r="M4" s="115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16.5" customHeight="1">
      <c r="B7" s="21"/>
      <c r="E7" s="301" t="str">
        <f>'Rekapitulácia stavby'!K6</f>
        <v>Vybudovanie operačnej sály na osadenie prístroja pre urológiu</v>
      </c>
      <c r="F7" s="302"/>
      <c r="G7" s="302"/>
      <c r="H7" s="302"/>
      <c r="L7" s="21"/>
    </row>
    <row r="8" spans="1:46" s="2" customFormat="1" ht="12" customHeight="1">
      <c r="A8" s="35"/>
      <c r="B8" s="36"/>
      <c r="C8" s="35"/>
      <c r="D8" s="28" t="s">
        <v>129</v>
      </c>
      <c r="E8" s="35"/>
      <c r="F8" s="35"/>
      <c r="G8" s="35"/>
      <c r="H8" s="35"/>
      <c r="I8" s="35"/>
      <c r="J8" s="35"/>
      <c r="K8" s="35"/>
      <c r="L8" s="48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36"/>
      <c r="C9" s="35"/>
      <c r="D9" s="35"/>
      <c r="E9" s="292" t="s">
        <v>1446</v>
      </c>
      <c r="F9" s="299"/>
      <c r="G9" s="299"/>
      <c r="H9" s="299"/>
      <c r="I9" s="35"/>
      <c r="J9" s="35"/>
      <c r="K9" s="35"/>
      <c r="L9" s="48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36"/>
      <c r="C10" s="35"/>
      <c r="D10" s="35"/>
      <c r="E10" s="35"/>
      <c r="F10" s="35"/>
      <c r="G10" s="35"/>
      <c r="H10" s="35"/>
      <c r="I10" s="35"/>
      <c r="J10" s="35"/>
      <c r="K10" s="35"/>
      <c r="L10" s="48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36"/>
      <c r="C11" s="35"/>
      <c r="D11" s="28" t="s">
        <v>17</v>
      </c>
      <c r="E11" s="35"/>
      <c r="F11" s="26" t="s">
        <v>1</v>
      </c>
      <c r="G11" s="35"/>
      <c r="H11" s="35"/>
      <c r="I11" s="28" t="s">
        <v>18</v>
      </c>
      <c r="J11" s="26" t="s">
        <v>1</v>
      </c>
      <c r="K11" s="35"/>
      <c r="L11" s="48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36"/>
      <c r="C12" s="35"/>
      <c r="D12" s="28" t="s">
        <v>19</v>
      </c>
      <c r="E12" s="35"/>
      <c r="F12" s="26" t="s">
        <v>20</v>
      </c>
      <c r="G12" s="35"/>
      <c r="H12" s="35"/>
      <c r="I12" s="28" t="s">
        <v>21</v>
      </c>
      <c r="J12" s="61" t="str">
        <f>'Rekapitulácia stavby'!AN8</f>
        <v>14. 3. 2022</v>
      </c>
      <c r="K12" s="35"/>
      <c r="L12" s="48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36"/>
      <c r="C13" s="35"/>
      <c r="D13" s="35"/>
      <c r="E13" s="35"/>
      <c r="F13" s="35"/>
      <c r="G13" s="35"/>
      <c r="H13" s="35"/>
      <c r="I13" s="35"/>
      <c r="J13" s="35"/>
      <c r="K13" s="35"/>
      <c r="L13" s="48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36"/>
      <c r="C14" s="35"/>
      <c r="D14" s="28" t="s">
        <v>23</v>
      </c>
      <c r="E14" s="35"/>
      <c r="F14" s="35"/>
      <c r="G14" s="35"/>
      <c r="H14" s="35"/>
      <c r="I14" s="28" t="s">
        <v>24</v>
      </c>
      <c r="J14" s="26" t="str">
        <f>IF('Rekapitulácia stavby'!AN10="","",'Rekapitulácia stavby'!AN10)</f>
        <v/>
      </c>
      <c r="K14" s="35"/>
      <c r="L14" s="48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36"/>
      <c r="C15" s="35"/>
      <c r="D15" s="35"/>
      <c r="E15" s="26" t="str">
        <f>IF('Rekapitulácia stavby'!E11="","",'Rekapitulácia stavby'!E11)</f>
        <v xml:space="preserve"> </v>
      </c>
      <c r="F15" s="35"/>
      <c r="G15" s="35"/>
      <c r="H15" s="35"/>
      <c r="I15" s="28" t="s">
        <v>26</v>
      </c>
      <c r="J15" s="26" t="str">
        <f>IF('Rekapitulácia stavby'!AN11="","",'Rekapitulácia stavby'!AN11)</f>
        <v/>
      </c>
      <c r="K15" s="35"/>
      <c r="L15" s="48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36"/>
      <c r="C16" s="35"/>
      <c r="D16" s="35"/>
      <c r="E16" s="35"/>
      <c r="F16" s="35"/>
      <c r="G16" s="35"/>
      <c r="H16" s="35"/>
      <c r="I16" s="35"/>
      <c r="J16" s="35"/>
      <c r="K16" s="35"/>
      <c r="L16" s="48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36"/>
      <c r="C17" s="35"/>
      <c r="D17" s="28" t="s">
        <v>27</v>
      </c>
      <c r="E17" s="35"/>
      <c r="F17" s="35"/>
      <c r="G17" s="35"/>
      <c r="H17" s="35"/>
      <c r="I17" s="28" t="s">
        <v>24</v>
      </c>
      <c r="J17" s="29"/>
      <c r="K17" s="35"/>
      <c r="L17" s="48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36"/>
      <c r="C18" s="35"/>
      <c r="D18" s="35"/>
      <c r="E18" s="303"/>
      <c r="F18" s="277"/>
      <c r="G18" s="277"/>
      <c r="H18" s="277"/>
      <c r="I18" s="28" t="s">
        <v>26</v>
      </c>
      <c r="J18" s="29"/>
      <c r="K18" s="35"/>
      <c r="L18" s="48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36"/>
      <c r="C19" s="35"/>
      <c r="D19" s="35"/>
      <c r="E19" s="35"/>
      <c r="F19" s="35"/>
      <c r="G19" s="35"/>
      <c r="H19" s="35"/>
      <c r="I19" s="35"/>
      <c r="J19" s="35"/>
      <c r="K19" s="35"/>
      <c r="L19" s="48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36"/>
      <c r="C20" s="35"/>
      <c r="D20" s="28" t="s">
        <v>28</v>
      </c>
      <c r="E20" s="35"/>
      <c r="F20" s="35"/>
      <c r="G20" s="35"/>
      <c r="H20" s="35"/>
      <c r="I20" s="28" t="s">
        <v>24</v>
      </c>
      <c r="J20" s="26" t="str">
        <f>IF('Rekapitulácia stavby'!AN16="","",'Rekapitulácia stavby'!AN16)</f>
        <v/>
      </c>
      <c r="K20" s="35"/>
      <c r="L20" s="48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36"/>
      <c r="C21" s="35"/>
      <c r="D21" s="35"/>
      <c r="E21" s="26" t="str">
        <f>IF('Rekapitulácia stavby'!E17="","",'Rekapitulácia stavby'!E17)</f>
        <v xml:space="preserve"> </v>
      </c>
      <c r="F21" s="35"/>
      <c r="G21" s="35"/>
      <c r="H21" s="35"/>
      <c r="I21" s="28" t="s">
        <v>26</v>
      </c>
      <c r="J21" s="26" t="str">
        <f>IF('Rekapitulácia stavby'!AN17="","",'Rekapitulácia stavby'!AN17)</f>
        <v/>
      </c>
      <c r="K21" s="35"/>
      <c r="L21" s="48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36"/>
      <c r="C22" s="35"/>
      <c r="D22" s="35"/>
      <c r="E22" s="35"/>
      <c r="F22" s="35"/>
      <c r="G22" s="35"/>
      <c r="H22" s="35"/>
      <c r="I22" s="35"/>
      <c r="J22" s="35"/>
      <c r="K22" s="35"/>
      <c r="L22" s="48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36"/>
      <c r="C23" s="35"/>
      <c r="D23" s="28" t="s">
        <v>30</v>
      </c>
      <c r="E23" s="35"/>
      <c r="F23" s="35"/>
      <c r="G23" s="35"/>
      <c r="H23" s="35"/>
      <c r="I23" s="28" t="s">
        <v>24</v>
      </c>
      <c r="J23" s="26" t="s">
        <v>1</v>
      </c>
      <c r="K23" s="35"/>
      <c r="L23" s="48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36"/>
      <c r="C24" s="35"/>
      <c r="D24" s="35"/>
      <c r="E24" s="26" t="s">
        <v>1447</v>
      </c>
      <c r="F24" s="35"/>
      <c r="G24" s="35"/>
      <c r="H24" s="35"/>
      <c r="I24" s="28" t="s">
        <v>26</v>
      </c>
      <c r="J24" s="26" t="s">
        <v>1</v>
      </c>
      <c r="K24" s="35"/>
      <c r="L24" s="48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36"/>
      <c r="C25" s="35"/>
      <c r="D25" s="35"/>
      <c r="E25" s="35"/>
      <c r="F25" s="35"/>
      <c r="G25" s="35"/>
      <c r="H25" s="35"/>
      <c r="I25" s="35"/>
      <c r="J25" s="35"/>
      <c r="K25" s="35"/>
      <c r="L25" s="48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36"/>
      <c r="C26" s="35"/>
      <c r="D26" s="28" t="s">
        <v>31</v>
      </c>
      <c r="E26" s="35"/>
      <c r="F26" s="35"/>
      <c r="G26" s="35"/>
      <c r="H26" s="35"/>
      <c r="I26" s="35"/>
      <c r="J26" s="35"/>
      <c r="K26" s="35"/>
      <c r="L26" s="48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72.5" customHeight="1">
      <c r="A27" s="116"/>
      <c r="B27" s="117"/>
      <c r="C27" s="116"/>
      <c r="D27" s="116"/>
      <c r="E27" s="281" t="s">
        <v>2446</v>
      </c>
      <c r="F27" s="281"/>
      <c r="G27" s="281"/>
      <c r="H27" s="281"/>
      <c r="I27" s="281"/>
      <c r="J27" s="281"/>
      <c r="K27" s="116"/>
      <c r="L27" s="118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2" customFormat="1" ht="6.95" customHeight="1">
      <c r="A28" s="35"/>
      <c r="B28" s="36"/>
      <c r="C28" s="35"/>
      <c r="D28" s="35"/>
      <c r="E28" s="35"/>
      <c r="F28" s="35"/>
      <c r="G28" s="35"/>
      <c r="H28" s="35"/>
      <c r="I28" s="35"/>
      <c r="J28" s="35"/>
      <c r="K28" s="35"/>
      <c r="L28" s="48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36"/>
      <c r="C29" s="35"/>
      <c r="D29" s="72"/>
      <c r="E29" s="72"/>
      <c r="F29" s="72"/>
      <c r="G29" s="72"/>
      <c r="H29" s="72"/>
      <c r="I29" s="72"/>
      <c r="J29" s="72"/>
      <c r="K29" s="72"/>
      <c r="L29" s="48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14.45" customHeight="1">
      <c r="A30" s="35"/>
      <c r="B30" s="36"/>
      <c r="C30" s="35"/>
      <c r="D30" s="26" t="s">
        <v>135</v>
      </c>
      <c r="E30" s="35"/>
      <c r="F30" s="35"/>
      <c r="G30" s="35"/>
      <c r="H30" s="35"/>
      <c r="I30" s="35"/>
      <c r="J30" s="34">
        <f>J96</f>
        <v>0</v>
      </c>
      <c r="K30" s="35"/>
      <c r="L30" s="48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14.45" customHeight="1">
      <c r="A31" s="35"/>
      <c r="B31" s="36"/>
      <c r="C31" s="35"/>
      <c r="D31" s="33" t="s">
        <v>122</v>
      </c>
      <c r="E31" s="35"/>
      <c r="F31" s="35"/>
      <c r="G31" s="35"/>
      <c r="H31" s="35"/>
      <c r="I31" s="35"/>
      <c r="J31" s="34">
        <f>J104</f>
        <v>0</v>
      </c>
      <c r="K31" s="35"/>
      <c r="L31" s="48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25.35" customHeight="1">
      <c r="A32" s="35"/>
      <c r="B32" s="36"/>
      <c r="C32" s="35"/>
      <c r="D32" s="119" t="s">
        <v>34</v>
      </c>
      <c r="E32" s="35"/>
      <c r="F32" s="35"/>
      <c r="G32" s="35"/>
      <c r="H32" s="35"/>
      <c r="I32" s="35"/>
      <c r="J32" s="77">
        <f>ROUND(J30 + J31, 2)</f>
        <v>0</v>
      </c>
      <c r="K32" s="35"/>
      <c r="L32" s="48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5" customHeight="1">
      <c r="A33" s="35"/>
      <c r="B33" s="36"/>
      <c r="C33" s="35"/>
      <c r="D33" s="72"/>
      <c r="E33" s="72"/>
      <c r="F33" s="72"/>
      <c r="G33" s="72"/>
      <c r="H33" s="72"/>
      <c r="I33" s="72"/>
      <c r="J33" s="72"/>
      <c r="K33" s="72"/>
      <c r="L33" s="48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36"/>
      <c r="C34" s="35"/>
      <c r="D34" s="35"/>
      <c r="E34" s="35"/>
      <c r="F34" s="39" t="s">
        <v>36</v>
      </c>
      <c r="G34" s="35"/>
      <c r="H34" s="35"/>
      <c r="I34" s="39" t="s">
        <v>35</v>
      </c>
      <c r="J34" s="39" t="s">
        <v>37</v>
      </c>
      <c r="K34" s="35"/>
      <c r="L34" s="48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36"/>
      <c r="C35" s="35"/>
      <c r="D35" s="120" t="s">
        <v>38</v>
      </c>
      <c r="E35" s="41" t="s">
        <v>39</v>
      </c>
      <c r="F35" s="121">
        <f>ROUND((SUM(BE104:BE111) + SUM(BE131:BE191)),  2)</f>
        <v>0</v>
      </c>
      <c r="G35" s="122"/>
      <c r="H35" s="122"/>
      <c r="I35" s="123">
        <v>0.2</v>
      </c>
      <c r="J35" s="121">
        <f>ROUND(((SUM(BE104:BE111) + SUM(BE131:BE191))*I35),  2)</f>
        <v>0</v>
      </c>
      <c r="K35" s="35"/>
      <c r="L35" s="48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36"/>
      <c r="C36" s="35"/>
      <c r="D36" s="35"/>
      <c r="E36" s="41" t="s">
        <v>40</v>
      </c>
      <c r="F36" s="121">
        <f>ROUND((SUM(BF104:BF111) + SUM(BF131:BF191)),  2)</f>
        <v>0</v>
      </c>
      <c r="G36" s="122"/>
      <c r="H36" s="122"/>
      <c r="I36" s="123">
        <v>0.2</v>
      </c>
      <c r="J36" s="121">
        <f>ROUND(((SUM(BF104:BF111) + SUM(BF131:BF191))*I36),  2)</f>
        <v>0</v>
      </c>
      <c r="K36" s="35"/>
      <c r="L36" s="48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36"/>
      <c r="C37" s="35"/>
      <c r="D37" s="35"/>
      <c r="E37" s="28" t="s">
        <v>41</v>
      </c>
      <c r="F37" s="124">
        <f>ROUND((SUM(BG104:BG111) + SUM(BG131:BG191)),  2)</f>
        <v>0</v>
      </c>
      <c r="G37" s="35"/>
      <c r="H37" s="35"/>
      <c r="I37" s="125">
        <v>0.2</v>
      </c>
      <c r="J37" s="124">
        <f>0</f>
        <v>0</v>
      </c>
      <c r="K37" s="35"/>
      <c r="L37" s="48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36"/>
      <c r="C38" s="35"/>
      <c r="D38" s="35"/>
      <c r="E38" s="28" t="s">
        <v>42</v>
      </c>
      <c r="F38" s="124">
        <f>ROUND((SUM(BH104:BH111) + SUM(BH131:BH191)),  2)</f>
        <v>0</v>
      </c>
      <c r="G38" s="35"/>
      <c r="H38" s="35"/>
      <c r="I38" s="125">
        <v>0.2</v>
      </c>
      <c r="J38" s="124">
        <f>0</f>
        <v>0</v>
      </c>
      <c r="K38" s="35"/>
      <c r="L38" s="48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36"/>
      <c r="C39" s="35"/>
      <c r="D39" s="35"/>
      <c r="E39" s="41" t="s">
        <v>43</v>
      </c>
      <c r="F39" s="121">
        <f>ROUND((SUM(BI104:BI111) + SUM(BI131:BI191)),  2)</f>
        <v>0</v>
      </c>
      <c r="G39" s="122"/>
      <c r="H39" s="122"/>
      <c r="I39" s="123">
        <v>0</v>
      </c>
      <c r="J39" s="121">
        <f>0</f>
        <v>0</v>
      </c>
      <c r="K39" s="35"/>
      <c r="L39" s="48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6.95" customHeight="1">
      <c r="A40" s="35"/>
      <c r="B40" s="36"/>
      <c r="C40" s="35"/>
      <c r="D40" s="35"/>
      <c r="E40" s="35"/>
      <c r="F40" s="35"/>
      <c r="G40" s="35"/>
      <c r="H40" s="35"/>
      <c r="I40" s="35"/>
      <c r="J40" s="35"/>
      <c r="K40" s="35"/>
      <c r="L40" s="48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25.35" customHeight="1">
      <c r="A41" s="35"/>
      <c r="B41" s="36"/>
      <c r="C41" s="113"/>
      <c r="D41" s="126" t="s">
        <v>44</v>
      </c>
      <c r="E41" s="66"/>
      <c r="F41" s="66"/>
      <c r="G41" s="127" t="s">
        <v>45</v>
      </c>
      <c r="H41" s="128" t="s">
        <v>46</v>
      </c>
      <c r="I41" s="66"/>
      <c r="J41" s="129">
        <f>SUM(J32:J39)</f>
        <v>0</v>
      </c>
      <c r="K41" s="130"/>
      <c r="L41" s="48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0.95" customHeight="1">
      <c r="A42" s="35"/>
      <c r="B42" s="36"/>
      <c r="C42" s="35"/>
      <c r="D42" s="35"/>
      <c r="E42" s="35"/>
      <c r="F42" s="35"/>
      <c r="G42" s="35"/>
      <c r="H42" s="35"/>
      <c r="I42" s="35"/>
      <c r="J42" s="35"/>
      <c r="K42" s="35"/>
      <c r="L42" s="48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1" customFormat="1" ht="0.95" customHeight="1">
      <c r="B43" s="21"/>
      <c r="L43" s="21"/>
    </row>
    <row r="44" spans="1:31" s="1" customFormat="1" ht="0.95" customHeight="1">
      <c r="B44" s="21"/>
      <c r="L44" s="21"/>
    </row>
    <row r="45" spans="1:31" s="1" customFormat="1" ht="0.95" customHeight="1">
      <c r="B45" s="21"/>
      <c r="L45" s="21"/>
    </row>
    <row r="46" spans="1:31" s="1" customFormat="1" ht="0.95" customHeight="1">
      <c r="B46" s="21"/>
      <c r="L46" s="21"/>
    </row>
    <row r="47" spans="1:31" s="1" customFormat="1" ht="0.95" customHeight="1">
      <c r="B47" s="21"/>
      <c r="L47" s="21"/>
    </row>
    <row r="48" spans="1:31" s="1" customFormat="1" ht="0.95" customHeight="1">
      <c r="B48" s="21"/>
      <c r="L48" s="21"/>
    </row>
    <row r="49" spans="1:31" s="1" customFormat="1" ht="0.95" customHeight="1">
      <c r="B49" s="21"/>
      <c r="L49" s="21"/>
    </row>
    <row r="50" spans="1:31" s="2" customFormat="1" ht="14.45" customHeight="1">
      <c r="B50" s="48"/>
      <c r="D50" s="49" t="s">
        <v>47</v>
      </c>
      <c r="E50" s="50"/>
      <c r="F50" s="50"/>
      <c r="G50" s="49" t="s">
        <v>48</v>
      </c>
      <c r="H50" s="50"/>
      <c r="I50" s="50"/>
      <c r="J50" s="50"/>
      <c r="K50" s="50"/>
      <c r="L50" s="48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36"/>
      <c r="C61" s="35"/>
      <c r="D61" s="51" t="s">
        <v>49</v>
      </c>
      <c r="E61" s="38"/>
      <c r="F61" s="131" t="s">
        <v>50</v>
      </c>
      <c r="G61" s="51" t="s">
        <v>49</v>
      </c>
      <c r="H61" s="38"/>
      <c r="I61" s="38"/>
      <c r="J61" s="132" t="s">
        <v>50</v>
      </c>
      <c r="K61" s="38"/>
      <c r="L61" s="48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36"/>
      <c r="C65" s="35"/>
      <c r="D65" s="49" t="s">
        <v>51</v>
      </c>
      <c r="E65" s="52"/>
      <c r="F65" s="52"/>
      <c r="G65" s="49" t="s">
        <v>52</v>
      </c>
      <c r="H65" s="52"/>
      <c r="I65" s="52"/>
      <c r="J65" s="52"/>
      <c r="K65" s="52"/>
      <c r="L65" s="48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36"/>
      <c r="C76" s="35"/>
      <c r="D76" s="51" t="s">
        <v>49</v>
      </c>
      <c r="E76" s="38"/>
      <c r="F76" s="131" t="s">
        <v>50</v>
      </c>
      <c r="G76" s="51" t="s">
        <v>49</v>
      </c>
      <c r="H76" s="38"/>
      <c r="I76" s="38"/>
      <c r="J76" s="132" t="s">
        <v>50</v>
      </c>
      <c r="K76" s="38"/>
      <c r="L76" s="48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53"/>
      <c r="C77" s="54"/>
      <c r="D77" s="54"/>
      <c r="E77" s="54"/>
      <c r="F77" s="54"/>
      <c r="G77" s="54"/>
      <c r="H77" s="54"/>
      <c r="I77" s="54"/>
      <c r="J77" s="54"/>
      <c r="K77" s="54"/>
      <c r="L77" s="48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55"/>
      <c r="C81" s="56"/>
      <c r="D81" s="56"/>
      <c r="E81" s="56"/>
      <c r="F81" s="56"/>
      <c r="G81" s="56"/>
      <c r="H81" s="56"/>
      <c r="I81" s="56"/>
      <c r="J81" s="56"/>
      <c r="K81" s="56"/>
      <c r="L81" s="48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2" t="s">
        <v>136</v>
      </c>
      <c r="D82" s="35"/>
      <c r="E82" s="35"/>
      <c r="F82" s="35"/>
      <c r="G82" s="35"/>
      <c r="H82" s="35"/>
      <c r="I82" s="35"/>
      <c r="J82" s="35"/>
      <c r="K82" s="35"/>
      <c r="L82" s="48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5"/>
      <c r="D83" s="35"/>
      <c r="E83" s="35"/>
      <c r="F83" s="35"/>
      <c r="G83" s="35"/>
      <c r="H83" s="35"/>
      <c r="I83" s="35"/>
      <c r="J83" s="35"/>
      <c r="K83" s="35"/>
      <c r="L83" s="48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28" t="s">
        <v>15</v>
      </c>
      <c r="D84" s="35"/>
      <c r="E84" s="35"/>
      <c r="F84" s="35"/>
      <c r="G84" s="35"/>
      <c r="H84" s="35"/>
      <c r="I84" s="35"/>
      <c r="J84" s="35"/>
      <c r="K84" s="35"/>
      <c r="L84" s="48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5"/>
      <c r="D85" s="35"/>
      <c r="E85" s="301" t="str">
        <f>E7</f>
        <v>Vybudovanie operačnej sály na osadenie prístroja pre urológiu</v>
      </c>
      <c r="F85" s="302"/>
      <c r="G85" s="302"/>
      <c r="H85" s="302"/>
      <c r="I85" s="35"/>
      <c r="J85" s="35"/>
      <c r="K85" s="35"/>
      <c r="L85" s="48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28" t="s">
        <v>129</v>
      </c>
      <c r="D86" s="35"/>
      <c r="E86" s="35"/>
      <c r="F86" s="35"/>
      <c r="G86" s="35"/>
      <c r="H86" s="35"/>
      <c r="I86" s="35"/>
      <c r="J86" s="35"/>
      <c r="K86" s="35"/>
      <c r="L86" s="48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5"/>
      <c r="D87" s="35"/>
      <c r="E87" s="292" t="str">
        <f>E9</f>
        <v>VZT - Klimatizácia a chladenie</v>
      </c>
      <c r="F87" s="299"/>
      <c r="G87" s="299"/>
      <c r="H87" s="299"/>
      <c r="I87" s="35"/>
      <c r="J87" s="35"/>
      <c r="K87" s="35"/>
      <c r="L87" s="48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5"/>
      <c r="D88" s="35"/>
      <c r="E88" s="35"/>
      <c r="F88" s="35"/>
      <c r="G88" s="35"/>
      <c r="H88" s="35"/>
      <c r="I88" s="35"/>
      <c r="J88" s="35"/>
      <c r="K88" s="35"/>
      <c r="L88" s="48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28" t="s">
        <v>19</v>
      </c>
      <c r="D89" s="35"/>
      <c r="E89" s="35"/>
      <c r="F89" s="26" t="str">
        <f>F12</f>
        <v>Bratislava</v>
      </c>
      <c r="G89" s="35"/>
      <c r="H89" s="35"/>
      <c r="I89" s="28" t="s">
        <v>21</v>
      </c>
      <c r="J89" s="61" t="str">
        <f>IF(J12="","",J12)</f>
        <v>14. 3. 2022</v>
      </c>
      <c r="K89" s="35"/>
      <c r="L89" s="48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5"/>
      <c r="D90" s="35"/>
      <c r="E90" s="35"/>
      <c r="F90" s="35"/>
      <c r="G90" s="35"/>
      <c r="H90" s="35"/>
      <c r="I90" s="35"/>
      <c r="J90" s="35"/>
      <c r="K90" s="35"/>
      <c r="L90" s="48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>
      <c r="A91" s="35"/>
      <c r="B91" s="36"/>
      <c r="C91" s="28" t="s">
        <v>23</v>
      </c>
      <c r="D91" s="35"/>
      <c r="E91" s="35"/>
      <c r="F91" s="26" t="str">
        <f>E15</f>
        <v xml:space="preserve"> </v>
      </c>
      <c r="G91" s="35"/>
      <c r="H91" s="35"/>
      <c r="I91" s="28" t="s">
        <v>28</v>
      </c>
      <c r="J91" s="31" t="str">
        <f>E21</f>
        <v xml:space="preserve"> </v>
      </c>
      <c r="K91" s="35"/>
      <c r="L91" s="48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28" t="s">
        <v>27</v>
      </c>
      <c r="D92" s="35"/>
      <c r="E92" s="35"/>
      <c r="F92" s="26" t="str">
        <f>IF(E18="","",E18)</f>
        <v/>
      </c>
      <c r="G92" s="35"/>
      <c r="H92" s="35"/>
      <c r="I92" s="28" t="s">
        <v>30</v>
      </c>
      <c r="J92" s="31" t="str">
        <f>E24</f>
        <v>Ing. Pavel Škrinár</v>
      </c>
      <c r="K92" s="35"/>
      <c r="L92" s="48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5"/>
      <c r="D93" s="35"/>
      <c r="E93" s="35"/>
      <c r="F93" s="35"/>
      <c r="G93" s="35"/>
      <c r="H93" s="35"/>
      <c r="I93" s="35"/>
      <c r="J93" s="35"/>
      <c r="K93" s="35"/>
      <c r="L93" s="48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33" t="s">
        <v>137</v>
      </c>
      <c r="D94" s="113"/>
      <c r="E94" s="113"/>
      <c r="F94" s="113"/>
      <c r="G94" s="113"/>
      <c r="H94" s="113"/>
      <c r="I94" s="113"/>
      <c r="J94" s="134" t="s">
        <v>138</v>
      </c>
      <c r="K94" s="113"/>
      <c r="L94" s="48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5"/>
      <c r="D95" s="35"/>
      <c r="E95" s="35"/>
      <c r="F95" s="35"/>
      <c r="G95" s="35"/>
      <c r="H95" s="35"/>
      <c r="I95" s="35"/>
      <c r="J95" s="35"/>
      <c r="K95" s="35"/>
      <c r="L95" s="48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35" t="s">
        <v>139</v>
      </c>
      <c r="D96" s="35"/>
      <c r="E96" s="35"/>
      <c r="F96" s="35"/>
      <c r="G96" s="35"/>
      <c r="H96" s="35"/>
      <c r="I96" s="35"/>
      <c r="J96" s="77">
        <f>J131</f>
        <v>0</v>
      </c>
      <c r="K96" s="35"/>
      <c r="L96" s="48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140</v>
      </c>
    </row>
    <row r="97" spans="1:65" s="9" customFormat="1" ht="24.95" customHeight="1">
      <c r="B97" s="136"/>
      <c r="D97" s="137" t="s">
        <v>1448</v>
      </c>
      <c r="E97" s="138"/>
      <c r="F97" s="138"/>
      <c r="G97" s="138"/>
      <c r="H97" s="138"/>
      <c r="I97" s="138"/>
      <c r="J97" s="139">
        <f>J132</f>
        <v>0</v>
      </c>
      <c r="L97" s="136"/>
    </row>
    <row r="98" spans="1:65" s="9" customFormat="1" ht="24.95" customHeight="1">
      <c r="B98" s="136"/>
      <c r="D98" s="137" t="s">
        <v>1449</v>
      </c>
      <c r="E98" s="138"/>
      <c r="F98" s="138"/>
      <c r="G98" s="138"/>
      <c r="H98" s="138"/>
      <c r="I98" s="138"/>
      <c r="J98" s="139">
        <f>J171</f>
        <v>0</v>
      </c>
      <c r="L98" s="136"/>
    </row>
    <row r="99" spans="1:65" s="9" customFormat="1" ht="24.95" customHeight="1">
      <c r="B99" s="136"/>
      <c r="D99" s="137" t="s">
        <v>1450</v>
      </c>
      <c r="E99" s="138"/>
      <c r="F99" s="138"/>
      <c r="G99" s="138"/>
      <c r="H99" s="138"/>
      <c r="I99" s="138"/>
      <c r="J99" s="139">
        <f>J179</f>
        <v>0</v>
      </c>
      <c r="L99" s="136"/>
    </row>
    <row r="100" spans="1:65" s="9" customFormat="1" ht="24.95" customHeight="1">
      <c r="B100" s="136"/>
      <c r="D100" s="137" t="s">
        <v>1451</v>
      </c>
      <c r="E100" s="138"/>
      <c r="F100" s="138"/>
      <c r="G100" s="138"/>
      <c r="H100" s="138"/>
      <c r="I100" s="138"/>
      <c r="J100" s="139">
        <f>J182</f>
        <v>0</v>
      </c>
      <c r="L100" s="136"/>
    </row>
    <row r="101" spans="1:65" s="9" customFormat="1" ht="24.95" customHeight="1">
      <c r="B101" s="136"/>
      <c r="D101" s="137" t="s">
        <v>1452</v>
      </c>
      <c r="E101" s="138"/>
      <c r="F101" s="138"/>
      <c r="G101" s="138"/>
      <c r="H101" s="138"/>
      <c r="I101" s="138"/>
      <c r="J101" s="139">
        <f>J186</f>
        <v>0</v>
      </c>
      <c r="L101" s="136"/>
    </row>
    <row r="102" spans="1:65" s="2" customFormat="1" ht="21.75" customHeight="1">
      <c r="A102" s="35"/>
      <c r="B102" s="36"/>
      <c r="C102" s="35"/>
      <c r="D102" s="35"/>
      <c r="E102" s="35"/>
      <c r="F102" s="35"/>
      <c r="G102" s="35"/>
      <c r="H102" s="35"/>
      <c r="I102" s="35"/>
      <c r="J102" s="35"/>
      <c r="K102" s="35"/>
      <c r="L102" s="48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</row>
    <row r="103" spans="1:65" s="2" customFormat="1" ht="6.95" customHeight="1">
      <c r="A103" s="35"/>
      <c r="B103" s="36"/>
      <c r="C103" s="35"/>
      <c r="D103" s="35"/>
      <c r="E103" s="35"/>
      <c r="F103" s="35"/>
      <c r="G103" s="35"/>
      <c r="H103" s="35"/>
      <c r="I103" s="35"/>
      <c r="J103" s="35"/>
      <c r="K103" s="35"/>
      <c r="L103" s="48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pans="1:65" s="2" customFormat="1" ht="29.25" customHeight="1">
      <c r="A104" s="35"/>
      <c r="B104" s="36"/>
      <c r="C104" s="135" t="s">
        <v>153</v>
      </c>
      <c r="D104" s="35"/>
      <c r="E104" s="35"/>
      <c r="F104" s="35"/>
      <c r="G104" s="35"/>
      <c r="H104" s="35"/>
      <c r="I104" s="35"/>
      <c r="J104" s="144">
        <f>ROUND(J105 + J106 + J107 + J108 + J109 + J110,2)</f>
        <v>0</v>
      </c>
      <c r="K104" s="35"/>
      <c r="L104" s="48"/>
      <c r="N104" s="145" t="s">
        <v>38</v>
      </c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pans="1:65" s="2" customFormat="1" ht="18" customHeight="1">
      <c r="A105" s="35"/>
      <c r="B105" s="146"/>
      <c r="C105" s="147"/>
      <c r="D105" s="287" t="s">
        <v>154</v>
      </c>
      <c r="E105" s="300"/>
      <c r="F105" s="300"/>
      <c r="G105" s="147"/>
      <c r="H105" s="147"/>
      <c r="I105" s="147"/>
      <c r="J105" s="105">
        <v>0</v>
      </c>
      <c r="K105" s="147"/>
      <c r="L105" s="149"/>
      <c r="M105" s="150"/>
      <c r="N105" s="151" t="s">
        <v>40</v>
      </c>
      <c r="O105" s="150"/>
      <c r="P105" s="150"/>
      <c r="Q105" s="150"/>
      <c r="R105" s="150"/>
      <c r="S105" s="147"/>
      <c r="T105" s="147"/>
      <c r="U105" s="147"/>
      <c r="V105" s="147"/>
      <c r="W105" s="147"/>
      <c r="X105" s="147"/>
      <c r="Y105" s="147"/>
      <c r="Z105" s="147"/>
      <c r="AA105" s="147"/>
      <c r="AB105" s="147"/>
      <c r="AC105" s="147"/>
      <c r="AD105" s="147"/>
      <c r="AE105" s="147"/>
      <c r="AF105" s="150"/>
      <c r="AG105" s="150"/>
      <c r="AH105" s="150"/>
      <c r="AI105" s="150"/>
      <c r="AJ105" s="150"/>
      <c r="AK105" s="150"/>
      <c r="AL105" s="150"/>
      <c r="AM105" s="150"/>
      <c r="AN105" s="150"/>
      <c r="AO105" s="150"/>
      <c r="AP105" s="150"/>
      <c r="AQ105" s="150"/>
      <c r="AR105" s="150"/>
      <c r="AS105" s="150"/>
      <c r="AT105" s="150"/>
      <c r="AU105" s="150"/>
      <c r="AV105" s="150"/>
      <c r="AW105" s="150"/>
      <c r="AX105" s="150"/>
      <c r="AY105" s="152" t="s">
        <v>155</v>
      </c>
      <c r="AZ105" s="150"/>
      <c r="BA105" s="150"/>
      <c r="BB105" s="150"/>
      <c r="BC105" s="150"/>
      <c r="BD105" s="150"/>
      <c r="BE105" s="153">
        <f t="shared" ref="BE105:BE110" si="0">IF(N105="základná",J105,0)</f>
        <v>0</v>
      </c>
      <c r="BF105" s="153">
        <f t="shared" ref="BF105:BF110" si="1">IF(N105="znížená",J105,0)</f>
        <v>0</v>
      </c>
      <c r="BG105" s="153">
        <f t="shared" ref="BG105:BG110" si="2">IF(N105="zákl. prenesená",J105,0)</f>
        <v>0</v>
      </c>
      <c r="BH105" s="153">
        <f t="shared" ref="BH105:BH110" si="3">IF(N105="zníž. prenesená",J105,0)</f>
        <v>0</v>
      </c>
      <c r="BI105" s="153">
        <f t="shared" ref="BI105:BI110" si="4">IF(N105="nulová",J105,0)</f>
        <v>0</v>
      </c>
      <c r="BJ105" s="152" t="s">
        <v>87</v>
      </c>
      <c r="BK105" s="150"/>
      <c r="BL105" s="150"/>
      <c r="BM105" s="150"/>
    </row>
    <row r="106" spans="1:65" s="2" customFormat="1" ht="18" customHeight="1">
      <c r="A106" s="35"/>
      <c r="B106" s="146"/>
      <c r="C106" s="147"/>
      <c r="D106" s="287" t="s">
        <v>156</v>
      </c>
      <c r="E106" s="300"/>
      <c r="F106" s="300"/>
      <c r="G106" s="147"/>
      <c r="H106" s="147"/>
      <c r="I106" s="147"/>
      <c r="J106" s="105">
        <v>0</v>
      </c>
      <c r="K106" s="147"/>
      <c r="L106" s="149"/>
      <c r="M106" s="150"/>
      <c r="N106" s="151" t="s">
        <v>40</v>
      </c>
      <c r="O106" s="150"/>
      <c r="P106" s="150"/>
      <c r="Q106" s="150"/>
      <c r="R106" s="150"/>
      <c r="S106" s="147"/>
      <c r="T106" s="147"/>
      <c r="U106" s="147"/>
      <c r="V106" s="147"/>
      <c r="W106" s="147"/>
      <c r="X106" s="147"/>
      <c r="Y106" s="147"/>
      <c r="Z106" s="147"/>
      <c r="AA106" s="147"/>
      <c r="AB106" s="147"/>
      <c r="AC106" s="147"/>
      <c r="AD106" s="147"/>
      <c r="AE106" s="147"/>
      <c r="AF106" s="150"/>
      <c r="AG106" s="150"/>
      <c r="AH106" s="150"/>
      <c r="AI106" s="150"/>
      <c r="AJ106" s="150"/>
      <c r="AK106" s="150"/>
      <c r="AL106" s="150"/>
      <c r="AM106" s="150"/>
      <c r="AN106" s="150"/>
      <c r="AO106" s="150"/>
      <c r="AP106" s="150"/>
      <c r="AQ106" s="150"/>
      <c r="AR106" s="150"/>
      <c r="AS106" s="150"/>
      <c r="AT106" s="150"/>
      <c r="AU106" s="150"/>
      <c r="AV106" s="150"/>
      <c r="AW106" s="150"/>
      <c r="AX106" s="150"/>
      <c r="AY106" s="152" t="s">
        <v>155</v>
      </c>
      <c r="AZ106" s="150"/>
      <c r="BA106" s="150"/>
      <c r="BB106" s="150"/>
      <c r="BC106" s="150"/>
      <c r="BD106" s="150"/>
      <c r="BE106" s="153">
        <f t="shared" si="0"/>
        <v>0</v>
      </c>
      <c r="BF106" s="153">
        <f t="shared" si="1"/>
        <v>0</v>
      </c>
      <c r="BG106" s="153">
        <f t="shared" si="2"/>
        <v>0</v>
      </c>
      <c r="BH106" s="153">
        <f t="shared" si="3"/>
        <v>0</v>
      </c>
      <c r="BI106" s="153">
        <f t="shared" si="4"/>
        <v>0</v>
      </c>
      <c r="BJ106" s="152" t="s">
        <v>87</v>
      </c>
      <c r="BK106" s="150"/>
      <c r="BL106" s="150"/>
      <c r="BM106" s="150"/>
    </row>
    <row r="107" spans="1:65" s="2" customFormat="1" ht="18" customHeight="1">
      <c r="A107" s="35"/>
      <c r="B107" s="146"/>
      <c r="C107" s="147"/>
      <c r="D107" s="287" t="s">
        <v>157</v>
      </c>
      <c r="E107" s="300"/>
      <c r="F107" s="300"/>
      <c r="G107" s="147"/>
      <c r="H107" s="147"/>
      <c r="I107" s="147"/>
      <c r="J107" s="105">
        <v>0</v>
      </c>
      <c r="K107" s="147"/>
      <c r="L107" s="149"/>
      <c r="M107" s="150"/>
      <c r="N107" s="151" t="s">
        <v>40</v>
      </c>
      <c r="O107" s="150"/>
      <c r="P107" s="150"/>
      <c r="Q107" s="150"/>
      <c r="R107" s="150"/>
      <c r="S107" s="147"/>
      <c r="T107" s="147"/>
      <c r="U107" s="147"/>
      <c r="V107" s="147"/>
      <c r="W107" s="147"/>
      <c r="X107" s="147"/>
      <c r="Y107" s="147"/>
      <c r="Z107" s="147"/>
      <c r="AA107" s="147"/>
      <c r="AB107" s="147"/>
      <c r="AC107" s="147"/>
      <c r="AD107" s="147"/>
      <c r="AE107" s="147"/>
      <c r="AF107" s="150"/>
      <c r="AG107" s="150"/>
      <c r="AH107" s="150"/>
      <c r="AI107" s="150"/>
      <c r="AJ107" s="150"/>
      <c r="AK107" s="150"/>
      <c r="AL107" s="150"/>
      <c r="AM107" s="150"/>
      <c r="AN107" s="150"/>
      <c r="AO107" s="150"/>
      <c r="AP107" s="150"/>
      <c r="AQ107" s="150"/>
      <c r="AR107" s="150"/>
      <c r="AS107" s="150"/>
      <c r="AT107" s="150"/>
      <c r="AU107" s="150"/>
      <c r="AV107" s="150"/>
      <c r="AW107" s="150"/>
      <c r="AX107" s="150"/>
      <c r="AY107" s="152" t="s">
        <v>155</v>
      </c>
      <c r="AZ107" s="150"/>
      <c r="BA107" s="150"/>
      <c r="BB107" s="150"/>
      <c r="BC107" s="150"/>
      <c r="BD107" s="150"/>
      <c r="BE107" s="153">
        <f t="shared" si="0"/>
        <v>0</v>
      </c>
      <c r="BF107" s="153">
        <f t="shared" si="1"/>
        <v>0</v>
      </c>
      <c r="BG107" s="153">
        <f t="shared" si="2"/>
        <v>0</v>
      </c>
      <c r="BH107" s="153">
        <f t="shared" si="3"/>
        <v>0</v>
      </c>
      <c r="BI107" s="153">
        <f t="shared" si="4"/>
        <v>0</v>
      </c>
      <c r="BJ107" s="152" t="s">
        <v>87</v>
      </c>
      <c r="BK107" s="150"/>
      <c r="BL107" s="150"/>
      <c r="BM107" s="150"/>
    </row>
    <row r="108" spans="1:65" s="2" customFormat="1" ht="18" customHeight="1">
      <c r="A108" s="35"/>
      <c r="B108" s="146"/>
      <c r="C108" s="147"/>
      <c r="D108" s="287" t="s">
        <v>158</v>
      </c>
      <c r="E108" s="300"/>
      <c r="F108" s="300"/>
      <c r="G108" s="147"/>
      <c r="H108" s="147"/>
      <c r="I108" s="147"/>
      <c r="J108" s="105">
        <v>0</v>
      </c>
      <c r="K108" s="147"/>
      <c r="L108" s="149"/>
      <c r="M108" s="150"/>
      <c r="N108" s="151" t="s">
        <v>40</v>
      </c>
      <c r="O108" s="150"/>
      <c r="P108" s="150"/>
      <c r="Q108" s="150"/>
      <c r="R108" s="150"/>
      <c r="S108" s="147"/>
      <c r="T108" s="147"/>
      <c r="U108" s="147"/>
      <c r="V108" s="147"/>
      <c r="W108" s="147"/>
      <c r="X108" s="147"/>
      <c r="Y108" s="147"/>
      <c r="Z108" s="147"/>
      <c r="AA108" s="147"/>
      <c r="AB108" s="147"/>
      <c r="AC108" s="147"/>
      <c r="AD108" s="147"/>
      <c r="AE108" s="147"/>
      <c r="AF108" s="150"/>
      <c r="AG108" s="150"/>
      <c r="AH108" s="150"/>
      <c r="AI108" s="150"/>
      <c r="AJ108" s="150"/>
      <c r="AK108" s="150"/>
      <c r="AL108" s="150"/>
      <c r="AM108" s="150"/>
      <c r="AN108" s="150"/>
      <c r="AO108" s="150"/>
      <c r="AP108" s="150"/>
      <c r="AQ108" s="150"/>
      <c r="AR108" s="150"/>
      <c r="AS108" s="150"/>
      <c r="AT108" s="150"/>
      <c r="AU108" s="150"/>
      <c r="AV108" s="150"/>
      <c r="AW108" s="150"/>
      <c r="AX108" s="150"/>
      <c r="AY108" s="152" t="s">
        <v>155</v>
      </c>
      <c r="AZ108" s="150"/>
      <c r="BA108" s="150"/>
      <c r="BB108" s="150"/>
      <c r="BC108" s="150"/>
      <c r="BD108" s="150"/>
      <c r="BE108" s="153">
        <f t="shared" si="0"/>
        <v>0</v>
      </c>
      <c r="BF108" s="153">
        <f t="shared" si="1"/>
        <v>0</v>
      </c>
      <c r="BG108" s="153">
        <f t="shared" si="2"/>
        <v>0</v>
      </c>
      <c r="BH108" s="153">
        <f t="shared" si="3"/>
        <v>0</v>
      </c>
      <c r="BI108" s="153">
        <f t="shared" si="4"/>
        <v>0</v>
      </c>
      <c r="BJ108" s="152" t="s">
        <v>87</v>
      </c>
      <c r="BK108" s="150"/>
      <c r="BL108" s="150"/>
      <c r="BM108" s="150"/>
    </row>
    <row r="109" spans="1:65" s="2" customFormat="1" ht="18" customHeight="1">
      <c r="A109" s="35"/>
      <c r="B109" s="146"/>
      <c r="C109" s="147"/>
      <c r="D109" s="287" t="s">
        <v>159</v>
      </c>
      <c r="E109" s="300"/>
      <c r="F109" s="300"/>
      <c r="G109" s="147"/>
      <c r="H109" s="147"/>
      <c r="I109" s="147"/>
      <c r="J109" s="105">
        <v>0</v>
      </c>
      <c r="K109" s="147"/>
      <c r="L109" s="149"/>
      <c r="M109" s="150"/>
      <c r="N109" s="151" t="s">
        <v>40</v>
      </c>
      <c r="O109" s="150"/>
      <c r="P109" s="150"/>
      <c r="Q109" s="150"/>
      <c r="R109" s="150"/>
      <c r="S109" s="147"/>
      <c r="T109" s="147"/>
      <c r="U109" s="147"/>
      <c r="V109" s="147"/>
      <c r="W109" s="147"/>
      <c r="X109" s="147"/>
      <c r="Y109" s="147"/>
      <c r="Z109" s="147"/>
      <c r="AA109" s="147"/>
      <c r="AB109" s="147"/>
      <c r="AC109" s="147"/>
      <c r="AD109" s="147"/>
      <c r="AE109" s="147"/>
      <c r="AF109" s="150"/>
      <c r="AG109" s="150"/>
      <c r="AH109" s="150"/>
      <c r="AI109" s="150"/>
      <c r="AJ109" s="150"/>
      <c r="AK109" s="150"/>
      <c r="AL109" s="150"/>
      <c r="AM109" s="150"/>
      <c r="AN109" s="150"/>
      <c r="AO109" s="150"/>
      <c r="AP109" s="150"/>
      <c r="AQ109" s="150"/>
      <c r="AR109" s="150"/>
      <c r="AS109" s="150"/>
      <c r="AT109" s="150"/>
      <c r="AU109" s="150"/>
      <c r="AV109" s="150"/>
      <c r="AW109" s="150"/>
      <c r="AX109" s="150"/>
      <c r="AY109" s="152" t="s">
        <v>155</v>
      </c>
      <c r="AZ109" s="150"/>
      <c r="BA109" s="150"/>
      <c r="BB109" s="150"/>
      <c r="BC109" s="150"/>
      <c r="BD109" s="150"/>
      <c r="BE109" s="153">
        <f t="shared" si="0"/>
        <v>0</v>
      </c>
      <c r="BF109" s="153">
        <f t="shared" si="1"/>
        <v>0</v>
      </c>
      <c r="BG109" s="153">
        <f t="shared" si="2"/>
        <v>0</v>
      </c>
      <c r="BH109" s="153">
        <f t="shared" si="3"/>
        <v>0</v>
      </c>
      <c r="BI109" s="153">
        <f t="shared" si="4"/>
        <v>0</v>
      </c>
      <c r="BJ109" s="152" t="s">
        <v>87</v>
      </c>
      <c r="BK109" s="150"/>
      <c r="BL109" s="150"/>
      <c r="BM109" s="150"/>
    </row>
    <row r="110" spans="1:65" s="2" customFormat="1" ht="18" customHeight="1">
      <c r="A110" s="35"/>
      <c r="B110" s="146"/>
      <c r="C110" s="147"/>
      <c r="D110" s="148" t="s">
        <v>160</v>
      </c>
      <c r="E110" s="147"/>
      <c r="F110" s="147"/>
      <c r="G110" s="147"/>
      <c r="H110" s="147"/>
      <c r="I110" s="147"/>
      <c r="J110" s="105">
        <f>ROUND(J30*T110,2)</f>
        <v>0</v>
      </c>
      <c r="K110" s="147"/>
      <c r="L110" s="149"/>
      <c r="M110" s="150"/>
      <c r="N110" s="151" t="s">
        <v>40</v>
      </c>
      <c r="O110" s="150"/>
      <c r="P110" s="150"/>
      <c r="Q110" s="150"/>
      <c r="R110" s="150"/>
      <c r="S110" s="147"/>
      <c r="T110" s="147"/>
      <c r="U110" s="147"/>
      <c r="V110" s="147"/>
      <c r="W110" s="147"/>
      <c r="X110" s="147"/>
      <c r="Y110" s="147"/>
      <c r="Z110" s="147"/>
      <c r="AA110" s="147"/>
      <c r="AB110" s="147"/>
      <c r="AC110" s="147"/>
      <c r="AD110" s="147"/>
      <c r="AE110" s="147"/>
      <c r="AF110" s="150"/>
      <c r="AG110" s="150"/>
      <c r="AH110" s="150"/>
      <c r="AI110" s="150"/>
      <c r="AJ110" s="150"/>
      <c r="AK110" s="150"/>
      <c r="AL110" s="150"/>
      <c r="AM110" s="150"/>
      <c r="AN110" s="150"/>
      <c r="AO110" s="150"/>
      <c r="AP110" s="150"/>
      <c r="AQ110" s="150"/>
      <c r="AR110" s="150"/>
      <c r="AS110" s="150"/>
      <c r="AT110" s="150"/>
      <c r="AU110" s="150"/>
      <c r="AV110" s="150"/>
      <c r="AW110" s="150"/>
      <c r="AX110" s="150"/>
      <c r="AY110" s="152" t="s">
        <v>161</v>
      </c>
      <c r="AZ110" s="150"/>
      <c r="BA110" s="150"/>
      <c r="BB110" s="150"/>
      <c r="BC110" s="150"/>
      <c r="BD110" s="150"/>
      <c r="BE110" s="153">
        <f t="shared" si="0"/>
        <v>0</v>
      </c>
      <c r="BF110" s="153">
        <f t="shared" si="1"/>
        <v>0</v>
      </c>
      <c r="BG110" s="153">
        <f t="shared" si="2"/>
        <v>0</v>
      </c>
      <c r="BH110" s="153">
        <f t="shared" si="3"/>
        <v>0</v>
      </c>
      <c r="BI110" s="153">
        <f t="shared" si="4"/>
        <v>0</v>
      </c>
      <c r="BJ110" s="152" t="s">
        <v>87</v>
      </c>
      <c r="BK110" s="150"/>
      <c r="BL110" s="150"/>
      <c r="BM110" s="150"/>
    </row>
    <row r="111" spans="1:65" s="2" customFormat="1">
      <c r="A111" s="35"/>
      <c r="B111" s="36"/>
      <c r="C111" s="35"/>
      <c r="D111" s="35"/>
      <c r="E111" s="35"/>
      <c r="F111" s="35"/>
      <c r="G111" s="35"/>
      <c r="H111" s="35"/>
      <c r="I111" s="35"/>
      <c r="J111" s="35"/>
      <c r="K111" s="35"/>
      <c r="L111" s="48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65" s="2" customFormat="1" ht="29.25" customHeight="1">
      <c r="A112" s="35"/>
      <c r="B112" s="36"/>
      <c r="C112" s="112" t="s">
        <v>127</v>
      </c>
      <c r="D112" s="113"/>
      <c r="E112" s="113"/>
      <c r="F112" s="113"/>
      <c r="G112" s="113"/>
      <c r="H112" s="113"/>
      <c r="I112" s="113"/>
      <c r="J112" s="114">
        <f>ROUND(J96+J104,2)</f>
        <v>0</v>
      </c>
      <c r="K112" s="113"/>
      <c r="L112" s="48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31" s="2" customFormat="1" ht="6.95" customHeight="1">
      <c r="A113" s="35"/>
      <c r="B113" s="53"/>
      <c r="C113" s="54"/>
      <c r="D113" s="54"/>
      <c r="E113" s="54"/>
      <c r="F113" s="54"/>
      <c r="G113" s="54"/>
      <c r="H113" s="54"/>
      <c r="I113" s="54"/>
      <c r="J113" s="54"/>
      <c r="K113" s="54"/>
      <c r="L113" s="48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7" spans="1:31" s="2" customFormat="1" ht="6.95" customHeight="1">
      <c r="A117" s="35"/>
      <c r="B117" s="55"/>
      <c r="C117" s="56"/>
      <c r="D117" s="56"/>
      <c r="E117" s="56"/>
      <c r="F117" s="56"/>
      <c r="G117" s="56"/>
      <c r="H117" s="56"/>
      <c r="I117" s="56"/>
      <c r="J117" s="56"/>
      <c r="K117" s="56"/>
      <c r="L117" s="48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31" s="2" customFormat="1" ht="24.95" customHeight="1">
      <c r="A118" s="35"/>
      <c r="B118" s="36"/>
      <c r="C118" s="22" t="s">
        <v>162</v>
      </c>
      <c r="D118" s="35"/>
      <c r="E118" s="35"/>
      <c r="F118" s="35"/>
      <c r="G118" s="35"/>
      <c r="H118" s="35"/>
      <c r="I118" s="35"/>
      <c r="J118" s="35"/>
      <c r="K118" s="35"/>
      <c r="L118" s="48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31" s="2" customFormat="1" ht="6.95" customHeight="1">
      <c r="A119" s="35"/>
      <c r="B119" s="36"/>
      <c r="C119" s="35"/>
      <c r="D119" s="35"/>
      <c r="E119" s="35"/>
      <c r="F119" s="35"/>
      <c r="G119" s="35"/>
      <c r="H119" s="35"/>
      <c r="I119" s="35"/>
      <c r="J119" s="35"/>
      <c r="K119" s="35"/>
      <c r="L119" s="48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31" s="2" customFormat="1" ht="12" customHeight="1">
      <c r="A120" s="35"/>
      <c r="B120" s="36"/>
      <c r="C120" s="28" t="s">
        <v>15</v>
      </c>
      <c r="D120" s="35"/>
      <c r="E120" s="35"/>
      <c r="F120" s="35"/>
      <c r="G120" s="35"/>
      <c r="H120" s="35"/>
      <c r="I120" s="35"/>
      <c r="J120" s="35"/>
      <c r="K120" s="35"/>
      <c r="L120" s="48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31" s="2" customFormat="1" ht="16.5" customHeight="1">
      <c r="A121" s="35"/>
      <c r="B121" s="36"/>
      <c r="C121" s="35"/>
      <c r="D121" s="35"/>
      <c r="E121" s="301" t="str">
        <f>E7</f>
        <v>Vybudovanie operačnej sály na osadenie prístroja pre urológiu</v>
      </c>
      <c r="F121" s="302"/>
      <c r="G121" s="302"/>
      <c r="H121" s="302"/>
      <c r="I121" s="35"/>
      <c r="J121" s="35"/>
      <c r="K121" s="35"/>
      <c r="L121" s="48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31" s="2" customFormat="1" ht="12" customHeight="1">
      <c r="A122" s="35"/>
      <c r="B122" s="36"/>
      <c r="C122" s="28" t="s">
        <v>129</v>
      </c>
      <c r="D122" s="35"/>
      <c r="E122" s="35"/>
      <c r="F122" s="35"/>
      <c r="G122" s="35"/>
      <c r="H122" s="35"/>
      <c r="I122" s="35"/>
      <c r="J122" s="35"/>
      <c r="K122" s="35"/>
      <c r="L122" s="48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31" s="2" customFormat="1" ht="16.5" customHeight="1">
      <c r="A123" s="35"/>
      <c r="B123" s="36"/>
      <c r="C123" s="35"/>
      <c r="D123" s="35"/>
      <c r="E123" s="292" t="str">
        <f>E9</f>
        <v>VZT - Klimatizácia a chladenie</v>
      </c>
      <c r="F123" s="299"/>
      <c r="G123" s="299"/>
      <c r="H123" s="299"/>
      <c r="I123" s="35"/>
      <c r="J123" s="35"/>
      <c r="K123" s="35"/>
      <c r="L123" s="48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31" s="2" customFormat="1" ht="6.95" customHeight="1">
      <c r="A124" s="35"/>
      <c r="B124" s="36"/>
      <c r="C124" s="35"/>
      <c r="D124" s="35"/>
      <c r="E124" s="35"/>
      <c r="F124" s="35"/>
      <c r="G124" s="35"/>
      <c r="H124" s="35"/>
      <c r="I124" s="35"/>
      <c r="J124" s="35"/>
      <c r="K124" s="35"/>
      <c r="L124" s="48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31" s="2" customFormat="1" ht="12" customHeight="1">
      <c r="A125" s="35"/>
      <c r="B125" s="36"/>
      <c r="C125" s="28" t="s">
        <v>19</v>
      </c>
      <c r="D125" s="35"/>
      <c r="E125" s="35"/>
      <c r="F125" s="26" t="str">
        <f>F12</f>
        <v>Bratislava</v>
      </c>
      <c r="G125" s="35"/>
      <c r="H125" s="35"/>
      <c r="I125" s="28" t="s">
        <v>21</v>
      </c>
      <c r="J125" s="61" t="str">
        <f>IF(J12="","",J12)</f>
        <v>14. 3. 2022</v>
      </c>
      <c r="K125" s="35"/>
      <c r="L125" s="48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31" s="2" customFormat="1" ht="6.95" customHeight="1">
      <c r="A126" s="35"/>
      <c r="B126" s="36"/>
      <c r="C126" s="35"/>
      <c r="D126" s="35"/>
      <c r="E126" s="35"/>
      <c r="F126" s="35"/>
      <c r="G126" s="35"/>
      <c r="H126" s="35"/>
      <c r="I126" s="35"/>
      <c r="J126" s="35"/>
      <c r="K126" s="35"/>
      <c r="L126" s="48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1" s="2" customFormat="1" ht="15.2" customHeight="1">
      <c r="A127" s="35"/>
      <c r="B127" s="36"/>
      <c r="C127" s="28" t="s">
        <v>23</v>
      </c>
      <c r="D127" s="35"/>
      <c r="E127" s="35"/>
      <c r="F127" s="26" t="str">
        <f>E15</f>
        <v xml:space="preserve"> </v>
      </c>
      <c r="G127" s="35"/>
      <c r="H127" s="35"/>
      <c r="I127" s="28" t="s">
        <v>28</v>
      </c>
      <c r="J127" s="31" t="str">
        <f>E21</f>
        <v xml:space="preserve"> </v>
      </c>
      <c r="K127" s="35"/>
      <c r="L127" s="48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1" s="2" customFormat="1" ht="15.2" customHeight="1">
      <c r="A128" s="35"/>
      <c r="B128" s="36"/>
      <c r="C128" s="28" t="s">
        <v>27</v>
      </c>
      <c r="D128" s="35"/>
      <c r="E128" s="35"/>
      <c r="F128" s="26" t="str">
        <f>IF(E18="","",E18)</f>
        <v/>
      </c>
      <c r="G128" s="35"/>
      <c r="H128" s="35"/>
      <c r="I128" s="28" t="s">
        <v>30</v>
      </c>
      <c r="J128" s="31" t="str">
        <f>E24</f>
        <v>Ing. Pavel Škrinár</v>
      </c>
      <c r="K128" s="35"/>
      <c r="L128" s="48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65" s="2" customFormat="1" ht="10.35" customHeight="1">
      <c r="A129" s="35"/>
      <c r="B129" s="36"/>
      <c r="C129" s="35"/>
      <c r="D129" s="35"/>
      <c r="E129" s="35"/>
      <c r="F129" s="35"/>
      <c r="G129" s="35"/>
      <c r="H129" s="35"/>
      <c r="I129" s="35"/>
      <c r="J129" s="35"/>
      <c r="K129" s="35"/>
      <c r="L129" s="48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pans="1:65" s="11" customFormat="1" ht="29.25" customHeight="1">
      <c r="A130" s="154"/>
      <c r="B130" s="155"/>
      <c r="C130" s="156" t="s">
        <v>163</v>
      </c>
      <c r="D130" s="157" t="s">
        <v>59</v>
      </c>
      <c r="E130" s="157" t="s">
        <v>55</v>
      </c>
      <c r="F130" s="157" t="s">
        <v>56</v>
      </c>
      <c r="G130" s="157" t="s">
        <v>164</v>
      </c>
      <c r="H130" s="157" t="s">
        <v>165</v>
      </c>
      <c r="I130" s="157" t="s">
        <v>166</v>
      </c>
      <c r="J130" s="158" t="s">
        <v>138</v>
      </c>
      <c r="K130" s="159" t="s">
        <v>167</v>
      </c>
      <c r="L130" s="160"/>
      <c r="M130" s="68" t="s">
        <v>1</v>
      </c>
      <c r="N130" s="69" t="s">
        <v>38</v>
      </c>
      <c r="O130" s="69" t="s">
        <v>168</v>
      </c>
      <c r="P130" s="69" t="s">
        <v>169</v>
      </c>
      <c r="Q130" s="69" t="s">
        <v>170</v>
      </c>
      <c r="R130" s="69" t="s">
        <v>171</v>
      </c>
      <c r="S130" s="69" t="s">
        <v>172</v>
      </c>
      <c r="T130" s="70" t="s">
        <v>173</v>
      </c>
      <c r="U130" s="154"/>
      <c r="V130" s="154"/>
      <c r="W130" s="154"/>
      <c r="X130" s="154"/>
      <c r="Y130" s="154"/>
      <c r="Z130" s="154"/>
      <c r="AA130" s="154"/>
      <c r="AB130" s="154"/>
      <c r="AC130" s="154"/>
      <c r="AD130" s="154"/>
      <c r="AE130" s="154"/>
    </row>
    <row r="131" spans="1:65" s="2" customFormat="1" ht="22.9" customHeight="1">
      <c r="A131" s="35"/>
      <c r="B131" s="36"/>
      <c r="C131" s="75" t="s">
        <v>135</v>
      </c>
      <c r="D131" s="35"/>
      <c r="E131" s="35"/>
      <c r="F131" s="35"/>
      <c r="G131" s="35"/>
      <c r="H131" s="35"/>
      <c r="I131" s="35"/>
      <c r="J131" s="161">
        <f>BK131</f>
        <v>0</v>
      </c>
      <c r="K131" s="35"/>
      <c r="L131" s="36"/>
      <c r="M131" s="71"/>
      <c r="N131" s="62"/>
      <c r="O131" s="72"/>
      <c r="P131" s="162">
        <f>P132+P171+P179+P182+P186</f>
        <v>0</v>
      </c>
      <c r="Q131" s="72"/>
      <c r="R131" s="162">
        <f>R132+R171+R179+R182+R186</f>
        <v>0</v>
      </c>
      <c r="S131" s="72"/>
      <c r="T131" s="163">
        <f>T132+T171+T179+T182+T186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T131" s="18" t="s">
        <v>73</v>
      </c>
      <c r="AU131" s="18" t="s">
        <v>140</v>
      </c>
      <c r="BK131" s="164">
        <f>BK132+BK171+BK179+BK182+BK186</f>
        <v>0</v>
      </c>
    </row>
    <row r="132" spans="1:65" s="12" customFormat="1" ht="25.9" customHeight="1">
      <c r="B132" s="165"/>
      <c r="D132" s="166" t="s">
        <v>73</v>
      </c>
      <c r="E132" s="167" t="s">
        <v>1453</v>
      </c>
      <c r="F132" s="167" t="s">
        <v>1454</v>
      </c>
      <c r="I132" s="168"/>
      <c r="J132" s="169">
        <f>BK132</f>
        <v>0</v>
      </c>
      <c r="L132" s="165"/>
      <c r="M132" s="170"/>
      <c r="N132" s="171"/>
      <c r="O132" s="171"/>
      <c r="P132" s="172">
        <f>SUM(P133:P170)</f>
        <v>0</v>
      </c>
      <c r="Q132" s="171"/>
      <c r="R132" s="172">
        <f>SUM(R133:R170)</f>
        <v>0</v>
      </c>
      <c r="S132" s="171"/>
      <c r="T132" s="173">
        <f>SUM(T133:T170)</f>
        <v>0</v>
      </c>
      <c r="AR132" s="166" t="s">
        <v>81</v>
      </c>
      <c r="AT132" s="174" t="s">
        <v>73</v>
      </c>
      <c r="AU132" s="174" t="s">
        <v>74</v>
      </c>
      <c r="AY132" s="166" t="s">
        <v>176</v>
      </c>
      <c r="BK132" s="175">
        <f>SUM(BK133:BK170)</f>
        <v>0</v>
      </c>
    </row>
    <row r="133" spans="1:65" s="2" customFormat="1" ht="24.2" customHeight="1">
      <c r="A133" s="35"/>
      <c r="B133" s="146"/>
      <c r="C133" s="178" t="s">
        <v>81</v>
      </c>
      <c r="D133" s="178" t="s">
        <v>179</v>
      </c>
      <c r="E133" s="179" t="s">
        <v>1455</v>
      </c>
      <c r="F133" s="180" t="s">
        <v>1456</v>
      </c>
      <c r="G133" s="181" t="s">
        <v>272</v>
      </c>
      <c r="H133" s="182">
        <v>1</v>
      </c>
      <c r="I133" s="183"/>
      <c r="J133" s="184">
        <f>ROUND(I133*H133,2)</f>
        <v>0</v>
      </c>
      <c r="K133" s="185"/>
      <c r="L133" s="36"/>
      <c r="M133" s="186" t="s">
        <v>1</v>
      </c>
      <c r="N133" s="187" t="s">
        <v>40</v>
      </c>
      <c r="O133" s="64"/>
      <c r="P133" s="188">
        <f>O133*H133</f>
        <v>0</v>
      </c>
      <c r="Q133" s="188">
        <v>0</v>
      </c>
      <c r="R133" s="188">
        <f>Q133*H133</f>
        <v>0</v>
      </c>
      <c r="S133" s="188">
        <v>0</v>
      </c>
      <c r="T133" s="189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190" t="s">
        <v>183</v>
      </c>
      <c r="AT133" s="190" t="s">
        <v>179</v>
      </c>
      <c r="AU133" s="190" t="s">
        <v>81</v>
      </c>
      <c r="AY133" s="18" t="s">
        <v>176</v>
      </c>
      <c r="BE133" s="108">
        <f>IF(N133="základná",J133,0)</f>
        <v>0</v>
      </c>
      <c r="BF133" s="108">
        <f>IF(N133="znížená",J133,0)</f>
        <v>0</v>
      </c>
      <c r="BG133" s="108">
        <f>IF(N133="zákl. prenesená",J133,0)</f>
        <v>0</v>
      </c>
      <c r="BH133" s="108">
        <f>IF(N133="zníž. prenesená",J133,0)</f>
        <v>0</v>
      </c>
      <c r="BI133" s="108">
        <f>IF(N133="nulová",J133,0)</f>
        <v>0</v>
      </c>
      <c r="BJ133" s="18" t="s">
        <v>87</v>
      </c>
      <c r="BK133" s="108">
        <f>ROUND(I133*H133,2)</f>
        <v>0</v>
      </c>
      <c r="BL133" s="18" t="s">
        <v>183</v>
      </c>
      <c r="BM133" s="190" t="s">
        <v>87</v>
      </c>
    </row>
    <row r="134" spans="1:65" s="2" customFormat="1" ht="24.2" customHeight="1">
      <c r="A134" s="35"/>
      <c r="B134" s="146"/>
      <c r="C134" s="231" t="s">
        <v>87</v>
      </c>
      <c r="D134" s="231" t="s">
        <v>558</v>
      </c>
      <c r="E134" s="232" t="s">
        <v>1457</v>
      </c>
      <c r="F134" s="233" t="s">
        <v>1456</v>
      </c>
      <c r="G134" s="234" t="s">
        <v>272</v>
      </c>
      <c r="H134" s="235">
        <v>1</v>
      </c>
      <c r="I134" s="236"/>
      <c r="J134" s="237">
        <f>ROUND(I134*H134,2)</f>
        <v>0</v>
      </c>
      <c r="K134" s="238"/>
      <c r="L134" s="239"/>
      <c r="M134" s="240" t="s">
        <v>1</v>
      </c>
      <c r="N134" s="241" t="s">
        <v>40</v>
      </c>
      <c r="O134" s="64"/>
      <c r="P134" s="188">
        <f>O134*H134</f>
        <v>0</v>
      </c>
      <c r="Q134" s="188">
        <v>0</v>
      </c>
      <c r="R134" s="188">
        <f>Q134*H134</f>
        <v>0</v>
      </c>
      <c r="S134" s="188">
        <v>0</v>
      </c>
      <c r="T134" s="189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190" t="s">
        <v>225</v>
      </c>
      <c r="AT134" s="190" t="s">
        <v>558</v>
      </c>
      <c r="AU134" s="190" t="s">
        <v>81</v>
      </c>
      <c r="AY134" s="18" t="s">
        <v>176</v>
      </c>
      <c r="BE134" s="108">
        <f>IF(N134="základná",J134,0)</f>
        <v>0</v>
      </c>
      <c r="BF134" s="108">
        <f>IF(N134="znížená",J134,0)</f>
        <v>0</v>
      </c>
      <c r="BG134" s="108">
        <f>IF(N134="zákl. prenesená",J134,0)</f>
        <v>0</v>
      </c>
      <c r="BH134" s="108">
        <f>IF(N134="zníž. prenesená",J134,0)</f>
        <v>0</v>
      </c>
      <c r="BI134" s="108">
        <f>IF(N134="nulová",J134,0)</f>
        <v>0</v>
      </c>
      <c r="BJ134" s="18" t="s">
        <v>87</v>
      </c>
      <c r="BK134" s="108">
        <f>ROUND(I134*H134,2)</f>
        <v>0</v>
      </c>
      <c r="BL134" s="18" t="s">
        <v>183</v>
      </c>
      <c r="BM134" s="190" t="s">
        <v>183</v>
      </c>
    </row>
    <row r="135" spans="1:65" s="2" customFormat="1" ht="234">
      <c r="A135" s="35"/>
      <c r="B135" s="36"/>
      <c r="C135" s="35"/>
      <c r="D135" s="192" t="s">
        <v>585</v>
      </c>
      <c r="E135" s="35"/>
      <c r="F135" s="228" t="s">
        <v>1458</v>
      </c>
      <c r="G135" s="35"/>
      <c r="H135" s="35"/>
      <c r="I135" s="147"/>
      <c r="J135" s="35"/>
      <c r="K135" s="35"/>
      <c r="L135" s="36"/>
      <c r="M135" s="229"/>
      <c r="N135" s="230"/>
      <c r="O135" s="64"/>
      <c r="P135" s="64"/>
      <c r="Q135" s="64"/>
      <c r="R135" s="64"/>
      <c r="S135" s="64"/>
      <c r="T135" s="6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T135" s="18" t="s">
        <v>585</v>
      </c>
      <c r="AU135" s="18" t="s">
        <v>81</v>
      </c>
    </row>
    <row r="136" spans="1:65" s="2" customFormat="1" ht="21.75" customHeight="1">
      <c r="A136" s="35"/>
      <c r="B136" s="146"/>
      <c r="C136" s="231" t="s">
        <v>215</v>
      </c>
      <c r="D136" s="231" t="s">
        <v>558</v>
      </c>
      <c r="E136" s="232" t="s">
        <v>1459</v>
      </c>
      <c r="F136" s="233" t="s">
        <v>1460</v>
      </c>
      <c r="G136" s="234" t="s">
        <v>272</v>
      </c>
      <c r="H136" s="235">
        <v>2</v>
      </c>
      <c r="I136" s="236"/>
      <c r="J136" s="237">
        <f>ROUND(I136*H136,2)</f>
        <v>0</v>
      </c>
      <c r="K136" s="238"/>
      <c r="L136" s="239"/>
      <c r="M136" s="240" t="s">
        <v>1</v>
      </c>
      <c r="N136" s="241" t="s">
        <v>40</v>
      </c>
      <c r="O136" s="64"/>
      <c r="P136" s="188">
        <f>O136*H136</f>
        <v>0</v>
      </c>
      <c r="Q136" s="188">
        <v>0</v>
      </c>
      <c r="R136" s="188">
        <f>Q136*H136</f>
        <v>0</v>
      </c>
      <c r="S136" s="188">
        <v>0</v>
      </c>
      <c r="T136" s="189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190" t="s">
        <v>225</v>
      </c>
      <c r="AT136" s="190" t="s">
        <v>558</v>
      </c>
      <c r="AU136" s="190" t="s">
        <v>81</v>
      </c>
      <c r="AY136" s="18" t="s">
        <v>176</v>
      </c>
      <c r="BE136" s="108">
        <f>IF(N136="základná",J136,0)</f>
        <v>0</v>
      </c>
      <c r="BF136" s="108">
        <f>IF(N136="znížená",J136,0)</f>
        <v>0</v>
      </c>
      <c r="BG136" s="108">
        <f>IF(N136="zákl. prenesená",J136,0)</f>
        <v>0</v>
      </c>
      <c r="BH136" s="108">
        <f>IF(N136="zníž. prenesená",J136,0)</f>
        <v>0</v>
      </c>
      <c r="BI136" s="108">
        <f>IF(N136="nulová",J136,0)</f>
        <v>0</v>
      </c>
      <c r="BJ136" s="18" t="s">
        <v>87</v>
      </c>
      <c r="BK136" s="108">
        <f>ROUND(I136*H136,2)</f>
        <v>0</v>
      </c>
      <c r="BL136" s="18" t="s">
        <v>183</v>
      </c>
      <c r="BM136" s="190" t="s">
        <v>218</v>
      </c>
    </row>
    <row r="137" spans="1:65" s="2" customFormat="1" ht="78">
      <c r="A137" s="35"/>
      <c r="B137" s="36"/>
      <c r="C137" s="35"/>
      <c r="D137" s="192" t="s">
        <v>585</v>
      </c>
      <c r="E137" s="35"/>
      <c r="F137" s="228" t="s">
        <v>1461</v>
      </c>
      <c r="G137" s="35"/>
      <c r="H137" s="35"/>
      <c r="I137" s="147"/>
      <c r="J137" s="35"/>
      <c r="K137" s="35"/>
      <c r="L137" s="36"/>
      <c r="M137" s="229"/>
      <c r="N137" s="230"/>
      <c r="O137" s="64"/>
      <c r="P137" s="64"/>
      <c r="Q137" s="64"/>
      <c r="R137" s="64"/>
      <c r="S137" s="64"/>
      <c r="T137" s="6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T137" s="18" t="s">
        <v>585</v>
      </c>
      <c r="AU137" s="18" t="s">
        <v>81</v>
      </c>
    </row>
    <row r="138" spans="1:65" s="2" customFormat="1" ht="16.5" customHeight="1">
      <c r="A138" s="35"/>
      <c r="B138" s="146"/>
      <c r="C138" s="231" t="s">
        <v>183</v>
      </c>
      <c r="D138" s="231" t="s">
        <v>558</v>
      </c>
      <c r="E138" s="232" t="s">
        <v>1462</v>
      </c>
      <c r="F138" s="233" t="s">
        <v>1463</v>
      </c>
      <c r="G138" s="234" t="s">
        <v>272</v>
      </c>
      <c r="H138" s="235">
        <v>2</v>
      </c>
      <c r="I138" s="236"/>
      <c r="J138" s="237">
        <f t="shared" ref="J138:J144" si="5">ROUND(I138*H138,2)</f>
        <v>0</v>
      </c>
      <c r="K138" s="238"/>
      <c r="L138" s="239"/>
      <c r="M138" s="240" t="s">
        <v>1</v>
      </c>
      <c r="N138" s="241" t="s">
        <v>40</v>
      </c>
      <c r="O138" s="64"/>
      <c r="P138" s="188">
        <f t="shared" ref="P138:P144" si="6">O138*H138</f>
        <v>0</v>
      </c>
      <c r="Q138" s="188">
        <v>0</v>
      </c>
      <c r="R138" s="188">
        <f t="shared" ref="R138:R144" si="7">Q138*H138</f>
        <v>0</v>
      </c>
      <c r="S138" s="188">
        <v>0</v>
      </c>
      <c r="T138" s="189">
        <f t="shared" ref="T138:T144" si="8"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190" t="s">
        <v>225</v>
      </c>
      <c r="AT138" s="190" t="s">
        <v>558</v>
      </c>
      <c r="AU138" s="190" t="s">
        <v>81</v>
      </c>
      <c r="AY138" s="18" t="s">
        <v>176</v>
      </c>
      <c r="BE138" s="108">
        <f t="shared" ref="BE138:BE144" si="9">IF(N138="základná",J138,0)</f>
        <v>0</v>
      </c>
      <c r="BF138" s="108">
        <f t="shared" ref="BF138:BF144" si="10">IF(N138="znížená",J138,0)</f>
        <v>0</v>
      </c>
      <c r="BG138" s="108">
        <f t="shared" ref="BG138:BG144" si="11">IF(N138="zákl. prenesená",J138,0)</f>
        <v>0</v>
      </c>
      <c r="BH138" s="108">
        <f t="shared" ref="BH138:BH144" si="12">IF(N138="zníž. prenesená",J138,0)</f>
        <v>0</v>
      </c>
      <c r="BI138" s="108">
        <f t="shared" ref="BI138:BI144" si="13">IF(N138="nulová",J138,0)</f>
        <v>0</v>
      </c>
      <c r="BJ138" s="18" t="s">
        <v>87</v>
      </c>
      <c r="BK138" s="108">
        <f t="shared" ref="BK138:BK144" si="14">ROUND(I138*H138,2)</f>
        <v>0</v>
      </c>
      <c r="BL138" s="18" t="s">
        <v>183</v>
      </c>
      <c r="BM138" s="190" t="s">
        <v>225</v>
      </c>
    </row>
    <row r="139" spans="1:65" s="2" customFormat="1" ht="16.5" customHeight="1">
      <c r="A139" s="35"/>
      <c r="B139" s="146"/>
      <c r="C139" s="231" t="s">
        <v>237</v>
      </c>
      <c r="D139" s="231" t="s">
        <v>558</v>
      </c>
      <c r="E139" s="232" t="s">
        <v>1464</v>
      </c>
      <c r="F139" s="233" t="s">
        <v>1465</v>
      </c>
      <c r="G139" s="234" t="s">
        <v>272</v>
      </c>
      <c r="H139" s="235">
        <v>2</v>
      </c>
      <c r="I139" s="236"/>
      <c r="J139" s="237">
        <f t="shared" si="5"/>
        <v>0</v>
      </c>
      <c r="K139" s="238"/>
      <c r="L139" s="239"/>
      <c r="M139" s="240" t="s">
        <v>1</v>
      </c>
      <c r="N139" s="241" t="s">
        <v>40</v>
      </c>
      <c r="O139" s="64"/>
      <c r="P139" s="188">
        <f t="shared" si="6"/>
        <v>0</v>
      </c>
      <c r="Q139" s="188">
        <v>0</v>
      </c>
      <c r="R139" s="188">
        <f t="shared" si="7"/>
        <v>0</v>
      </c>
      <c r="S139" s="188">
        <v>0</v>
      </c>
      <c r="T139" s="189">
        <f t="shared" si="8"/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190" t="s">
        <v>225</v>
      </c>
      <c r="AT139" s="190" t="s">
        <v>558</v>
      </c>
      <c r="AU139" s="190" t="s">
        <v>81</v>
      </c>
      <c r="AY139" s="18" t="s">
        <v>176</v>
      </c>
      <c r="BE139" s="108">
        <f t="shared" si="9"/>
        <v>0</v>
      </c>
      <c r="BF139" s="108">
        <f t="shared" si="10"/>
        <v>0</v>
      </c>
      <c r="BG139" s="108">
        <f t="shared" si="11"/>
        <v>0</v>
      </c>
      <c r="BH139" s="108">
        <f t="shared" si="12"/>
        <v>0</v>
      </c>
      <c r="BI139" s="108">
        <f t="shared" si="13"/>
        <v>0</v>
      </c>
      <c r="BJ139" s="18" t="s">
        <v>87</v>
      </c>
      <c r="BK139" s="108">
        <f t="shared" si="14"/>
        <v>0</v>
      </c>
      <c r="BL139" s="18" t="s">
        <v>183</v>
      </c>
      <c r="BM139" s="190" t="s">
        <v>1466</v>
      </c>
    </row>
    <row r="140" spans="1:65" s="2" customFormat="1" ht="37.9" customHeight="1">
      <c r="A140" s="35"/>
      <c r="B140" s="146"/>
      <c r="C140" s="231" t="s">
        <v>218</v>
      </c>
      <c r="D140" s="231" t="s">
        <v>558</v>
      </c>
      <c r="E140" s="232" t="s">
        <v>1467</v>
      </c>
      <c r="F140" s="233" t="s">
        <v>1468</v>
      </c>
      <c r="G140" s="234" t="s">
        <v>1469</v>
      </c>
      <c r="H140" s="235">
        <v>45</v>
      </c>
      <c r="I140" s="236"/>
      <c r="J140" s="237">
        <f t="shared" si="5"/>
        <v>0</v>
      </c>
      <c r="K140" s="238"/>
      <c r="L140" s="239"/>
      <c r="M140" s="240" t="s">
        <v>1</v>
      </c>
      <c r="N140" s="241" t="s">
        <v>40</v>
      </c>
      <c r="O140" s="64"/>
      <c r="P140" s="188">
        <f t="shared" si="6"/>
        <v>0</v>
      </c>
      <c r="Q140" s="188">
        <v>0</v>
      </c>
      <c r="R140" s="188">
        <f t="shared" si="7"/>
        <v>0</v>
      </c>
      <c r="S140" s="188">
        <v>0</v>
      </c>
      <c r="T140" s="189">
        <f t="shared" si="8"/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190" t="s">
        <v>225</v>
      </c>
      <c r="AT140" s="190" t="s">
        <v>558</v>
      </c>
      <c r="AU140" s="190" t="s">
        <v>81</v>
      </c>
      <c r="AY140" s="18" t="s">
        <v>176</v>
      </c>
      <c r="BE140" s="108">
        <f t="shared" si="9"/>
        <v>0</v>
      </c>
      <c r="BF140" s="108">
        <f t="shared" si="10"/>
        <v>0</v>
      </c>
      <c r="BG140" s="108">
        <f t="shared" si="11"/>
        <v>0</v>
      </c>
      <c r="BH140" s="108">
        <f t="shared" si="12"/>
        <v>0</v>
      </c>
      <c r="BI140" s="108">
        <f t="shared" si="13"/>
        <v>0</v>
      </c>
      <c r="BJ140" s="18" t="s">
        <v>87</v>
      </c>
      <c r="BK140" s="108">
        <f t="shared" si="14"/>
        <v>0</v>
      </c>
      <c r="BL140" s="18" t="s">
        <v>183</v>
      </c>
      <c r="BM140" s="190" t="s">
        <v>1470</v>
      </c>
    </row>
    <row r="141" spans="1:65" s="2" customFormat="1" ht="16.5" customHeight="1">
      <c r="A141" s="35"/>
      <c r="B141" s="146"/>
      <c r="C141" s="231" t="s">
        <v>245</v>
      </c>
      <c r="D141" s="231" t="s">
        <v>558</v>
      </c>
      <c r="E141" s="232" t="s">
        <v>1471</v>
      </c>
      <c r="F141" s="233" t="s">
        <v>1472</v>
      </c>
      <c r="G141" s="234" t="s">
        <v>272</v>
      </c>
      <c r="H141" s="235">
        <v>4</v>
      </c>
      <c r="I141" s="236"/>
      <c r="J141" s="237">
        <f t="shared" si="5"/>
        <v>0</v>
      </c>
      <c r="K141" s="238"/>
      <c r="L141" s="239"/>
      <c r="M141" s="240" t="s">
        <v>1</v>
      </c>
      <c r="N141" s="241" t="s">
        <v>40</v>
      </c>
      <c r="O141" s="64"/>
      <c r="P141" s="188">
        <f t="shared" si="6"/>
        <v>0</v>
      </c>
      <c r="Q141" s="188">
        <v>0</v>
      </c>
      <c r="R141" s="188">
        <f t="shared" si="7"/>
        <v>0</v>
      </c>
      <c r="S141" s="188">
        <v>0</v>
      </c>
      <c r="T141" s="189">
        <f t="shared" si="8"/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190" t="s">
        <v>225</v>
      </c>
      <c r="AT141" s="190" t="s">
        <v>558</v>
      </c>
      <c r="AU141" s="190" t="s">
        <v>81</v>
      </c>
      <c r="AY141" s="18" t="s">
        <v>176</v>
      </c>
      <c r="BE141" s="108">
        <f t="shared" si="9"/>
        <v>0</v>
      </c>
      <c r="BF141" s="108">
        <f t="shared" si="10"/>
        <v>0</v>
      </c>
      <c r="BG141" s="108">
        <f t="shared" si="11"/>
        <v>0</v>
      </c>
      <c r="BH141" s="108">
        <f t="shared" si="12"/>
        <v>0</v>
      </c>
      <c r="BI141" s="108">
        <f t="shared" si="13"/>
        <v>0</v>
      </c>
      <c r="BJ141" s="18" t="s">
        <v>87</v>
      </c>
      <c r="BK141" s="108">
        <f t="shared" si="14"/>
        <v>0</v>
      </c>
      <c r="BL141" s="18" t="s">
        <v>183</v>
      </c>
      <c r="BM141" s="190" t="s">
        <v>248</v>
      </c>
    </row>
    <row r="142" spans="1:65" s="2" customFormat="1" ht="16.5" customHeight="1">
      <c r="A142" s="35"/>
      <c r="B142" s="146"/>
      <c r="C142" s="231" t="s">
        <v>225</v>
      </c>
      <c r="D142" s="231" t="s">
        <v>558</v>
      </c>
      <c r="E142" s="232" t="s">
        <v>1473</v>
      </c>
      <c r="F142" s="233" t="s">
        <v>1474</v>
      </c>
      <c r="G142" s="234" t="s">
        <v>272</v>
      </c>
      <c r="H142" s="235">
        <v>2</v>
      </c>
      <c r="I142" s="236"/>
      <c r="J142" s="237">
        <f t="shared" si="5"/>
        <v>0</v>
      </c>
      <c r="K142" s="238"/>
      <c r="L142" s="239"/>
      <c r="M142" s="240" t="s">
        <v>1</v>
      </c>
      <c r="N142" s="241" t="s">
        <v>40</v>
      </c>
      <c r="O142" s="64"/>
      <c r="P142" s="188">
        <f t="shared" si="6"/>
        <v>0</v>
      </c>
      <c r="Q142" s="188">
        <v>0</v>
      </c>
      <c r="R142" s="188">
        <f t="shared" si="7"/>
        <v>0</v>
      </c>
      <c r="S142" s="188">
        <v>0</v>
      </c>
      <c r="T142" s="189">
        <f t="shared" si="8"/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190" t="s">
        <v>225</v>
      </c>
      <c r="AT142" s="190" t="s">
        <v>558</v>
      </c>
      <c r="AU142" s="190" t="s">
        <v>81</v>
      </c>
      <c r="AY142" s="18" t="s">
        <v>176</v>
      </c>
      <c r="BE142" s="108">
        <f t="shared" si="9"/>
        <v>0</v>
      </c>
      <c r="BF142" s="108">
        <f t="shared" si="10"/>
        <v>0</v>
      </c>
      <c r="BG142" s="108">
        <f t="shared" si="11"/>
        <v>0</v>
      </c>
      <c r="BH142" s="108">
        <f t="shared" si="12"/>
        <v>0</v>
      </c>
      <c r="BI142" s="108">
        <f t="shared" si="13"/>
        <v>0</v>
      </c>
      <c r="BJ142" s="18" t="s">
        <v>87</v>
      </c>
      <c r="BK142" s="108">
        <f t="shared" si="14"/>
        <v>0</v>
      </c>
      <c r="BL142" s="18" t="s">
        <v>183</v>
      </c>
      <c r="BM142" s="190" t="s">
        <v>252</v>
      </c>
    </row>
    <row r="143" spans="1:65" s="2" customFormat="1" ht="16.5" customHeight="1">
      <c r="A143" s="35"/>
      <c r="B143" s="146"/>
      <c r="C143" s="231" t="s">
        <v>177</v>
      </c>
      <c r="D143" s="231" t="s">
        <v>558</v>
      </c>
      <c r="E143" s="232" t="s">
        <v>1475</v>
      </c>
      <c r="F143" s="233" t="s">
        <v>1476</v>
      </c>
      <c r="G143" s="234" t="s">
        <v>272</v>
      </c>
      <c r="H143" s="235">
        <v>2</v>
      </c>
      <c r="I143" s="236"/>
      <c r="J143" s="237">
        <f t="shared" si="5"/>
        <v>0</v>
      </c>
      <c r="K143" s="238"/>
      <c r="L143" s="239"/>
      <c r="M143" s="240" t="s">
        <v>1</v>
      </c>
      <c r="N143" s="241" t="s">
        <v>40</v>
      </c>
      <c r="O143" s="64"/>
      <c r="P143" s="188">
        <f t="shared" si="6"/>
        <v>0</v>
      </c>
      <c r="Q143" s="188">
        <v>0</v>
      </c>
      <c r="R143" s="188">
        <f t="shared" si="7"/>
        <v>0</v>
      </c>
      <c r="S143" s="188">
        <v>0</v>
      </c>
      <c r="T143" s="189">
        <f t="shared" si="8"/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190" t="s">
        <v>225</v>
      </c>
      <c r="AT143" s="190" t="s">
        <v>558</v>
      </c>
      <c r="AU143" s="190" t="s">
        <v>81</v>
      </c>
      <c r="AY143" s="18" t="s">
        <v>176</v>
      </c>
      <c r="BE143" s="108">
        <f t="shared" si="9"/>
        <v>0</v>
      </c>
      <c r="BF143" s="108">
        <f t="shared" si="10"/>
        <v>0</v>
      </c>
      <c r="BG143" s="108">
        <f t="shared" si="11"/>
        <v>0</v>
      </c>
      <c r="BH143" s="108">
        <f t="shared" si="12"/>
        <v>0</v>
      </c>
      <c r="BI143" s="108">
        <f t="shared" si="13"/>
        <v>0</v>
      </c>
      <c r="BJ143" s="18" t="s">
        <v>87</v>
      </c>
      <c r="BK143" s="108">
        <f t="shared" si="14"/>
        <v>0</v>
      </c>
      <c r="BL143" s="18" t="s">
        <v>183</v>
      </c>
      <c r="BM143" s="190" t="s">
        <v>264</v>
      </c>
    </row>
    <row r="144" spans="1:65" s="2" customFormat="1" ht="16.5" customHeight="1">
      <c r="A144" s="35"/>
      <c r="B144" s="146"/>
      <c r="C144" s="231" t="s">
        <v>240</v>
      </c>
      <c r="D144" s="231" t="s">
        <v>558</v>
      </c>
      <c r="E144" s="232" t="s">
        <v>1477</v>
      </c>
      <c r="F144" s="233" t="s">
        <v>1478</v>
      </c>
      <c r="G144" s="234" t="s">
        <v>272</v>
      </c>
      <c r="H144" s="235">
        <v>8</v>
      </c>
      <c r="I144" s="236"/>
      <c r="J144" s="237">
        <f t="shared" si="5"/>
        <v>0</v>
      </c>
      <c r="K144" s="238"/>
      <c r="L144" s="239"/>
      <c r="M144" s="240" t="s">
        <v>1</v>
      </c>
      <c r="N144" s="241" t="s">
        <v>40</v>
      </c>
      <c r="O144" s="64"/>
      <c r="P144" s="188">
        <f t="shared" si="6"/>
        <v>0</v>
      </c>
      <c r="Q144" s="188">
        <v>0</v>
      </c>
      <c r="R144" s="188">
        <f t="shared" si="7"/>
        <v>0</v>
      </c>
      <c r="S144" s="188">
        <v>0</v>
      </c>
      <c r="T144" s="189">
        <f t="shared" si="8"/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190" t="s">
        <v>225</v>
      </c>
      <c r="AT144" s="190" t="s">
        <v>558</v>
      </c>
      <c r="AU144" s="190" t="s">
        <v>81</v>
      </c>
      <c r="AY144" s="18" t="s">
        <v>176</v>
      </c>
      <c r="BE144" s="108">
        <f t="shared" si="9"/>
        <v>0</v>
      </c>
      <c r="BF144" s="108">
        <f t="shared" si="10"/>
        <v>0</v>
      </c>
      <c r="BG144" s="108">
        <f t="shared" si="11"/>
        <v>0</v>
      </c>
      <c r="BH144" s="108">
        <f t="shared" si="12"/>
        <v>0</v>
      </c>
      <c r="BI144" s="108">
        <f t="shared" si="13"/>
        <v>0</v>
      </c>
      <c r="BJ144" s="18" t="s">
        <v>87</v>
      </c>
      <c r="BK144" s="108">
        <f t="shared" si="14"/>
        <v>0</v>
      </c>
      <c r="BL144" s="18" t="s">
        <v>183</v>
      </c>
      <c r="BM144" s="190" t="s">
        <v>7</v>
      </c>
    </row>
    <row r="145" spans="1:65" s="2" customFormat="1" ht="19.5">
      <c r="A145" s="35"/>
      <c r="B145" s="36"/>
      <c r="C145" s="35"/>
      <c r="D145" s="192" t="s">
        <v>585</v>
      </c>
      <c r="E145" s="35"/>
      <c r="F145" s="228" t="s">
        <v>1479</v>
      </c>
      <c r="G145" s="35"/>
      <c r="H145" s="35"/>
      <c r="I145" s="147"/>
      <c r="J145" s="35"/>
      <c r="K145" s="35"/>
      <c r="L145" s="36"/>
      <c r="M145" s="229"/>
      <c r="N145" s="230"/>
      <c r="O145" s="64"/>
      <c r="P145" s="64"/>
      <c r="Q145" s="64"/>
      <c r="R145" s="64"/>
      <c r="S145" s="64"/>
      <c r="T145" s="6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T145" s="18" t="s">
        <v>585</v>
      </c>
      <c r="AU145" s="18" t="s">
        <v>81</v>
      </c>
    </row>
    <row r="146" spans="1:65" s="2" customFormat="1" ht="24.2" customHeight="1">
      <c r="A146" s="35"/>
      <c r="B146" s="146"/>
      <c r="C146" s="231" t="s">
        <v>277</v>
      </c>
      <c r="D146" s="231" t="s">
        <v>558</v>
      </c>
      <c r="E146" s="232" t="s">
        <v>1480</v>
      </c>
      <c r="F146" s="233" t="s">
        <v>1481</v>
      </c>
      <c r="G146" s="234" t="s">
        <v>272</v>
      </c>
      <c r="H146" s="235">
        <v>1</v>
      </c>
      <c r="I146" s="236"/>
      <c r="J146" s="237">
        <f>ROUND(I146*H146,2)</f>
        <v>0</v>
      </c>
      <c r="K146" s="238"/>
      <c r="L146" s="239"/>
      <c r="M146" s="240" t="s">
        <v>1</v>
      </c>
      <c r="N146" s="241" t="s">
        <v>40</v>
      </c>
      <c r="O146" s="64"/>
      <c r="P146" s="188">
        <f>O146*H146</f>
        <v>0</v>
      </c>
      <c r="Q146" s="188">
        <v>0</v>
      </c>
      <c r="R146" s="188">
        <f>Q146*H146</f>
        <v>0</v>
      </c>
      <c r="S146" s="188">
        <v>0</v>
      </c>
      <c r="T146" s="189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190" t="s">
        <v>225</v>
      </c>
      <c r="AT146" s="190" t="s">
        <v>558</v>
      </c>
      <c r="AU146" s="190" t="s">
        <v>81</v>
      </c>
      <c r="AY146" s="18" t="s">
        <v>176</v>
      </c>
      <c r="BE146" s="108">
        <f>IF(N146="základná",J146,0)</f>
        <v>0</v>
      </c>
      <c r="BF146" s="108">
        <f>IF(N146="znížená",J146,0)</f>
        <v>0</v>
      </c>
      <c r="BG146" s="108">
        <f>IF(N146="zákl. prenesená",J146,0)</f>
        <v>0</v>
      </c>
      <c r="BH146" s="108">
        <f>IF(N146="zníž. prenesená",J146,0)</f>
        <v>0</v>
      </c>
      <c r="BI146" s="108">
        <f>IF(N146="nulová",J146,0)</f>
        <v>0</v>
      </c>
      <c r="BJ146" s="18" t="s">
        <v>87</v>
      </c>
      <c r="BK146" s="108">
        <f>ROUND(I146*H146,2)</f>
        <v>0</v>
      </c>
      <c r="BL146" s="18" t="s">
        <v>183</v>
      </c>
      <c r="BM146" s="190" t="s">
        <v>280</v>
      </c>
    </row>
    <row r="147" spans="1:65" s="2" customFormat="1" ht="24.2" customHeight="1">
      <c r="A147" s="35"/>
      <c r="B147" s="146"/>
      <c r="C147" s="231" t="s">
        <v>244</v>
      </c>
      <c r="D147" s="231" t="s">
        <v>558</v>
      </c>
      <c r="E147" s="232" t="s">
        <v>1482</v>
      </c>
      <c r="F147" s="233" t="s">
        <v>1483</v>
      </c>
      <c r="G147" s="234" t="s">
        <v>272</v>
      </c>
      <c r="H147" s="235">
        <v>5</v>
      </c>
      <c r="I147" s="236"/>
      <c r="J147" s="237">
        <f>ROUND(I147*H147,2)</f>
        <v>0</v>
      </c>
      <c r="K147" s="238"/>
      <c r="L147" s="239"/>
      <c r="M147" s="240" t="s">
        <v>1</v>
      </c>
      <c r="N147" s="241" t="s">
        <v>40</v>
      </c>
      <c r="O147" s="64"/>
      <c r="P147" s="188">
        <f>O147*H147</f>
        <v>0</v>
      </c>
      <c r="Q147" s="188">
        <v>0</v>
      </c>
      <c r="R147" s="188">
        <f>Q147*H147</f>
        <v>0</v>
      </c>
      <c r="S147" s="188">
        <v>0</v>
      </c>
      <c r="T147" s="189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190" t="s">
        <v>225</v>
      </c>
      <c r="AT147" s="190" t="s">
        <v>558</v>
      </c>
      <c r="AU147" s="190" t="s">
        <v>81</v>
      </c>
      <c r="AY147" s="18" t="s">
        <v>176</v>
      </c>
      <c r="BE147" s="108">
        <f>IF(N147="základná",J147,0)</f>
        <v>0</v>
      </c>
      <c r="BF147" s="108">
        <f>IF(N147="znížená",J147,0)</f>
        <v>0</v>
      </c>
      <c r="BG147" s="108">
        <f>IF(N147="zákl. prenesená",J147,0)</f>
        <v>0</v>
      </c>
      <c r="BH147" s="108">
        <f>IF(N147="zníž. prenesená",J147,0)</f>
        <v>0</v>
      </c>
      <c r="BI147" s="108">
        <f>IF(N147="nulová",J147,0)</f>
        <v>0</v>
      </c>
      <c r="BJ147" s="18" t="s">
        <v>87</v>
      </c>
      <c r="BK147" s="108">
        <f>ROUND(I147*H147,2)</f>
        <v>0</v>
      </c>
      <c r="BL147" s="18" t="s">
        <v>183</v>
      </c>
      <c r="BM147" s="190" t="s">
        <v>285</v>
      </c>
    </row>
    <row r="148" spans="1:65" s="2" customFormat="1" ht="19.5">
      <c r="A148" s="35"/>
      <c r="B148" s="36"/>
      <c r="C148" s="35"/>
      <c r="D148" s="192" t="s">
        <v>585</v>
      </c>
      <c r="E148" s="35"/>
      <c r="F148" s="228" t="s">
        <v>1484</v>
      </c>
      <c r="G148" s="35"/>
      <c r="H148" s="35"/>
      <c r="I148" s="147"/>
      <c r="J148" s="35"/>
      <c r="K148" s="35"/>
      <c r="L148" s="36"/>
      <c r="M148" s="229"/>
      <c r="N148" s="230"/>
      <c r="O148" s="64"/>
      <c r="P148" s="64"/>
      <c r="Q148" s="64"/>
      <c r="R148" s="64"/>
      <c r="S148" s="64"/>
      <c r="T148" s="6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T148" s="18" t="s">
        <v>585</v>
      </c>
      <c r="AU148" s="18" t="s">
        <v>81</v>
      </c>
    </row>
    <row r="149" spans="1:65" s="2" customFormat="1" ht="16.5" customHeight="1">
      <c r="A149" s="35"/>
      <c r="B149" s="146"/>
      <c r="C149" s="231" t="s">
        <v>287</v>
      </c>
      <c r="D149" s="231" t="s">
        <v>558</v>
      </c>
      <c r="E149" s="232" t="s">
        <v>1485</v>
      </c>
      <c r="F149" s="233" t="s">
        <v>1486</v>
      </c>
      <c r="G149" s="234" t="s">
        <v>272</v>
      </c>
      <c r="H149" s="235">
        <v>3</v>
      </c>
      <c r="I149" s="236"/>
      <c r="J149" s="237">
        <f>ROUND(I149*H149,2)</f>
        <v>0</v>
      </c>
      <c r="K149" s="238"/>
      <c r="L149" s="239"/>
      <c r="M149" s="240" t="s">
        <v>1</v>
      </c>
      <c r="N149" s="241" t="s">
        <v>40</v>
      </c>
      <c r="O149" s="64"/>
      <c r="P149" s="188">
        <f>O149*H149</f>
        <v>0</v>
      </c>
      <c r="Q149" s="188">
        <v>0</v>
      </c>
      <c r="R149" s="188">
        <f>Q149*H149</f>
        <v>0</v>
      </c>
      <c r="S149" s="188">
        <v>0</v>
      </c>
      <c r="T149" s="189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190" t="s">
        <v>225</v>
      </c>
      <c r="AT149" s="190" t="s">
        <v>558</v>
      </c>
      <c r="AU149" s="190" t="s">
        <v>81</v>
      </c>
      <c r="AY149" s="18" t="s">
        <v>176</v>
      </c>
      <c r="BE149" s="108">
        <f>IF(N149="základná",J149,0)</f>
        <v>0</v>
      </c>
      <c r="BF149" s="108">
        <f>IF(N149="znížená",J149,0)</f>
        <v>0</v>
      </c>
      <c r="BG149" s="108">
        <f>IF(N149="zákl. prenesená",J149,0)</f>
        <v>0</v>
      </c>
      <c r="BH149" s="108">
        <f>IF(N149="zníž. prenesená",J149,0)</f>
        <v>0</v>
      </c>
      <c r="BI149" s="108">
        <f>IF(N149="nulová",J149,0)</f>
        <v>0</v>
      </c>
      <c r="BJ149" s="18" t="s">
        <v>87</v>
      </c>
      <c r="BK149" s="108">
        <f>ROUND(I149*H149,2)</f>
        <v>0</v>
      </c>
      <c r="BL149" s="18" t="s">
        <v>183</v>
      </c>
      <c r="BM149" s="190" t="s">
        <v>290</v>
      </c>
    </row>
    <row r="150" spans="1:65" s="2" customFormat="1" ht="19.5">
      <c r="A150" s="35"/>
      <c r="B150" s="36"/>
      <c r="C150" s="35"/>
      <c r="D150" s="192" t="s">
        <v>585</v>
      </c>
      <c r="E150" s="35"/>
      <c r="F150" s="228" t="s">
        <v>1487</v>
      </c>
      <c r="G150" s="35"/>
      <c r="H150" s="35"/>
      <c r="I150" s="147"/>
      <c r="J150" s="35"/>
      <c r="K150" s="35"/>
      <c r="L150" s="36"/>
      <c r="M150" s="229"/>
      <c r="N150" s="230"/>
      <c r="O150" s="64"/>
      <c r="P150" s="64"/>
      <c r="Q150" s="64"/>
      <c r="R150" s="64"/>
      <c r="S150" s="64"/>
      <c r="T150" s="6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T150" s="18" t="s">
        <v>585</v>
      </c>
      <c r="AU150" s="18" t="s">
        <v>81</v>
      </c>
    </row>
    <row r="151" spans="1:65" s="2" customFormat="1" ht="24.2" customHeight="1">
      <c r="A151" s="35"/>
      <c r="B151" s="146"/>
      <c r="C151" s="231" t="s">
        <v>248</v>
      </c>
      <c r="D151" s="231" t="s">
        <v>558</v>
      </c>
      <c r="E151" s="232" t="s">
        <v>1488</v>
      </c>
      <c r="F151" s="233" t="s">
        <v>1489</v>
      </c>
      <c r="G151" s="234" t="s">
        <v>272</v>
      </c>
      <c r="H151" s="235">
        <v>2</v>
      </c>
      <c r="I151" s="236"/>
      <c r="J151" s="237">
        <f>ROUND(I151*H151,2)</f>
        <v>0</v>
      </c>
      <c r="K151" s="238"/>
      <c r="L151" s="239"/>
      <c r="M151" s="240" t="s">
        <v>1</v>
      </c>
      <c r="N151" s="241" t="s">
        <v>40</v>
      </c>
      <c r="O151" s="64"/>
      <c r="P151" s="188">
        <f>O151*H151</f>
        <v>0</v>
      </c>
      <c r="Q151" s="188">
        <v>0</v>
      </c>
      <c r="R151" s="188">
        <f>Q151*H151</f>
        <v>0</v>
      </c>
      <c r="S151" s="188">
        <v>0</v>
      </c>
      <c r="T151" s="189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190" t="s">
        <v>225</v>
      </c>
      <c r="AT151" s="190" t="s">
        <v>558</v>
      </c>
      <c r="AU151" s="190" t="s">
        <v>81</v>
      </c>
      <c r="AY151" s="18" t="s">
        <v>176</v>
      </c>
      <c r="BE151" s="108">
        <f>IF(N151="základná",J151,0)</f>
        <v>0</v>
      </c>
      <c r="BF151" s="108">
        <f>IF(N151="znížená",J151,0)</f>
        <v>0</v>
      </c>
      <c r="BG151" s="108">
        <f>IF(N151="zákl. prenesená",J151,0)</f>
        <v>0</v>
      </c>
      <c r="BH151" s="108">
        <f>IF(N151="zníž. prenesená",J151,0)</f>
        <v>0</v>
      </c>
      <c r="BI151" s="108">
        <f>IF(N151="nulová",J151,0)</f>
        <v>0</v>
      </c>
      <c r="BJ151" s="18" t="s">
        <v>87</v>
      </c>
      <c r="BK151" s="108">
        <f>ROUND(I151*H151,2)</f>
        <v>0</v>
      </c>
      <c r="BL151" s="18" t="s">
        <v>183</v>
      </c>
      <c r="BM151" s="190" t="s">
        <v>298</v>
      </c>
    </row>
    <row r="152" spans="1:65" s="2" customFormat="1" ht="19.5">
      <c r="A152" s="35"/>
      <c r="B152" s="36"/>
      <c r="C152" s="35"/>
      <c r="D152" s="192" t="s">
        <v>585</v>
      </c>
      <c r="E152" s="35"/>
      <c r="F152" s="228" t="s">
        <v>1490</v>
      </c>
      <c r="G152" s="35"/>
      <c r="H152" s="35"/>
      <c r="I152" s="147"/>
      <c r="J152" s="35"/>
      <c r="K152" s="35"/>
      <c r="L152" s="36"/>
      <c r="M152" s="229"/>
      <c r="N152" s="230"/>
      <c r="O152" s="64"/>
      <c r="P152" s="64"/>
      <c r="Q152" s="64"/>
      <c r="R152" s="64"/>
      <c r="S152" s="64"/>
      <c r="T152" s="6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T152" s="18" t="s">
        <v>585</v>
      </c>
      <c r="AU152" s="18" t="s">
        <v>81</v>
      </c>
    </row>
    <row r="153" spans="1:65" s="2" customFormat="1" ht="16.5" customHeight="1">
      <c r="A153" s="35"/>
      <c r="B153" s="146"/>
      <c r="C153" s="231" t="s">
        <v>306</v>
      </c>
      <c r="D153" s="231" t="s">
        <v>558</v>
      </c>
      <c r="E153" s="232" t="s">
        <v>1491</v>
      </c>
      <c r="F153" s="233" t="s">
        <v>1492</v>
      </c>
      <c r="G153" s="234" t="s">
        <v>272</v>
      </c>
      <c r="H153" s="235">
        <v>1</v>
      </c>
      <c r="I153" s="236"/>
      <c r="J153" s="237">
        <f>ROUND(I153*H153,2)</f>
        <v>0</v>
      </c>
      <c r="K153" s="238"/>
      <c r="L153" s="239"/>
      <c r="M153" s="240" t="s">
        <v>1</v>
      </c>
      <c r="N153" s="241" t="s">
        <v>40</v>
      </c>
      <c r="O153" s="64"/>
      <c r="P153" s="188">
        <f>O153*H153</f>
        <v>0</v>
      </c>
      <c r="Q153" s="188">
        <v>0</v>
      </c>
      <c r="R153" s="188">
        <f>Q153*H153</f>
        <v>0</v>
      </c>
      <c r="S153" s="188">
        <v>0</v>
      </c>
      <c r="T153" s="189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190" t="s">
        <v>225</v>
      </c>
      <c r="AT153" s="190" t="s">
        <v>558</v>
      </c>
      <c r="AU153" s="190" t="s">
        <v>81</v>
      </c>
      <c r="AY153" s="18" t="s">
        <v>176</v>
      </c>
      <c r="BE153" s="108">
        <f>IF(N153="základná",J153,0)</f>
        <v>0</v>
      </c>
      <c r="BF153" s="108">
        <f>IF(N153="znížená",J153,0)</f>
        <v>0</v>
      </c>
      <c r="BG153" s="108">
        <f>IF(N153="zákl. prenesená",J153,0)</f>
        <v>0</v>
      </c>
      <c r="BH153" s="108">
        <f>IF(N153="zníž. prenesená",J153,0)</f>
        <v>0</v>
      </c>
      <c r="BI153" s="108">
        <f>IF(N153="nulová",J153,0)</f>
        <v>0</v>
      </c>
      <c r="BJ153" s="18" t="s">
        <v>87</v>
      </c>
      <c r="BK153" s="108">
        <f>ROUND(I153*H153,2)</f>
        <v>0</v>
      </c>
      <c r="BL153" s="18" t="s">
        <v>183</v>
      </c>
      <c r="BM153" s="190" t="s">
        <v>309</v>
      </c>
    </row>
    <row r="154" spans="1:65" s="2" customFormat="1" ht="19.5">
      <c r="A154" s="35"/>
      <c r="B154" s="36"/>
      <c r="C154" s="35"/>
      <c r="D154" s="192" t="s">
        <v>585</v>
      </c>
      <c r="E154" s="35"/>
      <c r="F154" s="228" t="s">
        <v>1493</v>
      </c>
      <c r="G154" s="35"/>
      <c r="H154" s="35"/>
      <c r="I154" s="147"/>
      <c r="J154" s="35"/>
      <c r="K154" s="35"/>
      <c r="L154" s="36"/>
      <c r="M154" s="229"/>
      <c r="N154" s="230"/>
      <c r="O154" s="64"/>
      <c r="P154" s="64"/>
      <c r="Q154" s="64"/>
      <c r="R154" s="64"/>
      <c r="S154" s="64"/>
      <c r="T154" s="6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T154" s="18" t="s">
        <v>585</v>
      </c>
      <c r="AU154" s="18" t="s">
        <v>81</v>
      </c>
    </row>
    <row r="155" spans="1:65" s="2" customFormat="1" ht="16.5" customHeight="1">
      <c r="A155" s="35"/>
      <c r="B155" s="146"/>
      <c r="C155" s="231" t="s">
        <v>252</v>
      </c>
      <c r="D155" s="231" t="s">
        <v>558</v>
      </c>
      <c r="E155" s="232" t="s">
        <v>1494</v>
      </c>
      <c r="F155" s="233" t="s">
        <v>1495</v>
      </c>
      <c r="G155" s="234" t="s">
        <v>272</v>
      </c>
      <c r="H155" s="235">
        <v>2</v>
      </c>
      <c r="I155" s="236"/>
      <c r="J155" s="237">
        <f>ROUND(I155*H155,2)</f>
        <v>0</v>
      </c>
      <c r="K155" s="238"/>
      <c r="L155" s="239"/>
      <c r="M155" s="240" t="s">
        <v>1</v>
      </c>
      <c r="N155" s="241" t="s">
        <v>40</v>
      </c>
      <c r="O155" s="64"/>
      <c r="P155" s="188">
        <f>O155*H155</f>
        <v>0</v>
      </c>
      <c r="Q155" s="188">
        <v>0</v>
      </c>
      <c r="R155" s="188">
        <f>Q155*H155</f>
        <v>0</v>
      </c>
      <c r="S155" s="188">
        <v>0</v>
      </c>
      <c r="T155" s="189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190" t="s">
        <v>225</v>
      </c>
      <c r="AT155" s="190" t="s">
        <v>558</v>
      </c>
      <c r="AU155" s="190" t="s">
        <v>81</v>
      </c>
      <c r="AY155" s="18" t="s">
        <v>176</v>
      </c>
      <c r="BE155" s="108">
        <f>IF(N155="základná",J155,0)</f>
        <v>0</v>
      </c>
      <c r="BF155" s="108">
        <f>IF(N155="znížená",J155,0)</f>
        <v>0</v>
      </c>
      <c r="BG155" s="108">
        <f>IF(N155="zákl. prenesená",J155,0)</f>
        <v>0</v>
      </c>
      <c r="BH155" s="108">
        <f>IF(N155="zníž. prenesená",J155,0)</f>
        <v>0</v>
      </c>
      <c r="BI155" s="108">
        <f>IF(N155="nulová",J155,0)</f>
        <v>0</v>
      </c>
      <c r="BJ155" s="18" t="s">
        <v>87</v>
      </c>
      <c r="BK155" s="108">
        <f>ROUND(I155*H155,2)</f>
        <v>0</v>
      </c>
      <c r="BL155" s="18" t="s">
        <v>183</v>
      </c>
      <c r="BM155" s="190" t="s">
        <v>314</v>
      </c>
    </row>
    <row r="156" spans="1:65" s="2" customFormat="1" ht="19.5">
      <c r="A156" s="35"/>
      <c r="B156" s="36"/>
      <c r="C156" s="35"/>
      <c r="D156" s="192" t="s">
        <v>585</v>
      </c>
      <c r="E156" s="35"/>
      <c r="F156" s="228" t="s">
        <v>1496</v>
      </c>
      <c r="G156" s="35"/>
      <c r="H156" s="35"/>
      <c r="I156" s="147"/>
      <c r="J156" s="35"/>
      <c r="K156" s="35"/>
      <c r="L156" s="36"/>
      <c r="M156" s="229"/>
      <c r="N156" s="230"/>
      <c r="O156" s="64"/>
      <c r="P156" s="64"/>
      <c r="Q156" s="64"/>
      <c r="R156" s="64"/>
      <c r="S156" s="64"/>
      <c r="T156" s="6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T156" s="18" t="s">
        <v>585</v>
      </c>
      <c r="AU156" s="18" t="s">
        <v>81</v>
      </c>
    </row>
    <row r="157" spans="1:65" s="2" customFormat="1" ht="24.2" customHeight="1">
      <c r="A157" s="35"/>
      <c r="B157" s="146"/>
      <c r="C157" s="231" t="s">
        <v>318</v>
      </c>
      <c r="D157" s="231" t="s">
        <v>558</v>
      </c>
      <c r="E157" s="232" t="s">
        <v>1497</v>
      </c>
      <c r="F157" s="233" t="s">
        <v>1498</v>
      </c>
      <c r="G157" s="234" t="s">
        <v>272</v>
      </c>
      <c r="H157" s="235">
        <v>2</v>
      </c>
      <c r="I157" s="236"/>
      <c r="J157" s="237">
        <f t="shared" ref="J157:J170" si="15">ROUND(I157*H157,2)</f>
        <v>0</v>
      </c>
      <c r="K157" s="238"/>
      <c r="L157" s="239"/>
      <c r="M157" s="240" t="s">
        <v>1</v>
      </c>
      <c r="N157" s="241" t="s">
        <v>40</v>
      </c>
      <c r="O157" s="64"/>
      <c r="P157" s="188">
        <f t="shared" ref="P157:P170" si="16">O157*H157</f>
        <v>0</v>
      </c>
      <c r="Q157" s="188">
        <v>0</v>
      </c>
      <c r="R157" s="188">
        <f t="shared" ref="R157:R170" si="17">Q157*H157</f>
        <v>0</v>
      </c>
      <c r="S157" s="188">
        <v>0</v>
      </c>
      <c r="T157" s="189">
        <f t="shared" ref="T157:T170" si="18"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190" t="s">
        <v>225</v>
      </c>
      <c r="AT157" s="190" t="s">
        <v>558</v>
      </c>
      <c r="AU157" s="190" t="s">
        <v>81</v>
      </c>
      <c r="AY157" s="18" t="s">
        <v>176</v>
      </c>
      <c r="BE157" s="108">
        <f t="shared" ref="BE157:BE170" si="19">IF(N157="základná",J157,0)</f>
        <v>0</v>
      </c>
      <c r="BF157" s="108">
        <f t="shared" ref="BF157:BF170" si="20">IF(N157="znížená",J157,0)</f>
        <v>0</v>
      </c>
      <c r="BG157" s="108">
        <f t="shared" ref="BG157:BG170" si="21">IF(N157="zákl. prenesená",J157,0)</f>
        <v>0</v>
      </c>
      <c r="BH157" s="108">
        <f t="shared" ref="BH157:BH170" si="22">IF(N157="zníž. prenesená",J157,0)</f>
        <v>0</v>
      </c>
      <c r="BI157" s="108">
        <f t="shared" ref="BI157:BI170" si="23">IF(N157="nulová",J157,0)</f>
        <v>0</v>
      </c>
      <c r="BJ157" s="18" t="s">
        <v>87</v>
      </c>
      <c r="BK157" s="108">
        <f t="shared" ref="BK157:BK170" si="24">ROUND(I157*H157,2)</f>
        <v>0</v>
      </c>
      <c r="BL157" s="18" t="s">
        <v>183</v>
      </c>
      <c r="BM157" s="190" t="s">
        <v>321</v>
      </c>
    </row>
    <row r="158" spans="1:65" s="2" customFormat="1" ht="16.5" customHeight="1">
      <c r="A158" s="35"/>
      <c r="B158" s="146"/>
      <c r="C158" s="231" t="s">
        <v>264</v>
      </c>
      <c r="D158" s="231" t="s">
        <v>558</v>
      </c>
      <c r="E158" s="232" t="s">
        <v>1499</v>
      </c>
      <c r="F158" s="233" t="s">
        <v>1500</v>
      </c>
      <c r="G158" s="234" t="s">
        <v>272</v>
      </c>
      <c r="H158" s="235">
        <v>2</v>
      </c>
      <c r="I158" s="236"/>
      <c r="J158" s="237">
        <f t="shared" si="15"/>
        <v>0</v>
      </c>
      <c r="K158" s="238"/>
      <c r="L158" s="239"/>
      <c r="M158" s="240" t="s">
        <v>1</v>
      </c>
      <c r="N158" s="241" t="s">
        <v>40</v>
      </c>
      <c r="O158" s="64"/>
      <c r="P158" s="188">
        <f t="shared" si="16"/>
        <v>0</v>
      </c>
      <c r="Q158" s="188">
        <v>0</v>
      </c>
      <c r="R158" s="188">
        <f t="shared" si="17"/>
        <v>0</v>
      </c>
      <c r="S158" s="188">
        <v>0</v>
      </c>
      <c r="T158" s="189">
        <f t="shared" si="18"/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190" t="s">
        <v>225</v>
      </c>
      <c r="AT158" s="190" t="s">
        <v>558</v>
      </c>
      <c r="AU158" s="190" t="s">
        <v>81</v>
      </c>
      <c r="AY158" s="18" t="s">
        <v>176</v>
      </c>
      <c r="BE158" s="108">
        <f t="shared" si="19"/>
        <v>0</v>
      </c>
      <c r="BF158" s="108">
        <f t="shared" si="20"/>
        <v>0</v>
      </c>
      <c r="BG158" s="108">
        <f t="shared" si="21"/>
        <v>0</v>
      </c>
      <c r="BH158" s="108">
        <f t="shared" si="22"/>
        <v>0</v>
      </c>
      <c r="BI158" s="108">
        <f t="shared" si="23"/>
        <v>0</v>
      </c>
      <c r="BJ158" s="18" t="s">
        <v>87</v>
      </c>
      <c r="BK158" s="108">
        <f t="shared" si="24"/>
        <v>0</v>
      </c>
      <c r="BL158" s="18" t="s">
        <v>183</v>
      </c>
      <c r="BM158" s="190" t="s">
        <v>327</v>
      </c>
    </row>
    <row r="159" spans="1:65" s="2" customFormat="1" ht="16.5" customHeight="1">
      <c r="A159" s="35"/>
      <c r="B159" s="146"/>
      <c r="C159" s="231" t="s">
        <v>329</v>
      </c>
      <c r="D159" s="231" t="s">
        <v>558</v>
      </c>
      <c r="E159" s="232" t="s">
        <v>1501</v>
      </c>
      <c r="F159" s="233" t="s">
        <v>1502</v>
      </c>
      <c r="G159" s="234" t="s">
        <v>272</v>
      </c>
      <c r="H159" s="235">
        <v>1</v>
      </c>
      <c r="I159" s="236"/>
      <c r="J159" s="237">
        <f t="shared" si="15"/>
        <v>0</v>
      </c>
      <c r="K159" s="238"/>
      <c r="L159" s="239"/>
      <c r="M159" s="240" t="s">
        <v>1</v>
      </c>
      <c r="N159" s="241" t="s">
        <v>40</v>
      </c>
      <c r="O159" s="64"/>
      <c r="P159" s="188">
        <f t="shared" si="16"/>
        <v>0</v>
      </c>
      <c r="Q159" s="188">
        <v>0</v>
      </c>
      <c r="R159" s="188">
        <f t="shared" si="17"/>
        <v>0</v>
      </c>
      <c r="S159" s="188">
        <v>0</v>
      </c>
      <c r="T159" s="189">
        <f t="shared" si="18"/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190" t="s">
        <v>225</v>
      </c>
      <c r="AT159" s="190" t="s">
        <v>558</v>
      </c>
      <c r="AU159" s="190" t="s">
        <v>81</v>
      </c>
      <c r="AY159" s="18" t="s">
        <v>176</v>
      </c>
      <c r="BE159" s="108">
        <f t="shared" si="19"/>
        <v>0</v>
      </c>
      <c r="BF159" s="108">
        <f t="shared" si="20"/>
        <v>0</v>
      </c>
      <c r="BG159" s="108">
        <f t="shared" si="21"/>
        <v>0</v>
      </c>
      <c r="BH159" s="108">
        <f t="shared" si="22"/>
        <v>0</v>
      </c>
      <c r="BI159" s="108">
        <f t="shared" si="23"/>
        <v>0</v>
      </c>
      <c r="BJ159" s="18" t="s">
        <v>87</v>
      </c>
      <c r="BK159" s="108">
        <f t="shared" si="24"/>
        <v>0</v>
      </c>
      <c r="BL159" s="18" t="s">
        <v>183</v>
      </c>
      <c r="BM159" s="190" t="s">
        <v>332</v>
      </c>
    </row>
    <row r="160" spans="1:65" s="2" customFormat="1" ht="16.5" customHeight="1">
      <c r="A160" s="35"/>
      <c r="B160" s="146"/>
      <c r="C160" s="231" t="s">
        <v>7</v>
      </c>
      <c r="D160" s="231" t="s">
        <v>558</v>
      </c>
      <c r="E160" s="232" t="s">
        <v>1503</v>
      </c>
      <c r="F160" s="233" t="s">
        <v>1504</v>
      </c>
      <c r="G160" s="234" t="s">
        <v>1469</v>
      </c>
      <c r="H160" s="235">
        <v>5</v>
      </c>
      <c r="I160" s="236"/>
      <c r="J160" s="237">
        <f t="shared" si="15"/>
        <v>0</v>
      </c>
      <c r="K160" s="238"/>
      <c r="L160" s="239"/>
      <c r="M160" s="240" t="s">
        <v>1</v>
      </c>
      <c r="N160" s="241" t="s">
        <v>40</v>
      </c>
      <c r="O160" s="64"/>
      <c r="P160" s="188">
        <f t="shared" si="16"/>
        <v>0</v>
      </c>
      <c r="Q160" s="188">
        <v>0</v>
      </c>
      <c r="R160" s="188">
        <f t="shared" si="17"/>
        <v>0</v>
      </c>
      <c r="S160" s="188">
        <v>0</v>
      </c>
      <c r="T160" s="189">
        <f t="shared" si="18"/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190" t="s">
        <v>225</v>
      </c>
      <c r="AT160" s="190" t="s">
        <v>558</v>
      </c>
      <c r="AU160" s="190" t="s">
        <v>81</v>
      </c>
      <c r="AY160" s="18" t="s">
        <v>176</v>
      </c>
      <c r="BE160" s="108">
        <f t="shared" si="19"/>
        <v>0</v>
      </c>
      <c r="BF160" s="108">
        <f t="shared" si="20"/>
        <v>0</v>
      </c>
      <c r="BG160" s="108">
        <f t="shared" si="21"/>
        <v>0</v>
      </c>
      <c r="BH160" s="108">
        <f t="shared" si="22"/>
        <v>0</v>
      </c>
      <c r="BI160" s="108">
        <f t="shared" si="23"/>
        <v>0</v>
      </c>
      <c r="BJ160" s="18" t="s">
        <v>87</v>
      </c>
      <c r="BK160" s="108">
        <f t="shared" si="24"/>
        <v>0</v>
      </c>
      <c r="BL160" s="18" t="s">
        <v>183</v>
      </c>
      <c r="BM160" s="190" t="s">
        <v>337</v>
      </c>
    </row>
    <row r="161" spans="1:65" s="2" customFormat="1" ht="24.2" customHeight="1">
      <c r="A161" s="35"/>
      <c r="B161" s="146"/>
      <c r="C161" s="231" t="s">
        <v>339</v>
      </c>
      <c r="D161" s="231" t="s">
        <v>558</v>
      </c>
      <c r="E161" s="232" t="s">
        <v>1505</v>
      </c>
      <c r="F161" s="233" t="s">
        <v>1506</v>
      </c>
      <c r="G161" s="234" t="s">
        <v>1469</v>
      </c>
      <c r="H161" s="235">
        <v>1</v>
      </c>
      <c r="I161" s="236"/>
      <c r="J161" s="237">
        <f t="shared" si="15"/>
        <v>0</v>
      </c>
      <c r="K161" s="238"/>
      <c r="L161" s="239"/>
      <c r="M161" s="240" t="s">
        <v>1</v>
      </c>
      <c r="N161" s="241" t="s">
        <v>40</v>
      </c>
      <c r="O161" s="64"/>
      <c r="P161" s="188">
        <f t="shared" si="16"/>
        <v>0</v>
      </c>
      <c r="Q161" s="188">
        <v>0</v>
      </c>
      <c r="R161" s="188">
        <f t="shared" si="17"/>
        <v>0</v>
      </c>
      <c r="S161" s="188">
        <v>0</v>
      </c>
      <c r="T161" s="189">
        <f t="shared" si="18"/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190" t="s">
        <v>225</v>
      </c>
      <c r="AT161" s="190" t="s">
        <v>558</v>
      </c>
      <c r="AU161" s="190" t="s">
        <v>81</v>
      </c>
      <c r="AY161" s="18" t="s">
        <v>176</v>
      </c>
      <c r="BE161" s="108">
        <f t="shared" si="19"/>
        <v>0</v>
      </c>
      <c r="BF161" s="108">
        <f t="shared" si="20"/>
        <v>0</v>
      </c>
      <c r="BG161" s="108">
        <f t="shared" si="21"/>
        <v>0</v>
      </c>
      <c r="BH161" s="108">
        <f t="shared" si="22"/>
        <v>0</v>
      </c>
      <c r="BI161" s="108">
        <f t="shared" si="23"/>
        <v>0</v>
      </c>
      <c r="BJ161" s="18" t="s">
        <v>87</v>
      </c>
      <c r="BK161" s="108">
        <f t="shared" si="24"/>
        <v>0</v>
      </c>
      <c r="BL161" s="18" t="s">
        <v>183</v>
      </c>
      <c r="BM161" s="190" t="s">
        <v>342</v>
      </c>
    </row>
    <row r="162" spans="1:65" s="2" customFormat="1" ht="24.2" customHeight="1">
      <c r="A162" s="35"/>
      <c r="B162" s="146"/>
      <c r="C162" s="231" t="s">
        <v>280</v>
      </c>
      <c r="D162" s="231" t="s">
        <v>558</v>
      </c>
      <c r="E162" s="232" t="s">
        <v>1507</v>
      </c>
      <c r="F162" s="233" t="s">
        <v>1508</v>
      </c>
      <c r="G162" s="234" t="s">
        <v>1469</v>
      </c>
      <c r="H162" s="235">
        <v>1</v>
      </c>
      <c r="I162" s="236"/>
      <c r="J162" s="237">
        <f t="shared" si="15"/>
        <v>0</v>
      </c>
      <c r="K162" s="238"/>
      <c r="L162" s="239"/>
      <c r="M162" s="240" t="s">
        <v>1</v>
      </c>
      <c r="N162" s="241" t="s">
        <v>40</v>
      </c>
      <c r="O162" s="64"/>
      <c r="P162" s="188">
        <f t="shared" si="16"/>
        <v>0</v>
      </c>
      <c r="Q162" s="188">
        <v>0</v>
      </c>
      <c r="R162" s="188">
        <f t="shared" si="17"/>
        <v>0</v>
      </c>
      <c r="S162" s="188">
        <v>0</v>
      </c>
      <c r="T162" s="189">
        <f t="shared" si="18"/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190" t="s">
        <v>225</v>
      </c>
      <c r="AT162" s="190" t="s">
        <v>558</v>
      </c>
      <c r="AU162" s="190" t="s">
        <v>81</v>
      </c>
      <c r="AY162" s="18" t="s">
        <v>176</v>
      </c>
      <c r="BE162" s="108">
        <f t="shared" si="19"/>
        <v>0</v>
      </c>
      <c r="BF162" s="108">
        <f t="shared" si="20"/>
        <v>0</v>
      </c>
      <c r="BG162" s="108">
        <f t="shared" si="21"/>
        <v>0</v>
      </c>
      <c r="BH162" s="108">
        <f t="shared" si="22"/>
        <v>0</v>
      </c>
      <c r="BI162" s="108">
        <f t="shared" si="23"/>
        <v>0</v>
      </c>
      <c r="BJ162" s="18" t="s">
        <v>87</v>
      </c>
      <c r="BK162" s="108">
        <f t="shared" si="24"/>
        <v>0</v>
      </c>
      <c r="BL162" s="18" t="s">
        <v>183</v>
      </c>
      <c r="BM162" s="190" t="s">
        <v>347</v>
      </c>
    </row>
    <row r="163" spans="1:65" s="2" customFormat="1" ht="24.2" customHeight="1">
      <c r="A163" s="35"/>
      <c r="B163" s="146"/>
      <c r="C163" s="231" t="s">
        <v>349</v>
      </c>
      <c r="D163" s="231" t="s">
        <v>558</v>
      </c>
      <c r="E163" s="232" t="s">
        <v>1509</v>
      </c>
      <c r="F163" s="233" t="s">
        <v>1510</v>
      </c>
      <c r="G163" s="234" t="s">
        <v>1469</v>
      </c>
      <c r="H163" s="235">
        <v>3</v>
      </c>
      <c r="I163" s="236"/>
      <c r="J163" s="237">
        <f t="shared" si="15"/>
        <v>0</v>
      </c>
      <c r="K163" s="238"/>
      <c r="L163" s="239"/>
      <c r="M163" s="240" t="s">
        <v>1</v>
      </c>
      <c r="N163" s="241" t="s">
        <v>40</v>
      </c>
      <c r="O163" s="64"/>
      <c r="P163" s="188">
        <f t="shared" si="16"/>
        <v>0</v>
      </c>
      <c r="Q163" s="188">
        <v>0</v>
      </c>
      <c r="R163" s="188">
        <f t="shared" si="17"/>
        <v>0</v>
      </c>
      <c r="S163" s="188">
        <v>0</v>
      </c>
      <c r="T163" s="189">
        <f t="shared" si="18"/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190" t="s">
        <v>225</v>
      </c>
      <c r="AT163" s="190" t="s">
        <v>558</v>
      </c>
      <c r="AU163" s="190" t="s">
        <v>81</v>
      </c>
      <c r="AY163" s="18" t="s">
        <v>176</v>
      </c>
      <c r="BE163" s="108">
        <f t="shared" si="19"/>
        <v>0</v>
      </c>
      <c r="BF163" s="108">
        <f t="shared" si="20"/>
        <v>0</v>
      </c>
      <c r="BG163" s="108">
        <f t="shared" si="21"/>
        <v>0</v>
      </c>
      <c r="BH163" s="108">
        <f t="shared" si="22"/>
        <v>0</v>
      </c>
      <c r="BI163" s="108">
        <f t="shared" si="23"/>
        <v>0</v>
      </c>
      <c r="BJ163" s="18" t="s">
        <v>87</v>
      </c>
      <c r="BK163" s="108">
        <f t="shared" si="24"/>
        <v>0</v>
      </c>
      <c r="BL163" s="18" t="s">
        <v>183</v>
      </c>
      <c r="BM163" s="190" t="s">
        <v>352</v>
      </c>
    </row>
    <row r="164" spans="1:65" s="2" customFormat="1" ht="24.2" customHeight="1">
      <c r="A164" s="35"/>
      <c r="B164" s="146"/>
      <c r="C164" s="231" t="s">
        <v>285</v>
      </c>
      <c r="D164" s="231" t="s">
        <v>558</v>
      </c>
      <c r="E164" s="232" t="s">
        <v>1511</v>
      </c>
      <c r="F164" s="233" t="s">
        <v>1512</v>
      </c>
      <c r="G164" s="234" t="s">
        <v>1469</v>
      </c>
      <c r="H164" s="235">
        <v>1</v>
      </c>
      <c r="I164" s="236"/>
      <c r="J164" s="237">
        <f t="shared" si="15"/>
        <v>0</v>
      </c>
      <c r="K164" s="238"/>
      <c r="L164" s="239"/>
      <c r="M164" s="240" t="s">
        <v>1</v>
      </c>
      <c r="N164" s="241" t="s">
        <v>40</v>
      </c>
      <c r="O164" s="64"/>
      <c r="P164" s="188">
        <f t="shared" si="16"/>
        <v>0</v>
      </c>
      <c r="Q164" s="188">
        <v>0</v>
      </c>
      <c r="R164" s="188">
        <f t="shared" si="17"/>
        <v>0</v>
      </c>
      <c r="S164" s="188">
        <v>0</v>
      </c>
      <c r="T164" s="189">
        <f t="shared" si="18"/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190" t="s">
        <v>225</v>
      </c>
      <c r="AT164" s="190" t="s">
        <v>558</v>
      </c>
      <c r="AU164" s="190" t="s">
        <v>81</v>
      </c>
      <c r="AY164" s="18" t="s">
        <v>176</v>
      </c>
      <c r="BE164" s="108">
        <f t="shared" si="19"/>
        <v>0</v>
      </c>
      <c r="BF164" s="108">
        <f t="shared" si="20"/>
        <v>0</v>
      </c>
      <c r="BG164" s="108">
        <f t="shared" si="21"/>
        <v>0</v>
      </c>
      <c r="BH164" s="108">
        <f t="shared" si="22"/>
        <v>0</v>
      </c>
      <c r="BI164" s="108">
        <f t="shared" si="23"/>
        <v>0</v>
      </c>
      <c r="BJ164" s="18" t="s">
        <v>87</v>
      </c>
      <c r="BK164" s="108">
        <f t="shared" si="24"/>
        <v>0</v>
      </c>
      <c r="BL164" s="18" t="s">
        <v>183</v>
      </c>
      <c r="BM164" s="190" t="s">
        <v>356</v>
      </c>
    </row>
    <row r="165" spans="1:65" s="2" customFormat="1" ht="24.2" customHeight="1">
      <c r="A165" s="35"/>
      <c r="B165" s="146"/>
      <c r="C165" s="231" t="s">
        <v>353</v>
      </c>
      <c r="D165" s="231" t="s">
        <v>558</v>
      </c>
      <c r="E165" s="232" t="s">
        <v>1513</v>
      </c>
      <c r="F165" s="233" t="s">
        <v>1514</v>
      </c>
      <c r="G165" s="234" t="s">
        <v>1469</v>
      </c>
      <c r="H165" s="235">
        <v>1</v>
      </c>
      <c r="I165" s="236"/>
      <c r="J165" s="237">
        <f t="shared" si="15"/>
        <v>0</v>
      </c>
      <c r="K165" s="238"/>
      <c r="L165" s="239"/>
      <c r="M165" s="240" t="s">
        <v>1</v>
      </c>
      <c r="N165" s="241" t="s">
        <v>40</v>
      </c>
      <c r="O165" s="64"/>
      <c r="P165" s="188">
        <f t="shared" si="16"/>
        <v>0</v>
      </c>
      <c r="Q165" s="188">
        <v>0</v>
      </c>
      <c r="R165" s="188">
        <f t="shared" si="17"/>
        <v>0</v>
      </c>
      <c r="S165" s="188">
        <v>0</v>
      </c>
      <c r="T165" s="189">
        <f t="shared" si="18"/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190" t="s">
        <v>225</v>
      </c>
      <c r="AT165" s="190" t="s">
        <v>558</v>
      </c>
      <c r="AU165" s="190" t="s">
        <v>81</v>
      </c>
      <c r="AY165" s="18" t="s">
        <v>176</v>
      </c>
      <c r="BE165" s="108">
        <f t="shared" si="19"/>
        <v>0</v>
      </c>
      <c r="BF165" s="108">
        <f t="shared" si="20"/>
        <v>0</v>
      </c>
      <c r="BG165" s="108">
        <f t="shared" si="21"/>
        <v>0</v>
      </c>
      <c r="BH165" s="108">
        <f t="shared" si="22"/>
        <v>0</v>
      </c>
      <c r="BI165" s="108">
        <f t="shared" si="23"/>
        <v>0</v>
      </c>
      <c r="BJ165" s="18" t="s">
        <v>87</v>
      </c>
      <c r="BK165" s="108">
        <f t="shared" si="24"/>
        <v>0</v>
      </c>
      <c r="BL165" s="18" t="s">
        <v>183</v>
      </c>
      <c r="BM165" s="190" t="s">
        <v>360</v>
      </c>
    </row>
    <row r="166" spans="1:65" s="2" customFormat="1" ht="24.2" customHeight="1">
      <c r="A166" s="35"/>
      <c r="B166" s="146"/>
      <c r="C166" s="231" t="s">
        <v>290</v>
      </c>
      <c r="D166" s="231" t="s">
        <v>558</v>
      </c>
      <c r="E166" s="232" t="s">
        <v>1515</v>
      </c>
      <c r="F166" s="233" t="s">
        <v>1516</v>
      </c>
      <c r="G166" s="234" t="s">
        <v>1469</v>
      </c>
      <c r="H166" s="235">
        <v>15</v>
      </c>
      <c r="I166" s="236"/>
      <c r="J166" s="237">
        <f t="shared" si="15"/>
        <v>0</v>
      </c>
      <c r="K166" s="238"/>
      <c r="L166" s="239"/>
      <c r="M166" s="240" t="s">
        <v>1</v>
      </c>
      <c r="N166" s="241" t="s">
        <v>40</v>
      </c>
      <c r="O166" s="64"/>
      <c r="P166" s="188">
        <f t="shared" si="16"/>
        <v>0</v>
      </c>
      <c r="Q166" s="188">
        <v>0</v>
      </c>
      <c r="R166" s="188">
        <f t="shared" si="17"/>
        <v>0</v>
      </c>
      <c r="S166" s="188">
        <v>0</v>
      </c>
      <c r="T166" s="189">
        <f t="shared" si="18"/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190" t="s">
        <v>225</v>
      </c>
      <c r="AT166" s="190" t="s">
        <v>558</v>
      </c>
      <c r="AU166" s="190" t="s">
        <v>81</v>
      </c>
      <c r="AY166" s="18" t="s">
        <v>176</v>
      </c>
      <c r="BE166" s="108">
        <f t="shared" si="19"/>
        <v>0</v>
      </c>
      <c r="BF166" s="108">
        <f t="shared" si="20"/>
        <v>0</v>
      </c>
      <c r="BG166" s="108">
        <f t="shared" si="21"/>
        <v>0</v>
      </c>
      <c r="BH166" s="108">
        <f t="shared" si="22"/>
        <v>0</v>
      </c>
      <c r="BI166" s="108">
        <f t="shared" si="23"/>
        <v>0</v>
      </c>
      <c r="BJ166" s="18" t="s">
        <v>87</v>
      </c>
      <c r="BK166" s="108">
        <f t="shared" si="24"/>
        <v>0</v>
      </c>
      <c r="BL166" s="18" t="s">
        <v>183</v>
      </c>
      <c r="BM166" s="190" t="s">
        <v>365</v>
      </c>
    </row>
    <row r="167" spans="1:65" s="2" customFormat="1" ht="24.2" customHeight="1">
      <c r="A167" s="35"/>
      <c r="B167" s="146"/>
      <c r="C167" s="231" t="s">
        <v>367</v>
      </c>
      <c r="D167" s="231" t="s">
        <v>558</v>
      </c>
      <c r="E167" s="232" t="s">
        <v>1517</v>
      </c>
      <c r="F167" s="233" t="s">
        <v>1518</v>
      </c>
      <c r="G167" s="234" t="s">
        <v>1469</v>
      </c>
      <c r="H167" s="235">
        <v>7</v>
      </c>
      <c r="I167" s="236"/>
      <c r="J167" s="237">
        <f t="shared" si="15"/>
        <v>0</v>
      </c>
      <c r="K167" s="238"/>
      <c r="L167" s="239"/>
      <c r="M167" s="240" t="s">
        <v>1</v>
      </c>
      <c r="N167" s="241" t="s">
        <v>40</v>
      </c>
      <c r="O167" s="64"/>
      <c r="P167" s="188">
        <f t="shared" si="16"/>
        <v>0</v>
      </c>
      <c r="Q167" s="188">
        <v>0</v>
      </c>
      <c r="R167" s="188">
        <f t="shared" si="17"/>
        <v>0</v>
      </c>
      <c r="S167" s="188">
        <v>0</v>
      </c>
      <c r="T167" s="189">
        <f t="shared" si="18"/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190" t="s">
        <v>225</v>
      </c>
      <c r="AT167" s="190" t="s">
        <v>558</v>
      </c>
      <c r="AU167" s="190" t="s">
        <v>81</v>
      </c>
      <c r="AY167" s="18" t="s">
        <v>176</v>
      </c>
      <c r="BE167" s="108">
        <f t="shared" si="19"/>
        <v>0</v>
      </c>
      <c r="BF167" s="108">
        <f t="shared" si="20"/>
        <v>0</v>
      </c>
      <c r="BG167" s="108">
        <f t="shared" si="21"/>
        <v>0</v>
      </c>
      <c r="BH167" s="108">
        <f t="shared" si="22"/>
        <v>0</v>
      </c>
      <c r="BI167" s="108">
        <f t="shared" si="23"/>
        <v>0</v>
      </c>
      <c r="BJ167" s="18" t="s">
        <v>87</v>
      </c>
      <c r="BK167" s="108">
        <f t="shared" si="24"/>
        <v>0</v>
      </c>
      <c r="BL167" s="18" t="s">
        <v>183</v>
      </c>
      <c r="BM167" s="190" t="s">
        <v>370</v>
      </c>
    </row>
    <row r="168" spans="1:65" s="2" customFormat="1" ht="24.2" customHeight="1">
      <c r="A168" s="35"/>
      <c r="B168" s="146"/>
      <c r="C168" s="231" t="s">
        <v>298</v>
      </c>
      <c r="D168" s="231" t="s">
        <v>558</v>
      </c>
      <c r="E168" s="232" t="s">
        <v>1519</v>
      </c>
      <c r="F168" s="233" t="s">
        <v>1520</v>
      </c>
      <c r="G168" s="234" t="s">
        <v>1469</v>
      </c>
      <c r="H168" s="235">
        <v>9</v>
      </c>
      <c r="I168" s="236"/>
      <c r="J168" s="237">
        <f t="shared" si="15"/>
        <v>0</v>
      </c>
      <c r="K168" s="238"/>
      <c r="L168" s="239"/>
      <c r="M168" s="240" t="s">
        <v>1</v>
      </c>
      <c r="N168" s="241" t="s">
        <v>40</v>
      </c>
      <c r="O168" s="64"/>
      <c r="P168" s="188">
        <f t="shared" si="16"/>
        <v>0</v>
      </c>
      <c r="Q168" s="188">
        <v>0</v>
      </c>
      <c r="R168" s="188">
        <f t="shared" si="17"/>
        <v>0</v>
      </c>
      <c r="S168" s="188">
        <v>0</v>
      </c>
      <c r="T168" s="189">
        <f t="shared" si="18"/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190" t="s">
        <v>225</v>
      </c>
      <c r="AT168" s="190" t="s">
        <v>558</v>
      </c>
      <c r="AU168" s="190" t="s">
        <v>81</v>
      </c>
      <c r="AY168" s="18" t="s">
        <v>176</v>
      </c>
      <c r="BE168" s="108">
        <f t="shared" si="19"/>
        <v>0</v>
      </c>
      <c r="BF168" s="108">
        <f t="shared" si="20"/>
        <v>0</v>
      </c>
      <c r="BG168" s="108">
        <f t="shared" si="21"/>
        <v>0</v>
      </c>
      <c r="BH168" s="108">
        <f t="shared" si="22"/>
        <v>0</v>
      </c>
      <c r="BI168" s="108">
        <f t="shared" si="23"/>
        <v>0</v>
      </c>
      <c r="BJ168" s="18" t="s">
        <v>87</v>
      </c>
      <c r="BK168" s="108">
        <f t="shared" si="24"/>
        <v>0</v>
      </c>
      <c r="BL168" s="18" t="s">
        <v>183</v>
      </c>
      <c r="BM168" s="190" t="s">
        <v>376</v>
      </c>
    </row>
    <row r="169" spans="1:65" s="2" customFormat="1" ht="24.2" customHeight="1">
      <c r="A169" s="35"/>
      <c r="B169" s="146"/>
      <c r="C169" s="231" t="s">
        <v>379</v>
      </c>
      <c r="D169" s="231" t="s">
        <v>558</v>
      </c>
      <c r="E169" s="232" t="s">
        <v>1521</v>
      </c>
      <c r="F169" s="233" t="s">
        <v>1522</v>
      </c>
      <c r="G169" s="234" t="s">
        <v>1469</v>
      </c>
      <c r="H169" s="235">
        <v>5</v>
      </c>
      <c r="I169" s="236"/>
      <c r="J169" s="237">
        <f t="shared" si="15"/>
        <v>0</v>
      </c>
      <c r="K169" s="238"/>
      <c r="L169" s="239"/>
      <c r="M169" s="240" t="s">
        <v>1</v>
      </c>
      <c r="N169" s="241" t="s">
        <v>40</v>
      </c>
      <c r="O169" s="64"/>
      <c r="P169" s="188">
        <f t="shared" si="16"/>
        <v>0</v>
      </c>
      <c r="Q169" s="188">
        <v>0</v>
      </c>
      <c r="R169" s="188">
        <f t="shared" si="17"/>
        <v>0</v>
      </c>
      <c r="S169" s="188">
        <v>0</v>
      </c>
      <c r="T169" s="189">
        <f t="shared" si="18"/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190" t="s">
        <v>225</v>
      </c>
      <c r="AT169" s="190" t="s">
        <v>558</v>
      </c>
      <c r="AU169" s="190" t="s">
        <v>81</v>
      </c>
      <c r="AY169" s="18" t="s">
        <v>176</v>
      </c>
      <c r="BE169" s="108">
        <f t="shared" si="19"/>
        <v>0</v>
      </c>
      <c r="BF169" s="108">
        <f t="shared" si="20"/>
        <v>0</v>
      </c>
      <c r="BG169" s="108">
        <f t="shared" si="21"/>
        <v>0</v>
      </c>
      <c r="BH169" s="108">
        <f t="shared" si="22"/>
        <v>0</v>
      </c>
      <c r="BI169" s="108">
        <f t="shared" si="23"/>
        <v>0</v>
      </c>
      <c r="BJ169" s="18" t="s">
        <v>87</v>
      </c>
      <c r="BK169" s="108">
        <f t="shared" si="24"/>
        <v>0</v>
      </c>
      <c r="BL169" s="18" t="s">
        <v>183</v>
      </c>
      <c r="BM169" s="190" t="s">
        <v>382</v>
      </c>
    </row>
    <row r="170" spans="1:65" s="2" customFormat="1" ht="16.5" customHeight="1">
      <c r="A170" s="35"/>
      <c r="B170" s="146"/>
      <c r="C170" s="178" t="s">
        <v>309</v>
      </c>
      <c r="D170" s="178" t="s">
        <v>179</v>
      </c>
      <c r="E170" s="179" t="s">
        <v>1523</v>
      </c>
      <c r="F170" s="180" t="s">
        <v>1524</v>
      </c>
      <c r="G170" s="181" t="s">
        <v>272</v>
      </c>
      <c r="H170" s="182">
        <v>1</v>
      </c>
      <c r="I170" s="183"/>
      <c r="J170" s="184">
        <f t="shared" si="15"/>
        <v>0</v>
      </c>
      <c r="K170" s="185"/>
      <c r="L170" s="36"/>
      <c r="M170" s="186" t="s">
        <v>1</v>
      </c>
      <c r="N170" s="187" t="s">
        <v>40</v>
      </c>
      <c r="O170" s="64"/>
      <c r="P170" s="188">
        <f t="shared" si="16"/>
        <v>0</v>
      </c>
      <c r="Q170" s="188">
        <v>0</v>
      </c>
      <c r="R170" s="188">
        <f t="shared" si="17"/>
        <v>0</v>
      </c>
      <c r="S170" s="188">
        <v>0</v>
      </c>
      <c r="T170" s="189">
        <f t="shared" si="18"/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190" t="s">
        <v>183</v>
      </c>
      <c r="AT170" s="190" t="s">
        <v>179</v>
      </c>
      <c r="AU170" s="190" t="s">
        <v>81</v>
      </c>
      <c r="AY170" s="18" t="s">
        <v>176</v>
      </c>
      <c r="BE170" s="108">
        <f t="shared" si="19"/>
        <v>0</v>
      </c>
      <c r="BF170" s="108">
        <f t="shared" si="20"/>
        <v>0</v>
      </c>
      <c r="BG170" s="108">
        <f t="shared" si="21"/>
        <v>0</v>
      </c>
      <c r="BH170" s="108">
        <f t="shared" si="22"/>
        <v>0</v>
      </c>
      <c r="BI170" s="108">
        <f t="shared" si="23"/>
        <v>0</v>
      </c>
      <c r="BJ170" s="18" t="s">
        <v>87</v>
      </c>
      <c r="BK170" s="108">
        <f t="shared" si="24"/>
        <v>0</v>
      </c>
      <c r="BL170" s="18" t="s">
        <v>183</v>
      </c>
      <c r="BM170" s="190" t="s">
        <v>1525</v>
      </c>
    </row>
    <row r="171" spans="1:65" s="12" customFormat="1" ht="25.9" customHeight="1">
      <c r="B171" s="165"/>
      <c r="D171" s="166" t="s">
        <v>73</v>
      </c>
      <c r="E171" s="167" t="s">
        <v>1526</v>
      </c>
      <c r="F171" s="167" t="s">
        <v>1527</v>
      </c>
      <c r="I171" s="168"/>
      <c r="J171" s="169">
        <f>BK171</f>
        <v>0</v>
      </c>
      <c r="L171" s="165"/>
      <c r="M171" s="170"/>
      <c r="N171" s="171"/>
      <c r="O171" s="171"/>
      <c r="P171" s="172">
        <f>SUM(P172:P178)</f>
        <v>0</v>
      </c>
      <c r="Q171" s="171"/>
      <c r="R171" s="172">
        <f>SUM(R172:R178)</f>
        <v>0</v>
      </c>
      <c r="S171" s="171"/>
      <c r="T171" s="173">
        <f>SUM(T172:T178)</f>
        <v>0</v>
      </c>
      <c r="AR171" s="166" t="s">
        <v>81</v>
      </c>
      <c r="AT171" s="174" t="s">
        <v>73</v>
      </c>
      <c r="AU171" s="174" t="s">
        <v>74</v>
      </c>
      <c r="AY171" s="166" t="s">
        <v>176</v>
      </c>
      <c r="BK171" s="175">
        <f>SUM(BK172:BK178)</f>
        <v>0</v>
      </c>
    </row>
    <row r="172" spans="1:65" s="2" customFormat="1" ht="21.75" customHeight="1">
      <c r="A172" s="35"/>
      <c r="B172" s="146"/>
      <c r="C172" s="231" t="s">
        <v>390</v>
      </c>
      <c r="D172" s="231" t="s">
        <v>558</v>
      </c>
      <c r="E172" s="232" t="s">
        <v>1528</v>
      </c>
      <c r="F172" s="233" t="s">
        <v>1529</v>
      </c>
      <c r="G172" s="234" t="s">
        <v>272</v>
      </c>
      <c r="H172" s="235">
        <v>1</v>
      </c>
      <c r="I172" s="236"/>
      <c r="J172" s="237">
        <f>ROUND(I172*H172,2)</f>
        <v>0</v>
      </c>
      <c r="K172" s="238"/>
      <c r="L172" s="239"/>
      <c r="M172" s="240" t="s">
        <v>1</v>
      </c>
      <c r="N172" s="241" t="s">
        <v>40</v>
      </c>
      <c r="O172" s="64"/>
      <c r="P172" s="188">
        <f>O172*H172</f>
        <v>0</v>
      </c>
      <c r="Q172" s="188">
        <v>0</v>
      </c>
      <c r="R172" s="188">
        <f>Q172*H172</f>
        <v>0</v>
      </c>
      <c r="S172" s="188">
        <v>0</v>
      </c>
      <c r="T172" s="189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190" t="s">
        <v>225</v>
      </c>
      <c r="AT172" s="190" t="s">
        <v>558</v>
      </c>
      <c r="AU172" s="190" t="s">
        <v>81</v>
      </c>
      <c r="AY172" s="18" t="s">
        <v>176</v>
      </c>
      <c r="BE172" s="108">
        <f>IF(N172="základná",J172,0)</f>
        <v>0</v>
      </c>
      <c r="BF172" s="108">
        <f>IF(N172="znížená",J172,0)</f>
        <v>0</v>
      </c>
      <c r="BG172" s="108">
        <f>IF(N172="zákl. prenesená",J172,0)</f>
        <v>0</v>
      </c>
      <c r="BH172" s="108">
        <f>IF(N172="zníž. prenesená",J172,0)</f>
        <v>0</v>
      </c>
      <c r="BI172" s="108">
        <f>IF(N172="nulová",J172,0)</f>
        <v>0</v>
      </c>
      <c r="BJ172" s="18" t="s">
        <v>87</v>
      </c>
      <c r="BK172" s="108">
        <f>ROUND(I172*H172,2)</f>
        <v>0</v>
      </c>
      <c r="BL172" s="18" t="s">
        <v>183</v>
      </c>
      <c r="BM172" s="190" t="s">
        <v>387</v>
      </c>
    </row>
    <row r="173" spans="1:65" s="2" customFormat="1" ht="68.25">
      <c r="A173" s="35"/>
      <c r="B173" s="36"/>
      <c r="C173" s="35"/>
      <c r="D173" s="192" t="s">
        <v>585</v>
      </c>
      <c r="E173" s="35"/>
      <c r="F173" s="228" t="s">
        <v>1530</v>
      </c>
      <c r="G173" s="35"/>
      <c r="H173" s="35"/>
      <c r="I173" s="147"/>
      <c r="J173" s="35"/>
      <c r="K173" s="35"/>
      <c r="L173" s="36"/>
      <c r="M173" s="229"/>
      <c r="N173" s="230"/>
      <c r="O173" s="64"/>
      <c r="P173" s="64"/>
      <c r="Q173" s="64"/>
      <c r="R173" s="64"/>
      <c r="S173" s="64"/>
      <c r="T173" s="6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T173" s="18" t="s">
        <v>585</v>
      </c>
      <c r="AU173" s="18" t="s">
        <v>81</v>
      </c>
    </row>
    <row r="174" spans="1:65" s="2" customFormat="1" ht="16.5" customHeight="1">
      <c r="A174" s="35"/>
      <c r="B174" s="146"/>
      <c r="C174" s="231" t="s">
        <v>314</v>
      </c>
      <c r="D174" s="231" t="s">
        <v>558</v>
      </c>
      <c r="E174" s="232" t="s">
        <v>1531</v>
      </c>
      <c r="F174" s="233" t="s">
        <v>1532</v>
      </c>
      <c r="G174" s="234" t="s">
        <v>272</v>
      </c>
      <c r="H174" s="235">
        <v>1</v>
      </c>
      <c r="I174" s="236"/>
      <c r="J174" s="237">
        <f>ROUND(I174*H174,2)</f>
        <v>0</v>
      </c>
      <c r="K174" s="238"/>
      <c r="L174" s="239"/>
      <c r="M174" s="240" t="s">
        <v>1</v>
      </c>
      <c r="N174" s="241" t="s">
        <v>40</v>
      </c>
      <c r="O174" s="64"/>
      <c r="P174" s="188">
        <f>O174*H174</f>
        <v>0</v>
      </c>
      <c r="Q174" s="188">
        <v>0</v>
      </c>
      <c r="R174" s="188">
        <f>Q174*H174</f>
        <v>0</v>
      </c>
      <c r="S174" s="188">
        <v>0</v>
      </c>
      <c r="T174" s="189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190" t="s">
        <v>225</v>
      </c>
      <c r="AT174" s="190" t="s">
        <v>558</v>
      </c>
      <c r="AU174" s="190" t="s">
        <v>81</v>
      </c>
      <c r="AY174" s="18" t="s">
        <v>176</v>
      </c>
      <c r="BE174" s="108">
        <f>IF(N174="základná",J174,0)</f>
        <v>0</v>
      </c>
      <c r="BF174" s="108">
        <f>IF(N174="znížená",J174,0)</f>
        <v>0</v>
      </c>
      <c r="BG174" s="108">
        <f>IF(N174="zákl. prenesená",J174,0)</f>
        <v>0</v>
      </c>
      <c r="BH174" s="108">
        <f>IF(N174="zníž. prenesená",J174,0)</f>
        <v>0</v>
      </c>
      <c r="BI174" s="108">
        <f>IF(N174="nulová",J174,0)</f>
        <v>0</v>
      </c>
      <c r="BJ174" s="18" t="s">
        <v>87</v>
      </c>
      <c r="BK174" s="108">
        <f>ROUND(I174*H174,2)</f>
        <v>0</v>
      </c>
      <c r="BL174" s="18" t="s">
        <v>183</v>
      </c>
      <c r="BM174" s="190" t="s">
        <v>393</v>
      </c>
    </row>
    <row r="175" spans="1:65" s="2" customFormat="1" ht="78">
      <c r="A175" s="35"/>
      <c r="B175" s="36"/>
      <c r="C175" s="35"/>
      <c r="D175" s="192" t="s">
        <v>585</v>
      </c>
      <c r="E175" s="35"/>
      <c r="F175" s="228" t="s">
        <v>1533</v>
      </c>
      <c r="G175" s="35"/>
      <c r="H175" s="35"/>
      <c r="I175" s="147"/>
      <c r="J175" s="35"/>
      <c r="K175" s="35"/>
      <c r="L175" s="36"/>
      <c r="M175" s="229"/>
      <c r="N175" s="230"/>
      <c r="O175" s="64"/>
      <c r="P175" s="64"/>
      <c r="Q175" s="64"/>
      <c r="R175" s="64"/>
      <c r="S175" s="64"/>
      <c r="T175" s="6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T175" s="18" t="s">
        <v>585</v>
      </c>
      <c r="AU175" s="18" t="s">
        <v>81</v>
      </c>
    </row>
    <row r="176" spans="1:65" s="2" customFormat="1" ht="33" customHeight="1">
      <c r="A176" s="35"/>
      <c r="B176" s="146"/>
      <c r="C176" s="231" t="s">
        <v>401</v>
      </c>
      <c r="D176" s="231" t="s">
        <v>558</v>
      </c>
      <c r="E176" s="232" t="s">
        <v>1534</v>
      </c>
      <c r="F176" s="233" t="s">
        <v>1535</v>
      </c>
      <c r="G176" s="234" t="s">
        <v>1469</v>
      </c>
      <c r="H176" s="235">
        <v>15</v>
      </c>
      <c r="I176" s="236"/>
      <c r="J176" s="237">
        <f>ROUND(I176*H176,2)</f>
        <v>0</v>
      </c>
      <c r="K176" s="238"/>
      <c r="L176" s="239"/>
      <c r="M176" s="240" t="s">
        <v>1</v>
      </c>
      <c r="N176" s="241" t="s">
        <v>40</v>
      </c>
      <c r="O176" s="64"/>
      <c r="P176" s="188">
        <f>O176*H176</f>
        <v>0</v>
      </c>
      <c r="Q176" s="188">
        <v>0</v>
      </c>
      <c r="R176" s="188">
        <f>Q176*H176</f>
        <v>0</v>
      </c>
      <c r="S176" s="188">
        <v>0</v>
      </c>
      <c r="T176" s="189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190" t="s">
        <v>225</v>
      </c>
      <c r="AT176" s="190" t="s">
        <v>558</v>
      </c>
      <c r="AU176" s="190" t="s">
        <v>81</v>
      </c>
      <c r="AY176" s="18" t="s">
        <v>176</v>
      </c>
      <c r="BE176" s="108">
        <f>IF(N176="základná",J176,0)</f>
        <v>0</v>
      </c>
      <c r="BF176" s="108">
        <f>IF(N176="znížená",J176,0)</f>
        <v>0</v>
      </c>
      <c r="BG176" s="108">
        <f>IF(N176="zákl. prenesená",J176,0)</f>
        <v>0</v>
      </c>
      <c r="BH176" s="108">
        <f>IF(N176="zníž. prenesená",J176,0)</f>
        <v>0</v>
      </c>
      <c r="BI176" s="108">
        <f>IF(N176="nulová",J176,0)</f>
        <v>0</v>
      </c>
      <c r="BJ176" s="18" t="s">
        <v>87</v>
      </c>
      <c r="BK176" s="108">
        <f>ROUND(I176*H176,2)</f>
        <v>0</v>
      </c>
      <c r="BL176" s="18" t="s">
        <v>183</v>
      </c>
      <c r="BM176" s="190" t="s">
        <v>398</v>
      </c>
    </row>
    <row r="177" spans="1:65" s="2" customFormat="1" ht="16.5" customHeight="1">
      <c r="A177" s="35"/>
      <c r="B177" s="146"/>
      <c r="C177" s="231" t="s">
        <v>321</v>
      </c>
      <c r="D177" s="231" t="s">
        <v>558</v>
      </c>
      <c r="E177" s="232" t="s">
        <v>1536</v>
      </c>
      <c r="F177" s="233" t="s">
        <v>1465</v>
      </c>
      <c r="G177" s="234" t="s">
        <v>272</v>
      </c>
      <c r="H177" s="235">
        <v>1</v>
      </c>
      <c r="I177" s="236"/>
      <c r="J177" s="237">
        <f>ROUND(I177*H177,2)</f>
        <v>0</v>
      </c>
      <c r="K177" s="238"/>
      <c r="L177" s="239"/>
      <c r="M177" s="240" t="s">
        <v>1</v>
      </c>
      <c r="N177" s="241" t="s">
        <v>40</v>
      </c>
      <c r="O177" s="64"/>
      <c r="P177" s="188">
        <f>O177*H177</f>
        <v>0</v>
      </c>
      <c r="Q177" s="188">
        <v>0</v>
      </c>
      <c r="R177" s="188">
        <f>Q177*H177</f>
        <v>0</v>
      </c>
      <c r="S177" s="188">
        <v>0</v>
      </c>
      <c r="T177" s="189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190" t="s">
        <v>225</v>
      </c>
      <c r="AT177" s="190" t="s">
        <v>558</v>
      </c>
      <c r="AU177" s="190" t="s">
        <v>81</v>
      </c>
      <c r="AY177" s="18" t="s">
        <v>176</v>
      </c>
      <c r="BE177" s="108">
        <f>IF(N177="základná",J177,0)</f>
        <v>0</v>
      </c>
      <c r="BF177" s="108">
        <f>IF(N177="znížená",J177,0)</f>
        <v>0</v>
      </c>
      <c r="BG177" s="108">
        <f>IF(N177="zákl. prenesená",J177,0)</f>
        <v>0</v>
      </c>
      <c r="BH177" s="108">
        <f>IF(N177="zníž. prenesená",J177,0)</f>
        <v>0</v>
      </c>
      <c r="BI177" s="108">
        <f>IF(N177="nulová",J177,0)</f>
        <v>0</v>
      </c>
      <c r="BJ177" s="18" t="s">
        <v>87</v>
      </c>
      <c r="BK177" s="108">
        <f>ROUND(I177*H177,2)</f>
        <v>0</v>
      </c>
      <c r="BL177" s="18" t="s">
        <v>183</v>
      </c>
      <c r="BM177" s="190" t="s">
        <v>1537</v>
      </c>
    </row>
    <row r="178" spans="1:65" s="2" customFormat="1" ht="16.5" customHeight="1">
      <c r="A178" s="35"/>
      <c r="B178" s="146"/>
      <c r="C178" s="178" t="s">
        <v>411</v>
      </c>
      <c r="D178" s="178" t="s">
        <v>179</v>
      </c>
      <c r="E178" s="179" t="s">
        <v>1538</v>
      </c>
      <c r="F178" s="180" t="s">
        <v>1539</v>
      </c>
      <c r="G178" s="181" t="s">
        <v>272</v>
      </c>
      <c r="H178" s="182">
        <v>1</v>
      </c>
      <c r="I178" s="183"/>
      <c r="J178" s="184">
        <f>ROUND(I178*H178,2)</f>
        <v>0</v>
      </c>
      <c r="K178" s="185"/>
      <c r="L178" s="36"/>
      <c r="M178" s="186" t="s">
        <v>1</v>
      </c>
      <c r="N178" s="187" t="s">
        <v>40</v>
      </c>
      <c r="O178" s="64"/>
      <c r="P178" s="188">
        <f>O178*H178</f>
        <v>0</v>
      </c>
      <c r="Q178" s="188">
        <v>0</v>
      </c>
      <c r="R178" s="188">
        <f>Q178*H178</f>
        <v>0</v>
      </c>
      <c r="S178" s="188">
        <v>0</v>
      </c>
      <c r="T178" s="189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190" t="s">
        <v>183</v>
      </c>
      <c r="AT178" s="190" t="s">
        <v>179</v>
      </c>
      <c r="AU178" s="190" t="s">
        <v>81</v>
      </c>
      <c r="AY178" s="18" t="s">
        <v>176</v>
      </c>
      <c r="BE178" s="108">
        <f>IF(N178="základná",J178,0)</f>
        <v>0</v>
      </c>
      <c r="BF178" s="108">
        <f>IF(N178="znížená",J178,0)</f>
        <v>0</v>
      </c>
      <c r="BG178" s="108">
        <f>IF(N178="zákl. prenesená",J178,0)</f>
        <v>0</v>
      </c>
      <c r="BH178" s="108">
        <f>IF(N178="zníž. prenesená",J178,0)</f>
        <v>0</v>
      </c>
      <c r="BI178" s="108">
        <f>IF(N178="nulová",J178,0)</f>
        <v>0</v>
      </c>
      <c r="BJ178" s="18" t="s">
        <v>87</v>
      </c>
      <c r="BK178" s="108">
        <f>ROUND(I178*H178,2)</f>
        <v>0</v>
      </c>
      <c r="BL178" s="18" t="s">
        <v>183</v>
      </c>
      <c r="BM178" s="190" t="s">
        <v>407</v>
      </c>
    </row>
    <row r="179" spans="1:65" s="12" customFormat="1" ht="25.9" customHeight="1">
      <c r="B179" s="165"/>
      <c r="D179" s="166" t="s">
        <v>73</v>
      </c>
      <c r="E179" s="167" t="s">
        <v>920</v>
      </c>
      <c r="F179" s="167" t="s">
        <v>1540</v>
      </c>
      <c r="I179" s="168"/>
      <c r="J179" s="169">
        <f>BK179</f>
        <v>0</v>
      </c>
      <c r="L179" s="165"/>
      <c r="M179" s="170"/>
      <c r="N179" s="171"/>
      <c r="O179" s="171"/>
      <c r="P179" s="172">
        <f>SUM(P180:P181)</f>
        <v>0</v>
      </c>
      <c r="Q179" s="171"/>
      <c r="R179" s="172">
        <f>SUM(R180:R181)</f>
        <v>0</v>
      </c>
      <c r="S179" s="171"/>
      <c r="T179" s="173">
        <f>SUM(T180:T181)</f>
        <v>0</v>
      </c>
      <c r="AR179" s="166" t="s">
        <v>81</v>
      </c>
      <c r="AT179" s="174" t="s">
        <v>73</v>
      </c>
      <c r="AU179" s="174" t="s">
        <v>74</v>
      </c>
      <c r="AY179" s="166" t="s">
        <v>176</v>
      </c>
      <c r="BK179" s="175">
        <f>SUM(BK180:BK181)</f>
        <v>0</v>
      </c>
    </row>
    <row r="180" spans="1:65" s="2" customFormat="1" ht="44.25" customHeight="1">
      <c r="A180" s="35"/>
      <c r="B180" s="146"/>
      <c r="C180" s="178" t="s">
        <v>327</v>
      </c>
      <c r="D180" s="178" t="s">
        <v>179</v>
      </c>
      <c r="E180" s="179" t="s">
        <v>1541</v>
      </c>
      <c r="F180" s="180" t="s">
        <v>1542</v>
      </c>
      <c r="G180" s="181" t="s">
        <v>1469</v>
      </c>
      <c r="H180" s="182">
        <v>10</v>
      </c>
      <c r="I180" s="183"/>
      <c r="J180" s="184">
        <f>ROUND(I180*H180,2)</f>
        <v>0</v>
      </c>
      <c r="K180" s="185"/>
      <c r="L180" s="36"/>
      <c r="M180" s="186" t="s">
        <v>1</v>
      </c>
      <c r="N180" s="187" t="s">
        <v>40</v>
      </c>
      <c r="O180" s="64"/>
      <c r="P180" s="188">
        <f>O180*H180</f>
        <v>0</v>
      </c>
      <c r="Q180" s="188">
        <v>0</v>
      </c>
      <c r="R180" s="188">
        <f>Q180*H180</f>
        <v>0</v>
      </c>
      <c r="S180" s="188">
        <v>0</v>
      </c>
      <c r="T180" s="189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190" t="s">
        <v>183</v>
      </c>
      <c r="AT180" s="190" t="s">
        <v>179</v>
      </c>
      <c r="AU180" s="190" t="s">
        <v>81</v>
      </c>
      <c r="AY180" s="18" t="s">
        <v>176</v>
      </c>
      <c r="BE180" s="108">
        <f>IF(N180="základná",J180,0)</f>
        <v>0</v>
      </c>
      <c r="BF180" s="108">
        <f>IF(N180="znížená",J180,0)</f>
        <v>0</v>
      </c>
      <c r="BG180" s="108">
        <f>IF(N180="zákl. prenesená",J180,0)</f>
        <v>0</v>
      </c>
      <c r="BH180" s="108">
        <f>IF(N180="zníž. prenesená",J180,0)</f>
        <v>0</v>
      </c>
      <c r="BI180" s="108">
        <f>IF(N180="nulová",J180,0)</f>
        <v>0</v>
      </c>
      <c r="BJ180" s="18" t="s">
        <v>87</v>
      </c>
      <c r="BK180" s="108">
        <f>ROUND(I180*H180,2)</f>
        <v>0</v>
      </c>
      <c r="BL180" s="18" t="s">
        <v>183</v>
      </c>
      <c r="BM180" s="190" t="s">
        <v>414</v>
      </c>
    </row>
    <row r="181" spans="1:65" s="2" customFormat="1" ht="16.5" customHeight="1">
      <c r="A181" s="35"/>
      <c r="B181" s="146"/>
      <c r="C181" s="178" t="s">
        <v>468</v>
      </c>
      <c r="D181" s="178" t="s">
        <v>179</v>
      </c>
      <c r="E181" s="179" t="s">
        <v>1543</v>
      </c>
      <c r="F181" s="180" t="s">
        <v>1544</v>
      </c>
      <c r="G181" s="181" t="s">
        <v>272</v>
      </c>
      <c r="H181" s="182">
        <v>6</v>
      </c>
      <c r="I181" s="183"/>
      <c r="J181" s="184">
        <f>ROUND(I181*H181,2)</f>
        <v>0</v>
      </c>
      <c r="K181" s="185"/>
      <c r="L181" s="36"/>
      <c r="M181" s="186" t="s">
        <v>1</v>
      </c>
      <c r="N181" s="187" t="s">
        <v>40</v>
      </c>
      <c r="O181" s="64"/>
      <c r="P181" s="188">
        <f>O181*H181</f>
        <v>0</v>
      </c>
      <c r="Q181" s="188">
        <v>0</v>
      </c>
      <c r="R181" s="188">
        <f>Q181*H181</f>
        <v>0</v>
      </c>
      <c r="S181" s="188">
        <v>0</v>
      </c>
      <c r="T181" s="189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190" t="s">
        <v>183</v>
      </c>
      <c r="AT181" s="190" t="s">
        <v>179</v>
      </c>
      <c r="AU181" s="190" t="s">
        <v>81</v>
      </c>
      <c r="AY181" s="18" t="s">
        <v>176</v>
      </c>
      <c r="BE181" s="108">
        <f>IF(N181="základná",J181,0)</f>
        <v>0</v>
      </c>
      <c r="BF181" s="108">
        <f>IF(N181="znížená",J181,0)</f>
        <v>0</v>
      </c>
      <c r="BG181" s="108">
        <f>IF(N181="zákl. prenesená",J181,0)</f>
        <v>0</v>
      </c>
      <c r="BH181" s="108">
        <f>IF(N181="zníž. prenesená",J181,0)</f>
        <v>0</v>
      </c>
      <c r="BI181" s="108">
        <f>IF(N181="nulová",J181,0)</f>
        <v>0</v>
      </c>
      <c r="BJ181" s="18" t="s">
        <v>87</v>
      </c>
      <c r="BK181" s="108">
        <f>ROUND(I181*H181,2)</f>
        <v>0</v>
      </c>
      <c r="BL181" s="18" t="s">
        <v>183</v>
      </c>
      <c r="BM181" s="190" t="s">
        <v>446</v>
      </c>
    </row>
    <row r="182" spans="1:65" s="12" customFormat="1" ht="25.9" customHeight="1">
      <c r="B182" s="165"/>
      <c r="D182" s="166" t="s">
        <v>73</v>
      </c>
      <c r="E182" s="167" t="s">
        <v>1545</v>
      </c>
      <c r="F182" s="167" t="s">
        <v>1546</v>
      </c>
      <c r="I182" s="168"/>
      <c r="J182" s="169">
        <f>BK182</f>
        <v>0</v>
      </c>
      <c r="L182" s="165"/>
      <c r="M182" s="170"/>
      <c r="N182" s="171"/>
      <c r="O182" s="171"/>
      <c r="P182" s="172">
        <f>SUM(P183:P185)</f>
        <v>0</v>
      </c>
      <c r="Q182" s="171"/>
      <c r="R182" s="172">
        <f>SUM(R183:R185)</f>
        <v>0</v>
      </c>
      <c r="S182" s="171"/>
      <c r="T182" s="173">
        <f>SUM(T183:T185)</f>
        <v>0</v>
      </c>
      <c r="AR182" s="166" t="s">
        <v>81</v>
      </c>
      <c r="AT182" s="174" t="s">
        <v>73</v>
      </c>
      <c r="AU182" s="174" t="s">
        <v>74</v>
      </c>
      <c r="AY182" s="166" t="s">
        <v>176</v>
      </c>
      <c r="BK182" s="175">
        <f>SUM(BK183:BK185)</f>
        <v>0</v>
      </c>
    </row>
    <row r="183" spans="1:65" s="2" customFormat="1" ht="24.2" customHeight="1">
      <c r="A183" s="35"/>
      <c r="B183" s="146"/>
      <c r="C183" s="231" t="s">
        <v>332</v>
      </c>
      <c r="D183" s="231" t="s">
        <v>558</v>
      </c>
      <c r="E183" s="232" t="s">
        <v>1547</v>
      </c>
      <c r="F183" s="233" t="s">
        <v>1548</v>
      </c>
      <c r="G183" s="234" t="s">
        <v>182</v>
      </c>
      <c r="H183" s="235">
        <v>35</v>
      </c>
      <c r="I183" s="236"/>
      <c r="J183" s="237">
        <f>ROUND(I183*H183,2)</f>
        <v>0</v>
      </c>
      <c r="K183" s="238"/>
      <c r="L183" s="239"/>
      <c r="M183" s="240" t="s">
        <v>1</v>
      </c>
      <c r="N183" s="241" t="s">
        <v>40</v>
      </c>
      <c r="O183" s="64"/>
      <c r="P183" s="188">
        <f>O183*H183</f>
        <v>0</v>
      </c>
      <c r="Q183" s="188">
        <v>0</v>
      </c>
      <c r="R183" s="188">
        <f>Q183*H183</f>
        <v>0</v>
      </c>
      <c r="S183" s="188">
        <v>0</v>
      </c>
      <c r="T183" s="189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190" t="s">
        <v>225</v>
      </c>
      <c r="AT183" s="190" t="s">
        <v>558</v>
      </c>
      <c r="AU183" s="190" t="s">
        <v>81</v>
      </c>
      <c r="AY183" s="18" t="s">
        <v>176</v>
      </c>
      <c r="BE183" s="108">
        <f>IF(N183="základná",J183,0)</f>
        <v>0</v>
      </c>
      <c r="BF183" s="108">
        <f>IF(N183="znížená",J183,0)</f>
        <v>0</v>
      </c>
      <c r="BG183" s="108">
        <f>IF(N183="zákl. prenesená",J183,0)</f>
        <v>0</v>
      </c>
      <c r="BH183" s="108">
        <f>IF(N183="zníž. prenesená",J183,0)</f>
        <v>0</v>
      </c>
      <c r="BI183" s="108">
        <f>IF(N183="nulová",J183,0)</f>
        <v>0</v>
      </c>
      <c r="BJ183" s="18" t="s">
        <v>87</v>
      </c>
      <c r="BK183" s="108">
        <f>ROUND(I183*H183,2)</f>
        <v>0</v>
      </c>
      <c r="BL183" s="18" t="s">
        <v>183</v>
      </c>
      <c r="BM183" s="190" t="s">
        <v>472</v>
      </c>
    </row>
    <row r="184" spans="1:65" s="2" customFormat="1" ht="33" customHeight="1">
      <c r="A184" s="35"/>
      <c r="B184" s="146"/>
      <c r="C184" s="231" t="s">
        <v>476</v>
      </c>
      <c r="D184" s="231" t="s">
        <v>558</v>
      </c>
      <c r="E184" s="232" t="s">
        <v>1549</v>
      </c>
      <c r="F184" s="233" t="s">
        <v>1550</v>
      </c>
      <c r="G184" s="234" t="s">
        <v>182</v>
      </c>
      <c r="H184" s="235">
        <v>10</v>
      </c>
      <c r="I184" s="236"/>
      <c r="J184" s="237">
        <f>ROUND(I184*H184,2)</f>
        <v>0</v>
      </c>
      <c r="K184" s="238"/>
      <c r="L184" s="239"/>
      <c r="M184" s="240" t="s">
        <v>1</v>
      </c>
      <c r="N184" s="241" t="s">
        <v>40</v>
      </c>
      <c r="O184" s="64"/>
      <c r="P184" s="188">
        <f>O184*H184</f>
        <v>0</v>
      </c>
      <c r="Q184" s="188">
        <v>0</v>
      </c>
      <c r="R184" s="188">
        <f>Q184*H184</f>
        <v>0</v>
      </c>
      <c r="S184" s="188">
        <v>0</v>
      </c>
      <c r="T184" s="189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190" t="s">
        <v>225</v>
      </c>
      <c r="AT184" s="190" t="s">
        <v>558</v>
      </c>
      <c r="AU184" s="190" t="s">
        <v>81</v>
      </c>
      <c r="AY184" s="18" t="s">
        <v>176</v>
      </c>
      <c r="BE184" s="108">
        <f>IF(N184="základná",J184,0)</f>
        <v>0</v>
      </c>
      <c r="BF184" s="108">
        <f>IF(N184="znížená",J184,0)</f>
        <v>0</v>
      </c>
      <c r="BG184" s="108">
        <f>IF(N184="zákl. prenesená",J184,0)</f>
        <v>0</v>
      </c>
      <c r="BH184" s="108">
        <f>IF(N184="zníž. prenesená",J184,0)</f>
        <v>0</v>
      </c>
      <c r="BI184" s="108">
        <f>IF(N184="nulová",J184,0)</f>
        <v>0</v>
      </c>
      <c r="BJ184" s="18" t="s">
        <v>87</v>
      </c>
      <c r="BK184" s="108">
        <f>ROUND(I184*H184,2)</f>
        <v>0</v>
      </c>
      <c r="BL184" s="18" t="s">
        <v>183</v>
      </c>
      <c r="BM184" s="190" t="s">
        <v>475</v>
      </c>
    </row>
    <row r="185" spans="1:65" s="2" customFormat="1" ht="16.5" customHeight="1">
      <c r="A185" s="35"/>
      <c r="B185" s="146"/>
      <c r="C185" s="178" t="s">
        <v>337</v>
      </c>
      <c r="D185" s="178" t="s">
        <v>179</v>
      </c>
      <c r="E185" s="179" t="s">
        <v>1551</v>
      </c>
      <c r="F185" s="180" t="s">
        <v>1552</v>
      </c>
      <c r="G185" s="181" t="s">
        <v>182</v>
      </c>
      <c r="H185" s="182">
        <v>45</v>
      </c>
      <c r="I185" s="183"/>
      <c r="J185" s="184">
        <f>ROUND(I185*H185,2)</f>
        <v>0</v>
      </c>
      <c r="K185" s="185"/>
      <c r="L185" s="36"/>
      <c r="M185" s="186" t="s">
        <v>1</v>
      </c>
      <c r="N185" s="187" t="s">
        <v>40</v>
      </c>
      <c r="O185" s="64"/>
      <c r="P185" s="188">
        <f>O185*H185</f>
        <v>0</v>
      </c>
      <c r="Q185" s="188">
        <v>0</v>
      </c>
      <c r="R185" s="188">
        <f>Q185*H185</f>
        <v>0</v>
      </c>
      <c r="S185" s="188">
        <v>0</v>
      </c>
      <c r="T185" s="189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190" t="s">
        <v>183</v>
      </c>
      <c r="AT185" s="190" t="s">
        <v>179</v>
      </c>
      <c r="AU185" s="190" t="s">
        <v>81</v>
      </c>
      <c r="AY185" s="18" t="s">
        <v>176</v>
      </c>
      <c r="BE185" s="108">
        <f>IF(N185="základná",J185,0)</f>
        <v>0</v>
      </c>
      <c r="BF185" s="108">
        <f>IF(N185="znížená",J185,0)</f>
        <v>0</v>
      </c>
      <c r="BG185" s="108">
        <f>IF(N185="zákl. prenesená",J185,0)</f>
        <v>0</v>
      </c>
      <c r="BH185" s="108">
        <f>IF(N185="zníž. prenesená",J185,0)</f>
        <v>0</v>
      </c>
      <c r="BI185" s="108">
        <f>IF(N185="nulová",J185,0)</f>
        <v>0</v>
      </c>
      <c r="BJ185" s="18" t="s">
        <v>87</v>
      </c>
      <c r="BK185" s="108">
        <f>ROUND(I185*H185,2)</f>
        <v>0</v>
      </c>
      <c r="BL185" s="18" t="s">
        <v>183</v>
      </c>
      <c r="BM185" s="190" t="s">
        <v>479</v>
      </c>
    </row>
    <row r="186" spans="1:65" s="12" customFormat="1" ht="25.9" customHeight="1">
      <c r="B186" s="165"/>
      <c r="D186" s="166" t="s">
        <v>73</v>
      </c>
      <c r="E186" s="167" t="s">
        <v>1553</v>
      </c>
      <c r="F186" s="167" t="s">
        <v>1554</v>
      </c>
      <c r="I186" s="168"/>
      <c r="J186" s="169">
        <f>BK186</f>
        <v>0</v>
      </c>
      <c r="L186" s="165"/>
      <c r="M186" s="170"/>
      <c r="N186" s="171"/>
      <c r="O186" s="171"/>
      <c r="P186" s="172">
        <f>SUM(P187:P191)</f>
        <v>0</v>
      </c>
      <c r="Q186" s="171"/>
      <c r="R186" s="172">
        <f>SUM(R187:R191)</f>
        <v>0</v>
      </c>
      <c r="S186" s="171"/>
      <c r="T186" s="173">
        <f>SUM(T187:T191)</f>
        <v>0</v>
      </c>
      <c r="AR186" s="166" t="s">
        <v>81</v>
      </c>
      <c r="AT186" s="174" t="s">
        <v>73</v>
      </c>
      <c r="AU186" s="174" t="s">
        <v>74</v>
      </c>
      <c r="AY186" s="166" t="s">
        <v>176</v>
      </c>
      <c r="BK186" s="175">
        <f>SUM(BK187:BK191)</f>
        <v>0</v>
      </c>
    </row>
    <row r="187" spans="1:65" s="2" customFormat="1" ht="16.5" customHeight="1">
      <c r="A187" s="35"/>
      <c r="B187" s="146"/>
      <c r="C187" s="178" t="s">
        <v>484</v>
      </c>
      <c r="D187" s="178" t="s">
        <v>179</v>
      </c>
      <c r="E187" s="179" t="s">
        <v>1555</v>
      </c>
      <c r="F187" s="180" t="s">
        <v>1556</v>
      </c>
      <c r="G187" s="181" t="s">
        <v>772</v>
      </c>
      <c r="H187" s="242"/>
      <c r="I187" s="183"/>
      <c r="J187" s="184">
        <f>ROUND(I187*H187,2)</f>
        <v>0</v>
      </c>
      <c r="K187" s="185"/>
      <c r="L187" s="36"/>
      <c r="M187" s="186" t="s">
        <v>1</v>
      </c>
      <c r="N187" s="187" t="s">
        <v>40</v>
      </c>
      <c r="O187" s="64"/>
      <c r="P187" s="188">
        <f>O187*H187</f>
        <v>0</v>
      </c>
      <c r="Q187" s="188">
        <v>0</v>
      </c>
      <c r="R187" s="188">
        <f>Q187*H187</f>
        <v>0</v>
      </c>
      <c r="S187" s="188">
        <v>0</v>
      </c>
      <c r="T187" s="189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190" t="s">
        <v>183</v>
      </c>
      <c r="AT187" s="190" t="s">
        <v>179</v>
      </c>
      <c r="AU187" s="190" t="s">
        <v>81</v>
      </c>
      <c r="AY187" s="18" t="s">
        <v>176</v>
      </c>
      <c r="BE187" s="108">
        <f>IF(N187="základná",J187,0)</f>
        <v>0</v>
      </c>
      <c r="BF187" s="108">
        <f>IF(N187="znížená",J187,0)</f>
        <v>0</v>
      </c>
      <c r="BG187" s="108">
        <f>IF(N187="zákl. prenesená",J187,0)</f>
        <v>0</v>
      </c>
      <c r="BH187" s="108">
        <f>IF(N187="zníž. prenesená",J187,0)</f>
        <v>0</v>
      </c>
      <c r="BI187" s="108">
        <f>IF(N187="nulová",J187,0)</f>
        <v>0</v>
      </c>
      <c r="BJ187" s="18" t="s">
        <v>87</v>
      </c>
      <c r="BK187" s="108">
        <f>ROUND(I187*H187,2)</f>
        <v>0</v>
      </c>
      <c r="BL187" s="18" t="s">
        <v>183</v>
      </c>
      <c r="BM187" s="190" t="s">
        <v>482</v>
      </c>
    </row>
    <row r="188" spans="1:65" s="2" customFormat="1" ht="16.5" customHeight="1">
      <c r="A188" s="35"/>
      <c r="B188" s="146"/>
      <c r="C188" s="178" t="s">
        <v>342</v>
      </c>
      <c r="D188" s="178" t="s">
        <v>179</v>
      </c>
      <c r="E188" s="179" t="s">
        <v>1557</v>
      </c>
      <c r="F188" s="180" t="s">
        <v>1558</v>
      </c>
      <c r="G188" s="181" t="s">
        <v>772</v>
      </c>
      <c r="H188" s="242"/>
      <c r="I188" s="183"/>
      <c r="J188" s="184">
        <f>ROUND(I188*H188,2)</f>
        <v>0</v>
      </c>
      <c r="K188" s="185"/>
      <c r="L188" s="36"/>
      <c r="M188" s="186" t="s">
        <v>1</v>
      </c>
      <c r="N188" s="187" t="s">
        <v>40</v>
      </c>
      <c r="O188" s="64"/>
      <c r="P188" s="188">
        <f>O188*H188</f>
        <v>0</v>
      </c>
      <c r="Q188" s="188">
        <v>0</v>
      </c>
      <c r="R188" s="188">
        <f>Q188*H188</f>
        <v>0</v>
      </c>
      <c r="S188" s="188">
        <v>0</v>
      </c>
      <c r="T188" s="189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190" t="s">
        <v>183</v>
      </c>
      <c r="AT188" s="190" t="s">
        <v>179</v>
      </c>
      <c r="AU188" s="190" t="s">
        <v>81</v>
      </c>
      <c r="AY188" s="18" t="s">
        <v>176</v>
      </c>
      <c r="BE188" s="108">
        <f>IF(N188="základná",J188,0)</f>
        <v>0</v>
      </c>
      <c r="BF188" s="108">
        <f>IF(N188="znížená",J188,0)</f>
        <v>0</v>
      </c>
      <c r="BG188" s="108">
        <f>IF(N188="zákl. prenesená",J188,0)</f>
        <v>0</v>
      </c>
      <c r="BH188" s="108">
        <f>IF(N188="zníž. prenesená",J188,0)</f>
        <v>0</v>
      </c>
      <c r="BI188" s="108">
        <f>IF(N188="nulová",J188,0)</f>
        <v>0</v>
      </c>
      <c r="BJ188" s="18" t="s">
        <v>87</v>
      </c>
      <c r="BK188" s="108">
        <f>ROUND(I188*H188,2)</f>
        <v>0</v>
      </c>
      <c r="BL188" s="18" t="s">
        <v>183</v>
      </c>
      <c r="BM188" s="190" t="s">
        <v>487</v>
      </c>
    </row>
    <row r="189" spans="1:65" s="2" customFormat="1" ht="16.5" customHeight="1">
      <c r="A189" s="35"/>
      <c r="B189" s="146"/>
      <c r="C189" s="178" t="s">
        <v>496</v>
      </c>
      <c r="D189" s="178" t="s">
        <v>179</v>
      </c>
      <c r="E189" s="179" t="s">
        <v>1559</v>
      </c>
      <c r="F189" s="180" t="s">
        <v>1560</v>
      </c>
      <c r="G189" s="181" t="s">
        <v>272</v>
      </c>
      <c r="H189" s="182">
        <v>1</v>
      </c>
      <c r="I189" s="183"/>
      <c r="J189" s="184">
        <f>ROUND(I189*H189,2)</f>
        <v>0</v>
      </c>
      <c r="K189" s="185"/>
      <c r="L189" s="36"/>
      <c r="M189" s="186" t="s">
        <v>1</v>
      </c>
      <c r="N189" s="187" t="s">
        <v>40</v>
      </c>
      <c r="O189" s="64"/>
      <c r="P189" s="188">
        <f>O189*H189</f>
        <v>0</v>
      </c>
      <c r="Q189" s="188">
        <v>0</v>
      </c>
      <c r="R189" s="188">
        <f>Q189*H189</f>
        <v>0</v>
      </c>
      <c r="S189" s="188">
        <v>0</v>
      </c>
      <c r="T189" s="189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190" t="s">
        <v>183</v>
      </c>
      <c r="AT189" s="190" t="s">
        <v>179</v>
      </c>
      <c r="AU189" s="190" t="s">
        <v>81</v>
      </c>
      <c r="AY189" s="18" t="s">
        <v>176</v>
      </c>
      <c r="BE189" s="108">
        <f>IF(N189="základná",J189,0)</f>
        <v>0</v>
      </c>
      <c r="BF189" s="108">
        <f>IF(N189="znížená",J189,0)</f>
        <v>0</v>
      </c>
      <c r="BG189" s="108">
        <f>IF(N189="zákl. prenesená",J189,0)</f>
        <v>0</v>
      </c>
      <c r="BH189" s="108">
        <f>IF(N189="zníž. prenesená",J189,0)</f>
        <v>0</v>
      </c>
      <c r="BI189" s="108">
        <f>IF(N189="nulová",J189,0)</f>
        <v>0</v>
      </c>
      <c r="BJ189" s="18" t="s">
        <v>87</v>
      </c>
      <c r="BK189" s="108">
        <f>ROUND(I189*H189,2)</f>
        <v>0</v>
      </c>
      <c r="BL189" s="18" t="s">
        <v>183</v>
      </c>
      <c r="BM189" s="190" t="s">
        <v>494</v>
      </c>
    </row>
    <row r="190" spans="1:65" s="2" customFormat="1" ht="24.2" customHeight="1">
      <c r="A190" s="35"/>
      <c r="B190" s="146"/>
      <c r="C190" s="178" t="s">
        <v>347</v>
      </c>
      <c r="D190" s="178" t="s">
        <v>179</v>
      </c>
      <c r="E190" s="179" t="s">
        <v>1561</v>
      </c>
      <c r="F190" s="180" t="s">
        <v>1562</v>
      </c>
      <c r="G190" s="181" t="s">
        <v>272</v>
      </c>
      <c r="H190" s="182">
        <v>1</v>
      </c>
      <c r="I190" s="183"/>
      <c r="J190" s="184">
        <f>ROUND(I190*H190,2)</f>
        <v>0</v>
      </c>
      <c r="K190" s="185"/>
      <c r="L190" s="36"/>
      <c r="M190" s="186" t="s">
        <v>1</v>
      </c>
      <c r="N190" s="187" t="s">
        <v>40</v>
      </c>
      <c r="O190" s="64"/>
      <c r="P190" s="188">
        <f>O190*H190</f>
        <v>0</v>
      </c>
      <c r="Q190" s="188">
        <v>0</v>
      </c>
      <c r="R190" s="188">
        <f>Q190*H190</f>
        <v>0</v>
      </c>
      <c r="S190" s="188">
        <v>0</v>
      </c>
      <c r="T190" s="189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190" t="s">
        <v>183</v>
      </c>
      <c r="AT190" s="190" t="s">
        <v>179</v>
      </c>
      <c r="AU190" s="190" t="s">
        <v>81</v>
      </c>
      <c r="AY190" s="18" t="s">
        <v>176</v>
      </c>
      <c r="BE190" s="108">
        <f>IF(N190="základná",J190,0)</f>
        <v>0</v>
      </c>
      <c r="BF190" s="108">
        <f>IF(N190="znížená",J190,0)</f>
        <v>0</v>
      </c>
      <c r="BG190" s="108">
        <f>IF(N190="zákl. prenesená",J190,0)</f>
        <v>0</v>
      </c>
      <c r="BH190" s="108">
        <f>IF(N190="zníž. prenesená",J190,0)</f>
        <v>0</v>
      </c>
      <c r="BI190" s="108">
        <f>IF(N190="nulová",J190,0)</f>
        <v>0</v>
      </c>
      <c r="BJ190" s="18" t="s">
        <v>87</v>
      </c>
      <c r="BK190" s="108">
        <f>ROUND(I190*H190,2)</f>
        <v>0</v>
      </c>
      <c r="BL190" s="18" t="s">
        <v>183</v>
      </c>
      <c r="BM190" s="190" t="s">
        <v>499</v>
      </c>
    </row>
    <row r="191" spans="1:65" s="2" customFormat="1" ht="16.5" customHeight="1">
      <c r="A191" s="35"/>
      <c r="B191" s="146"/>
      <c r="C191" s="178" t="s">
        <v>508</v>
      </c>
      <c r="D191" s="178" t="s">
        <v>179</v>
      </c>
      <c r="E191" s="179" t="s">
        <v>1563</v>
      </c>
      <c r="F191" s="180" t="s">
        <v>1564</v>
      </c>
      <c r="G191" s="181" t="s">
        <v>772</v>
      </c>
      <c r="H191" s="242"/>
      <c r="I191" s="183"/>
      <c r="J191" s="184">
        <f>ROUND(I191*H191,2)</f>
        <v>0</v>
      </c>
      <c r="K191" s="185"/>
      <c r="L191" s="36"/>
      <c r="M191" s="223" t="s">
        <v>1</v>
      </c>
      <c r="N191" s="224" t="s">
        <v>40</v>
      </c>
      <c r="O191" s="225"/>
      <c r="P191" s="226">
        <f>O191*H191</f>
        <v>0</v>
      </c>
      <c r="Q191" s="226">
        <v>0</v>
      </c>
      <c r="R191" s="226">
        <f>Q191*H191</f>
        <v>0</v>
      </c>
      <c r="S191" s="226">
        <v>0</v>
      </c>
      <c r="T191" s="227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190" t="s">
        <v>183</v>
      </c>
      <c r="AT191" s="190" t="s">
        <v>179</v>
      </c>
      <c r="AU191" s="190" t="s">
        <v>81</v>
      </c>
      <c r="AY191" s="18" t="s">
        <v>176</v>
      </c>
      <c r="BE191" s="108">
        <f>IF(N191="základná",J191,0)</f>
        <v>0</v>
      </c>
      <c r="BF191" s="108">
        <f>IF(N191="znížená",J191,0)</f>
        <v>0</v>
      </c>
      <c r="BG191" s="108">
        <f>IF(N191="zákl. prenesená",J191,0)</f>
        <v>0</v>
      </c>
      <c r="BH191" s="108">
        <f>IF(N191="zníž. prenesená",J191,0)</f>
        <v>0</v>
      </c>
      <c r="BI191" s="108">
        <f>IF(N191="nulová",J191,0)</f>
        <v>0</v>
      </c>
      <c r="BJ191" s="18" t="s">
        <v>87</v>
      </c>
      <c r="BK191" s="108">
        <f>ROUND(I191*H191,2)</f>
        <v>0</v>
      </c>
      <c r="BL191" s="18" t="s">
        <v>183</v>
      </c>
      <c r="BM191" s="190" t="s">
        <v>504</v>
      </c>
    </row>
    <row r="192" spans="1:65" s="2" customFormat="1" ht="6.95" customHeight="1">
      <c r="A192" s="35"/>
      <c r="B192" s="53"/>
      <c r="C192" s="54"/>
      <c r="D192" s="54"/>
      <c r="E192" s="54"/>
      <c r="F192" s="54"/>
      <c r="G192" s="54"/>
      <c r="H192" s="54"/>
      <c r="I192" s="54"/>
      <c r="J192" s="54"/>
      <c r="K192" s="54"/>
      <c r="L192" s="36"/>
      <c r="M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</row>
  </sheetData>
  <autoFilter ref="C130:K191"/>
  <mergeCells count="14">
    <mergeCell ref="D109:F109"/>
    <mergeCell ref="E121:H121"/>
    <mergeCell ref="E123:H123"/>
    <mergeCell ref="L2:V2"/>
    <mergeCell ref="E27:J27"/>
    <mergeCell ref="E87:H87"/>
    <mergeCell ref="D105:F105"/>
    <mergeCell ref="D106:F106"/>
    <mergeCell ref="D107:F107"/>
    <mergeCell ref="D108:F108"/>
    <mergeCell ref="E7:H7"/>
    <mergeCell ref="E9:H9"/>
    <mergeCell ref="E18:H18"/>
    <mergeCell ref="E85:H85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12"/>
  <sheetViews>
    <sheetView showGridLines="0" topLeftCell="A7" workbookViewId="0">
      <selection activeCell="E27" sqref="E27:J27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63" t="s">
        <v>5</v>
      </c>
      <c r="M2" s="264"/>
      <c r="N2" s="264"/>
      <c r="O2" s="264"/>
      <c r="P2" s="264"/>
      <c r="Q2" s="264"/>
      <c r="R2" s="264"/>
      <c r="S2" s="264"/>
      <c r="T2" s="264"/>
      <c r="U2" s="264"/>
      <c r="V2" s="264"/>
      <c r="AT2" s="18" t="s">
        <v>100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</row>
    <row r="4" spans="1:46" s="1" customFormat="1" ht="24.95" customHeight="1">
      <c r="B4" s="21"/>
      <c r="D4" s="22" t="s">
        <v>128</v>
      </c>
      <c r="L4" s="21"/>
      <c r="M4" s="115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16.5" customHeight="1">
      <c r="B7" s="21"/>
      <c r="E7" s="301" t="str">
        <f>'Rekapitulácia stavby'!K6</f>
        <v>Vybudovanie operačnej sály na osadenie prístroja pre urológiu</v>
      </c>
      <c r="F7" s="302"/>
      <c r="G7" s="302"/>
      <c r="H7" s="302"/>
      <c r="L7" s="21"/>
    </row>
    <row r="8" spans="1:46" s="2" customFormat="1" ht="12" customHeight="1">
      <c r="A8" s="35"/>
      <c r="B8" s="36"/>
      <c r="C8" s="35"/>
      <c r="D8" s="28" t="s">
        <v>129</v>
      </c>
      <c r="E8" s="35"/>
      <c r="F8" s="35"/>
      <c r="G8" s="35"/>
      <c r="H8" s="35"/>
      <c r="I8" s="35"/>
      <c r="J8" s="35"/>
      <c r="K8" s="35"/>
      <c r="L8" s="48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36"/>
      <c r="C9" s="35"/>
      <c r="D9" s="35"/>
      <c r="E9" s="292" t="s">
        <v>1565</v>
      </c>
      <c r="F9" s="299"/>
      <c r="G9" s="299"/>
      <c r="H9" s="299"/>
      <c r="I9" s="35"/>
      <c r="J9" s="35"/>
      <c r="K9" s="35"/>
      <c r="L9" s="48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36"/>
      <c r="C10" s="35"/>
      <c r="D10" s="35"/>
      <c r="E10" s="35"/>
      <c r="F10" s="35"/>
      <c r="G10" s="35"/>
      <c r="H10" s="35"/>
      <c r="I10" s="35"/>
      <c r="J10" s="35"/>
      <c r="K10" s="35"/>
      <c r="L10" s="48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36"/>
      <c r="C11" s="35"/>
      <c r="D11" s="28" t="s">
        <v>17</v>
      </c>
      <c r="E11" s="35"/>
      <c r="F11" s="26" t="s">
        <v>1</v>
      </c>
      <c r="G11" s="35"/>
      <c r="H11" s="35"/>
      <c r="I11" s="28" t="s">
        <v>18</v>
      </c>
      <c r="J11" s="26" t="s">
        <v>1</v>
      </c>
      <c r="K11" s="35"/>
      <c r="L11" s="48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36"/>
      <c r="C12" s="35"/>
      <c r="D12" s="28" t="s">
        <v>19</v>
      </c>
      <c r="E12" s="35"/>
      <c r="F12" s="26" t="s">
        <v>25</v>
      </c>
      <c r="G12" s="35"/>
      <c r="H12" s="35"/>
      <c r="I12" s="28" t="s">
        <v>21</v>
      </c>
      <c r="J12" s="61" t="str">
        <f>'Rekapitulácia stavby'!AN8</f>
        <v>14. 3. 2022</v>
      </c>
      <c r="K12" s="35"/>
      <c r="L12" s="48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36"/>
      <c r="C13" s="35"/>
      <c r="D13" s="35"/>
      <c r="E13" s="35"/>
      <c r="F13" s="35"/>
      <c r="G13" s="35"/>
      <c r="H13" s="35"/>
      <c r="I13" s="35"/>
      <c r="J13" s="35"/>
      <c r="K13" s="35"/>
      <c r="L13" s="48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36"/>
      <c r="C14" s="35"/>
      <c r="D14" s="28" t="s">
        <v>23</v>
      </c>
      <c r="E14" s="35"/>
      <c r="F14" s="35"/>
      <c r="G14" s="35"/>
      <c r="H14" s="35"/>
      <c r="I14" s="28" t="s">
        <v>24</v>
      </c>
      <c r="J14" s="26" t="str">
        <f>IF('Rekapitulácia stavby'!AN10="","",'Rekapitulácia stavby'!AN10)</f>
        <v/>
      </c>
      <c r="K14" s="35"/>
      <c r="L14" s="48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36"/>
      <c r="C15" s="35"/>
      <c r="D15" s="35"/>
      <c r="E15" s="26" t="str">
        <f>IF('Rekapitulácia stavby'!E11="","",'Rekapitulácia stavby'!E11)</f>
        <v xml:space="preserve"> </v>
      </c>
      <c r="F15" s="35"/>
      <c r="G15" s="35"/>
      <c r="H15" s="35"/>
      <c r="I15" s="28" t="s">
        <v>26</v>
      </c>
      <c r="J15" s="26" t="str">
        <f>IF('Rekapitulácia stavby'!AN11="","",'Rekapitulácia stavby'!AN11)</f>
        <v/>
      </c>
      <c r="K15" s="35"/>
      <c r="L15" s="48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36"/>
      <c r="C16" s="35"/>
      <c r="D16" s="35"/>
      <c r="E16" s="35"/>
      <c r="F16" s="35"/>
      <c r="G16" s="35"/>
      <c r="H16" s="35"/>
      <c r="I16" s="35"/>
      <c r="J16" s="35"/>
      <c r="K16" s="35"/>
      <c r="L16" s="48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36"/>
      <c r="C17" s="35"/>
      <c r="D17" s="28" t="s">
        <v>27</v>
      </c>
      <c r="E17" s="35"/>
      <c r="F17" s="35"/>
      <c r="G17" s="35"/>
      <c r="H17" s="35"/>
      <c r="I17" s="28" t="s">
        <v>24</v>
      </c>
      <c r="J17" s="29"/>
      <c r="K17" s="35"/>
      <c r="L17" s="48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36"/>
      <c r="C18" s="35"/>
      <c r="D18" s="35"/>
      <c r="E18" s="303"/>
      <c r="F18" s="277"/>
      <c r="G18" s="277"/>
      <c r="H18" s="277"/>
      <c r="I18" s="28" t="s">
        <v>26</v>
      </c>
      <c r="J18" s="29"/>
      <c r="K18" s="35"/>
      <c r="L18" s="48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36"/>
      <c r="C19" s="35"/>
      <c r="D19" s="35"/>
      <c r="E19" s="35"/>
      <c r="F19" s="35"/>
      <c r="G19" s="35"/>
      <c r="H19" s="35"/>
      <c r="I19" s="35"/>
      <c r="J19" s="35"/>
      <c r="K19" s="35"/>
      <c r="L19" s="48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36"/>
      <c r="C20" s="35"/>
      <c r="D20" s="28" t="s">
        <v>28</v>
      </c>
      <c r="E20" s="35"/>
      <c r="F20" s="35"/>
      <c r="G20" s="35"/>
      <c r="H20" s="35"/>
      <c r="I20" s="28" t="s">
        <v>24</v>
      </c>
      <c r="J20" s="26" t="str">
        <f>IF('Rekapitulácia stavby'!AN16="","",'Rekapitulácia stavby'!AN16)</f>
        <v/>
      </c>
      <c r="K20" s="35"/>
      <c r="L20" s="48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36"/>
      <c r="C21" s="35"/>
      <c r="D21" s="35"/>
      <c r="E21" s="26" t="str">
        <f>IF('Rekapitulácia stavby'!E17="","",'Rekapitulácia stavby'!E17)</f>
        <v xml:space="preserve"> </v>
      </c>
      <c r="F21" s="35"/>
      <c r="G21" s="35"/>
      <c r="H21" s="35"/>
      <c r="I21" s="28" t="s">
        <v>26</v>
      </c>
      <c r="J21" s="26" t="str">
        <f>IF('Rekapitulácia stavby'!AN17="","",'Rekapitulácia stavby'!AN17)</f>
        <v/>
      </c>
      <c r="K21" s="35"/>
      <c r="L21" s="48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36"/>
      <c r="C22" s="35"/>
      <c r="D22" s="35"/>
      <c r="E22" s="35"/>
      <c r="F22" s="35"/>
      <c r="G22" s="35"/>
      <c r="H22" s="35"/>
      <c r="I22" s="35"/>
      <c r="J22" s="35"/>
      <c r="K22" s="35"/>
      <c r="L22" s="48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36"/>
      <c r="C23" s="35"/>
      <c r="D23" s="28" t="s">
        <v>30</v>
      </c>
      <c r="E23" s="35"/>
      <c r="F23" s="35"/>
      <c r="G23" s="35"/>
      <c r="H23" s="35"/>
      <c r="I23" s="28" t="s">
        <v>24</v>
      </c>
      <c r="J23" s="26" t="str">
        <f>IF('Rekapitulácia stavby'!AN19="","",'Rekapitulácia stavby'!AN19)</f>
        <v/>
      </c>
      <c r="K23" s="35"/>
      <c r="L23" s="48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36"/>
      <c r="C24" s="35"/>
      <c r="D24" s="35"/>
      <c r="E24" s="26" t="str">
        <f>IF('Rekapitulácia stavby'!E20="","",'Rekapitulácia stavby'!E20)</f>
        <v xml:space="preserve"> </v>
      </c>
      <c r="F24" s="35"/>
      <c r="G24" s="35"/>
      <c r="H24" s="35"/>
      <c r="I24" s="28" t="s">
        <v>26</v>
      </c>
      <c r="J24" s="26" t="str">
        <f>IF('Rekapitulácia stavby'!AN20="","",'Rekapitulácia stavby'!AN20)</f>
        <v/>
      </c>
      <c r="K24" s="35"/>
      <c r="L24" s="48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36"/>
      <c r="C25" s="35"/>
      <c r="D25" s="35"/>
      <c r="E25" s="35"/>
      <c r="F25" s="35"/>
      <c r="G25" s="35"/>
      <c r="H25" s="35"/>
      <c r="I25" s="35"/>
      <c r="J25" s="35"/>
      <c r="K25" s="35"/>
      <c r="L25" s="48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36"/>
      <c r="C26" s="35"/>
      <c r="D26" s="28" t="s">
        <v>31</v>
      </c>
      <c r="E26" s="35"/>
      <c r="F26" s="35"/>
      <c r="G26" s="35"/>
      <c r="H26" s="35"/>
      <c r="I26" s="35"/>
      <c r="J26" s="35"/>
      <c r="K26" s="35"/>
      <c r="L26" s="48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70.25" customHeight="1">
      <c r="A27" s="116"/>
      <c r="B27" s="117"/>
      <c r="C27" s="116"/>
      <c r="D27" s="116"/>
      <c r="E27" s="281" t="s">
        <v>2446</v>
      </c>
      <c r="F27" s="281"/>
      <c r="G27" s="281"/>
      <c r="H27" s="281"/>
      <c r="I27" s="281"/>
      <c r="J27" s="281"/>
      <c r="K27" s="116"/>
      <c r="L27" s="118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2" customFormat="1" ht="6.95" customHeight="1">
      <c r="A28" s="35"/>
      <c r="B28" s="36"/>
      <c r="C28" s="35"/>
      <c r="D28" s="35"/>
      <c r="E28" s="35"/>
      <c r="F28" s="35"/>
      <c r="G28" s="35"/>
      <c r="H28" s="35"/>
      <c r="I28" s="35"/>
      <c r="J28" s="35"/>
      <c r="K28" s="35"/>
      <c r="L28" s="48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36"/>
      <c r="C29" s="35"/>
      <c r="D29" s="72"/>
      <c r="E29" s="72"/>
      <c r="F29" s="72"/>
      <c r="G29" s="72"/>
      <c r="H29" s="72"/>
      <c r="I29" s="72"/>
      <c r="J29" s="72"/>
      <c r="K29" s="72"/>
      <c r="L29" s="48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14.45" customHeight="1">
      <c r="A30" s="35"/>
      <c r="B30" s="36"/>
      <c r="C30" s="35"/>
      <c r="D30" s="26" t="s">
        <v>135</v>
      </c>
      <c r="E30" s="35"/>
      <c r="F30" s="35"/>
      <c r="G30" s="35"/>
      <c r="H30" s="35"/>
      <c r="I30" s="35"/>
      <c r="J30" s="34">
        <f>J96</f>
        <v>0</v>
      </c>
      <c r="K30" s="35"/>
      <c r="L30" s="48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14.45" customHeight="1">
      <c r="A31" s="35"/>
      <c r="B31" s="36"/>
      <c r="C31" s="35"/>
      <c r="D31" s="33" t="s">
        <v>122</v>
      </c>
      <c r="E31" s="35"/>
      <c r="F31" s="35"/>
      <c r="G31" s="35"/>
      <c r="H31" s="35"/>
      <c r="I31" s="35"/>
      <c r="J31" s="34">
        <f>J107</f>
        <v>0</v>
      </c>
      <c r="K31" s="35"/>
      <c r="L31" s="48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25.35" customHeight="1">
      <c r="A32" s="35"/>
      <c r="B32" s="36"/>
      <c r="C32" s="35"/>
      <c r="D32" s="119" t="s">
        <v>34</v>
      </c>
      <c r="E32" s="35"/>
      <c r="F32" s="35"/>
      <c r="G32" s="35"/>
      <c r="H32" s="35"/>
      <c r="I32" s="35"/>
      <c r="J32" s="77">
        <f>ROUND(J30 + J31, 2)</f>
        <v>0</v>
      </c>
      <c r="K32" s="35"/>
      <c r="L32" s="48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5" customHeight="1">
      <c r="A33" s="35"/>
      <c r="B33" s="36"/>
      <c r="C33" s="35"/>
      <c r="D33" s="72"/>
      <c r="E33" s="72"/>
      <c r="F33" s="72"/>
      <c r="G33" s="72"/>
      <c r="H33" s="72"/>
      <c r="I33" s="72"/>
      <c r="J33" s="72"/>
      <c r="K33" s="72"/>
      <c r="L33" s="48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36"/>
      <c r="C34" s="35"/>
      <c r="D34" s="35"/>
      <c r="E34" s="35"/>
      <c r="F34" s="39" t="s">
        <v>36</v>
      </c>
      <c r="G34" s="35"/>
      <c r="H34" s="35"/>
      <c r="I34" s="39" t="s">
        <v>35</v>
      </c>
      <c r="J34" s="39" t="s">
        <v>37</v>
      </c>
      <c r="K34" s="35"/>
      <c r="L34" s="48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36"/>
      <c r="C35" s="35"/>
      <c r="D35" s="120" t="s">
        <v>38</v>
      </c>
      <c r="E35" s="41" t="s">
        <v>39</v>
      </c>
      <c r="F35" s="121">
        <f>ROUND((SUM(BE107:BE114) + SUM(BE134:BE211)),  2)</f>
        <v>0</v>
      </c>
      <c r="G35" s="122"/>
      <c r="H35" s="122"/>
      <c r="I35" s="123">
        <v>0.2</v>
      </c>
      <c r="J35" s="121">
        <f>ROUND(((SUM(BE107:BE114) + SUM(BE134:BE211))*I35),  2)</f>
        <v>0</v>
      </c>
      <c r="K35" s="35"/>
      <c r="L35" s="48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36"/>
      <c r="C36" s="35"/>
      <c r="D36" s="35"/>
      <c r="E36" s="41" t="s">
        <v>40</v>
      </c>
      <c r="F36" s="121">
        <f>ROUND((SUM(BF107:BF114) + SUM(BF134:BF211)),  2)</f>
        <v>0</v>
      </c>
      <c r="G36" s="122"/>
      <c r="H36" s="122"/>
      <c r="I36" s="123">
        <v>0.2</v>
      </c>
      <c r="J36" s="121">
        <f>ROUND(((SUM(BF107:BF114) + SUM(BF134:BF211))*I36),  2)</f>
        <v>0</v>
      </c>
      <c r="K36" s="35"/>
      <c r="L36" s="48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36"/>
      <c r="C37" s="35"/>
      <c r="D37" s="35"/>
      <c r="E37" s="28" t="s">
        <v>41</v>
      </c>
      <c r="F37" s="124">
        <f>ROUND((SUM(BG107:BG114) + SUM(BG134:BG211)),  2)</f>
        <v>0</v>
      </c>
      <c r="G37" s="35"/>
      <c r="H37" s="35"/>
      <c r="I37" s="125">
        <v>0.2</v>
      </c>
      <c r="J37" s="124">
        <f>0</f>
        <v>0</v>
      </c>
      <c r="K37" s="35"/>
      <c r="L37" s="48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36"/>
      <c r="C38" s="35"/>
      <c r="D38" s="35"/>
      <c r="E38" s="28" t="s">
        <v>42</v>
      </c>
      <c r="F38" s="124">
        <f>ROUND((SUM(BH107:BH114) + SUM(BH134:BH211)),  2)</f>
        <v>0</v>
      </c>
      <c r="G38" s="35"/>
      <c r="H38" s="35"/>
      <c r="I38" s="125">
        <v>0.2</v>
      </c>
      <c r="J38" s="124">
        <f>0</f>
        <v>0</v>
      </c>
      <c r="K38" s="35"/>
      <c r="L38" s="48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36"/>
      <c r="C39" s="35"/>
      <c r="D39" s="35"/>
      <c r="E39" s="41" t="s">
        <v>43</v>
      </c>
      <c r="F39" s="121">
        <f>ROUND((SUM(BI107:BI114) + SUM(BI134:BI211)),  2)</f>
        <v>0</v>
      </c>
      <c r="G39" s="122"/>
      <c r="H39" s="122"/>
      <c r="I39" s="123">
        <v>0</v>
      </c>
      <c r="J39" s="121">
        <f>0</f>
        <v>0</v>
      </c>
      <c r="K39" s="35"/>
      <c r="L39" s="48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6.95" customHeight="1">
      <c r="A40" s="35"/>
      <c r="B40" s="36"/>
      <c r="C40" s="35"/>
      <c r="D40" s="35"/>
      <c r="E40" s="35"/>
      <c r="F40" s="35"/>
      <c r="G40" s="35"/>
      <c r="H40" s="35"/>
      <c r="I40" s="35"/>
      <c r="J40" s="35"/>
      <c r="K40" s="35"/>
      <c r="L40" s="48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25.35" customHeight="1">
      <c r="A41" s="35"/>
      <c r="B41" s="36"/>
      <c r="C41" s="113"/>
      <c r="D41" s="126" t="s">
        <v>44</v>
      </c>
      <c r="E41" s="66"/>
      <c r="F41" s="66"/>
      <c r="G41" s="127" t="s">
        <v>45</v>
      </c>
      <c r="H41" s="128" t="s">
        <v>46</v>
      </c>
      <c r="I41" s="66"/>
      <c r="J41" s="129">
        <f>SUM(J32:J39)</f>
        <v>0</v>
      </c>
      <c r="K41" s="130"/>
      <c r="L41" s="48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0.95" customHeight="1">
      <c r="A42" s="35"/>
      <c r="B42" s="36"/>
      <c r="C42" s="35"/>
      <c r="D42" s="35"/>
      <c r="E42" s="35"/>
      <c r="F42" s="35"/>
      <c r="G42" s="35"/>
      <c r="H42" s="35"/>
      <c r="I42" s="35"/>
      <c r="J42" s="35"/>
      <c r="K42" s="35"/>
      <c r="L42" s="48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1" customFormat="1" ht="0.95" customHeight="1">
      <c r="B43" s="21"/>
      <c r="L43" s="21"/>
    </row>
    <row r="44" spans="1:31" s="1" customFormat="1" ht="0.95" customHeight="1">
      <c r="B44" s="21"/>
      <c r="L44" s="21"/>
    </row>
    <row r="45" spans="1:31" s="1" customFormat="1" ht="0.95" customHeight="1">
      <c r="B45" s="21"/>
      <c r="L45" s="21"/>
    </row>
    <row r="46" spans="1:31" s="1" customFormat="1" ht="0.95" customHeight="1">
      <c r="B46" s="21"/>
      <c r="L46" s="21"/>
    </row>
    <row r="47" spans="1:31" s="1" customFormat="1" ht="0.95" customHeight="1">
      <c r="B47" s="21"/>
      <c r="L47" s="21"/>
    </row>
    <row r="48" spans="1:31" s="1" customFormat="1" ht="0.95" customHeight="1">
      <c r="B48" s="21"/>
      <c r="L48" s="21"/>
    </row>
    <row r="49" spans="1:31" s="1" customFormat="1" ht="0.95" customHeight="1">
      <c r="B49" s="21"/>
      <c r="L49" s="21"/>
    </row>
    <row r="50" spans="1:31" s="2" customFormat="1" ht="14.45" customHeight="1">
      <c r="B50" s="48"/>
      <c r="D50" s="49" t="s">
        <v>47</v>
      </c>
      <c r="E50" s="50"/>
      <c r="F50" s="50"/>
      <c r="G50" s="49" t="s">
        <v>48</v>
      </c>
      <c r="H50" s="50"/>
      <c r="I50" s="50"/>
      <c r="J50" s="50"/>
      <c r="K50" s="50"/>
      <c r="L50" s="48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36"/>
      <c r="C61" s="35"/>
      <c r="D61" s="51" t="s">
        <v>49</v>
      </c>
      <c r="E61" s="38"/>
      <c r="F61" s="131" t="s">
        <v>50</v>
      </c>
      <c r="G61" s="51" t="s">
        <v>49</v>
      </c>
      <c r="H61" s="38"/>
      <c r="I61" s="38"/>
      <c r="J61" s="132" t="s">
        <v>50</v>
      </c>
      <c r="K61" s="38"/>
      <c r="L61" s="48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36"/>
      <c r="C65" s="35"/>
      <c r="D65" s="49" t="s">
        <v>51</v>
      </c>
      <c r="E65" s="52"/>
      <c r="F65" s="52"/>
      <c r="G65" s="49" t="s">
        <v>52</v>
      </c>
      <c r="H65" s="52"/>
      <c r="I65" s="52"/>
      <c r="J65" s="52"/>
      <c r="K65" s="52"/>
      <c r="L65" s="48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36"/>
      <c r="C76" s="35"/>
      <c r="D76" s="51" t="s">
        <v>49</v>
      </c>
      <c r="E76" s="38"/>
      <c r="F76" s="131" t="s">
        <v>50</v>
      </c>
      <c r="G76" s="51" t="s">
        <v>49</v>
      </c>
      <c r="H76" s="38"/>
      <c r="I76" s="38"/>
      <c r="J76" s="132" t="s">
        <v>50</v>
      </c>
      <c r="K76" s="38"/>
      <c r="L76" s="48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53"/>
      <c r="C77" s="54"/>
      <c r="D77" s="54"/>
      <c r="E77" s="54"/>
      <c r="F77" s="54"/>
      <c r="G77" s="54"/>
      <c r="H77" s="54"/>
      <c r="I77" s="54"/>
      <c r="J77" s="54"/>
      <c r="K77" s="54"/>
      <c r="L77" s="48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55"/>
      <c r="C81" s="56"/>
      <c r="D81" s="56"/>
      <c r="E81" s="56"/>
      <c r="F81" s="56"/>
      <c r="G81" s="56"/>
      <c r="H81" s="56"/>
      <c r="I81" s="56"/>
      <c r="J81" s="56"/>
      <c r="K81" s="56"/>
      <c r="L81" s="48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2" t="s">
        <v>136</v>
      </c>
      <c r="D82" s="35"/>
      <c r="E82" s="35"/>
      <c r="F82" s="35"/>
      <c r="G82" s="35"/>
      <c r="H82" s="35"/>
      <c r="I82" s="35"/>
      <c r="J82" s="35"/>
      <c r="K82" s="35"/>
      <c r="L82" s="48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5"/>
      <c r="D83" s="35"/>
      <c r="E83" s="35"/>
      <c r="F83" s="35"/>
      <c r="G83" s="35"/>
      <c r="H83" s="35"/>
      <c r="I83" s="35"/>
      <c r="J83" s="35"/>
      <c r="K83" s="35"/>
      <c r="L83" s="48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28" t="s">
        <v>15</v>
      </c>
      <c r="D84" s="35"/>
      <c r="E84" s="35"/>
      <c r="F84" s="35"/>
      <c r="G84" s="35"/>
      <c r="H84" s="35"/>
      <c r="I84" s="35"/>
      <c r="J84" s="35"/>
      <c r="K84" s="35"/>
      <c r="L84" s="48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5"/>
      <c r="D85" s="35"/>
      <c r="E85" s="301" t="str">
        <f>E7</f>
        <v>Vybudovanie operačnej sály na osadenie prístroja pre urológiu</v>
      </c>
      <c r="F85" s="302"/>
      <c r="G85" s="302"/>
      <c r="H85" s="302"/>
      <c r="I85" s="35"/>
      <c r="J85" s="35"/>
      <c r="K85" s="35"/>
      <c r="L85" s="48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28" t="s">
        <v>129</v>
      </c>
      <c r="D86" s="35"/>
      <c r="E86" s="35"/>
      <c r="F86" s="35"/>
      <c r="G86" s="35"/>
      <c r="H86" s="35"/>
      <c r="I86" s="35"/>
      <c r="J86" s="35"/>
      <c r="K86" s="35"/>
      <c r="L86" s="48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5"/>
      <c r="D87" s="35"/>
      <c r="E87" s="292" t="str">
        <f>E9</f>
        <v>MaR - Meranie a regulácia</v>
      </c>
      <c r="F87" s="299"/>
      <c r="G87" s="299"/>
      <c r="H87" s="299"/>
      <c r="I87" s="35"/>
      <c r="J87" s="35"/>
      <c r="K87" s="35"/>
      <c r="L87" s="48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5"/>
      <c r="D88" s="35"/>
      <c r="E88" s="35"/>
      <c r="F88" s="35"/>
      <c r="G88" s="35"/>
      <c r="H88" s="35"/>
      <c r="I88" s="35"/>
      <c r="J88" s="35"/>
      <c r="K88" s="35"/>
      <c r="L88" s="48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28" t="s">
        <v>19</v>
      </c>
      <c r="D89" s="35"/>
      <c r="E89" s="35"/>
      <c r="F89" s="26" t="str">
        <f>F12</f>
        <v xml:space="preserve"> </v>
      </c>
      <c r="G89" s="35"/>
      <c r="H89" s="35"/>
      <c r="I89" s="28" t="s">
        <v>21</v>
      </c>
      <c r="J89" s="61" t="str">
        <f>IF(J12="","",J12)</f>
        <v>14. 3. 2022</v>
      </c>
      <c r="K89" s="35"/>
      <c r="L89" s="48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5"/>
      <c r="D90" s="35"/>
      <c r="E90" s="35"/>
      <c r="F90" s="35"/>
      <c r="G90" s="35"/>
      <c r="H90" s="35"/>
      <c r="I90" s="35"/>
      <c r="J90" s="35"/>
      <c r="K90" s="35"/>
      <c r="L90" s="48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>
      <c r="A91" s="35"/>
      <c r="B91" s="36"/>
      <c r="C91" s="28" t="s">
        <v>23</v>
      </c>
      <c r="D91" s="35"/>
      <c r="E91" s="35"/>
      <c r="F91" s="26" t="str">
        <f>E15</f>
        <v xml:space="preserve"> </v>
      </c>
      <c r="G91" s="35"/>
      <c r="H91" s="35"/>
      <c r="I91" s="28" t="s">
        <v>28</v>
      </c>
      <c r="J91" s="31" t="str">
        <f>E21</f>
        <v xml:space="preserve"> </v>
      </c>
      <c r="K91" s="35"/>
      <c r="L91" s="48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28" t="s">
        <v>27</v>
      </c>
      <c r="D92" s="35"/>
      <c r="E92" s="35"/>
      <c r="F92" s="26" t="str">
        <f>IF(E18="","",E18)</f>
        <v/>
      </c>
      <c r="G92" s="35"/>
      <c r="H92" s="35"/>
      <c r="I92" s="28" t="s">
        <v>30</v>
      </c>
      <c r="J92" s="31" t="str">
        <f>E24</f>
        <v xml:space="preserve"> </v>
      </c>
      <c r="K92" s="35"/>
      <c r="L92" s="48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5"/>
      <c r="D93" s="35"/>
      <c r="E93" s="35"/>
      <c r="F93" s="35"/>
      <c r="G93" s="35"/>
      <c r="H93" s="35"/>
      <c r="I93" s="35"/>
      <c r="J93" s="35"/>
      <c r="K93" s="35"/>
      <c r="L93" s="48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33" t="s">
        <v>137</v>
      </c>
      <c r="D94" s="113"/>
      <c r="E94" s="113"/>
      <c r="F94" s="113"/>
      <c r="G94" s="113"/>
      <c r="H94" s="113"/>
      <c r="I94" s="113"/>
      <c r="J94" s="134" t="s">
        <v>138</v>
      </c>
      <c r="K94" s="113"/>
      <c r="L94" s="48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5"/>
      <c r="D95" s="35"/>
      <c r="E95" s="35"/>
      <c r="F95" s="35"/>
      <c r="G95" s="35"/>
      <c r="H95" s="35"/>
      <c r="I95" s="35"/>
      <c r="J95" s="35"/>
      <c r="K95" s="35"/>
      <c r="L95" s="48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35" t="s">
        <v>139</v>
      </c>
      <c r="D96" s="35"/>
      <c r="E96" s="35"/>
      <c r="F96" s="35"/>
      <c r="G96" s="35"/>
      <c r="H96" s="35"/>
      <c r="I96" s="35"/>
      <c r="J96" s="77">
        <f>J134</f>
        <v>0</v>
      </c>
      <c r="K96" s="35"/>
      <c r="L96" s="48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140</v>
      </c>
    </row>
    <row r="97" spans="1:65" s="9" customFormat="1" ht="24.95" customHeight="1">
      <c r="B97" s="136"/>
      <c r="D97" s="137" t="s">
        <v>1566</v>
      </c>
      <c r="E97" s="138"/>
      <c r="F97" s="138"/>
      <c r="G97" s="138"/>
      <c r="H97" s="138"/>
      <c r="I97" s="138"/>
      <c r="J97" s="139">
        <f>J135</f>
        <v>0</v>
      </c>
      <c r="L97" s="136"/>
    </row>
    <row r="98" spans="1:65" s="10" customFormat="1" ht="19.899999999999999" customHeight="1">
      <c r="B98" s="140"/>
      <c r="D98" s="141" t="s">
        <v>1567</v>
      </c>
      <c r="E98" s="142"/>
      <c r="F98" s="142"/>
      <c r="G98" s="142"/>
      <c r="H98" s="142"/>
      <c r="I98" s="142"/>
      <c r="J98" s="143">
        <f>J136</f>
        <v>0</v>
      </c>
      <c r="L98" s="140"/>
    </row>
    <row r="99" spans="1:65" s="9" customFormat="1" ht="24.95" customHeight="1">
      <c r="B99" s="136"/>
      <c r="D99" s="137" t="s">
        <v>1568</v>
      </c>
      <c r="E99" s="138"/>
      <c r="F99" s="138"/>
      <c r="G99" s="138"/>
      <c r="H99" s="138"/>
      <c r="I99" s="138"/>
      <c r="J99" s="139">
        <f>J155</f>
        <v>0</v>
      </c>
      <c r="L99" s="136"/>
    </row>
    <row r="100" spans="1:65" s="10" customFormat="1" ht="19.899999999999999" customHeight="1">
      <c r="B100" s="140"/>
      <c r="D100" s="141" t="s">
        <v>1569</v>
      </c>
      <c r="E100" s="142"/>
      <c r="F100" s="142"/>
      <c r="G100" s="142"/>
      <c r="H100" s="142"/>
      <c r="I100" s="142"/>
      <c r="J100" s="143">
        <f>J156</f>
        <v>0</v>
      </c>
      <c r="L100" s="140"/>
    </row>
    <row r="101" spans="1:65" s="9" customFormat="1" ht="24.95" customHeight="1">
      <c r="B101" s="136"/>
      <c r="D101" s="137" t="s">
        <v>1570</v>
      </c>
      <c r="E101" s="138"/>
      <c r="F101" s="138"/>
      <c r="G101" s="138"/>
      <c r="H101" s="138"/>
      <c r="I101" s="138"/>
      <c r="J101" s="139">
        <f>J165</f>
        <v>0</v>
      </c>
      <c r="L101" s="136"/>
    </row>
    <row r="102" spans="1:65" s="10" customFormat="1" ht="19.899999999999999" customHeight="1">
      <c r="B102" s="140"/>
      <c r="D102" s="141" t="s">
        <v>1571</v>
      </c>
      <c r="E102" s="142"/>
      <c r="F102" s="142"/>
      <c r="G102" s="142"/>
      <c r="H102" s="142"/>
      <c r="I102" s="142"/>
      <c r="J102" s="143">
        <f>J166</f>
        <v>0</v>
      </c>
      <c r="L102" s="140"/>
    </row>
    <row r="103" spans="1:65" s="9" customFormat="1" ht="24.95" customHeight="1">
      <c r="B103" s="136"/>
      <c r="D103" s="137" t="s">
        <v>1572</v>
      </c>
      <c r="E103" s="138"/>
      <c r="F103" s="138"/>
      <c r="G103" s="138"/>
      <c r="H103" s="138"/>
      <c r="I103" s="138"/>
      <c r="J103" s="139">
        <f>J169</f>
        <v>0</v>
      </c>
      <c r="L103" s="136"/>
    </row>
    <row r="104" spans="1:65" s="9" customFormat="1" ht="24.95" customHeight="1">
      <c r="B104" s="136"/>
      <c r="D104" s="137" t="s">
        <v>1573</v>
      </c>
      <c r="E104" s="138"/>
      <c r="F104" s="138"/>
      <c r="G104" s="138"/>
      <c r="H104" s="138"/>
      <c r="I104" s="138"/>
      <c r="J104" s="139">
        <f>J206</f>
        <v>0</v>
      </c>
      <c r="L104" s="136"/>
    </row>
    <row r="105" spans="1:65" s="2" customFormat="1" ht="21.75" customHeight="1">
      <c r="A105" s="35"/>
      <c r="B105" s="36"/>
      <c r="C105" s="35"/>
      <c r="D105" s="35"/>
      <c r="E105" s="35"/>
      <c r="F105" s="35"/>
      <c r="G105" s="35"/>
      <c r="H105" s="35"/>
      <c r="I105" s="35"/>
      <c r="J105" s="35"/>
      <c r="K105" s="35"/>
      <c r="L105" s="48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pans="1:65" s="2" customFormat="1" ht="6.95" customHeight="1">
      <c r="A106" s="35"/>
      <c r="B106" s="36"/>
      <c r="C106" s="35"/>
      <c r="D106" s="35"/>
      <c r="E106" s="35"/>
      <c r="F106" s="35"/>
      <c r="G106" s="35"/>
      <c r="H106" s="35"/>
      <c r="I106" s="35"/>
      <c r="J106" s="35"/>
      <c r="K106" s="35"/>
      <c r="L106" s="48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1:65" s="2" customFormat="1" ht="29.25" customHeight="1">
      <c r="A107" s="35"/>
      <c r="B107" s="36"/>
      <c r="C107" s="135" t="s">
        <v>153</v>
      </c>
      <c r="D107" s="35"/>
      <c r="E107" s="35"/>
      <c r="F107" s="35"/>
      <c r="G107" s="35"/>
      <c r="H107" s="35"/>
      <c r="I107" s="35"/>
      <c r="J107" s="144">
        <f>ROUND(J108 + J109 + J110 + J111 + J112 + J113,2)</f>
        <v>0</v>
      </c>
      <c r="K107" s="35"/>
      <c r="L107" s="48"/>
      <c r="N107" s="145" t="s">
        <v>38</v>
      </c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pans="1:65" s="2" customFormat="1" ht="18" customHeight="1">
      <c r="A108" s="35"/>
      <c r="B108" s="146"/>
      <c r="C108" s="147"/>
      <c r="D108" s="287" t="s">
        <v>154</v>
      </c>
      <c r="E108" s="300"/>
      <c r="F108" s="300"/>
      <c r="G108" s="147"/>
      <c r="H108" s="147"/>
      <c r="I108" s="147"/>
      <c r="J108" s="105">
        <v>0</v>
      </c>
      <c r="K108" s="147"/>
      <c r="L108" s="149"/>
      <c r="M108" s="150"/>
      <c r="N108" s="151" t="s">
        <v>40</v>
      </c>
      <c r="O108" s="150"/>
      <c r="P108" s="150"/>
      <c r="Q108" s="150"/>
      <c r="R108" s="150"/>
      <c r="S108" s="147"/>
      <c r="T108" s="147"/>
      <c r="U108" s="147"/>
      <c r="V108" s="147"/>
      <c r="W108" s="147"/>
      <c r="X108" s="147"/>
      <c r="Y108" s="147"/>
      <c r="Z108" s="147"/>
      <c r="AA108" s="147"/>
      <c r="AB108" s="147"/>
      <c r="AC108" s="147"/>
      <c r="AD108" s="147"/>
      <c r="AE108" s="147"/>
      <c r="AF108" s="150"/>
      <c r="AG108" s="150"/>
      <c r="AH108" s="150"/>
      <c r="AI108" s="150"/>
      <c r="AJ108" s="150"/>
      <c r="AK108" s="150"/>
      <c r="AL108" s="150"/>
      <c r="AM108" s="150"/>
      <c r="AN108" s="150"/>
      <c r="AO108" s="150"/>
      <c r="AP108" s="150"/>
      <c r="AQ108" s="150"/>
      <c r="AR108" s="150"/>
      <c r="AS108" s="150"/>
      <c r="AT108" s="150"/>
      <c r="AU108" s="150"/>
      <c r="AV108" s="150"/>
      <c r="AW108" s="150"/>
      <c r="AX108" s="150"/>
      <c r="AY108" s="152" t="s">
        <v>155</v>
      </c>
      <c r="AZ108" s="150"/>
      <c r="BA108" s="150"/>
      <c r="BB108" s="150"/>
      <c r="BC108" s="150"/>
      <c r="BD108" s="150"/>
      <c r="BE108" s="153">
        <f t="shared" ref="BE108:BE113" si="0">IF(N108="základná",J108,0)</f>
        <v>0</v>
      </c>
      <c r="BF108" s="153">
        <f t="shared" ref="BF108:BF113" si="1">IF(N108="znížená",J108,0)</f>
        <v>0</v>
      </c>
      <c r="BG108" s="153">
        <f t="shared" ref="BG108:BG113" si="2">IF(N108="zákl. prenesená",J108,0)</f>
        <v>0</v>
      </c>
      <c r="BH108" s="153">
        <f t="shared" ref="BH108:BH113" si="3">IF(N108="zníž. prenesená",J108,0)</f>
        <v>0</v>
      </c>
      <c r="BI108" s="153">
        <f t="shared" ref="BI108:BI113" si="4">IF(N108="nulová",J108,0)</f>
        <v>0</v>
      </c>
      <c r="BJ108" s="152" t="s">
        <v>87</v>
      </c>
      <c r="BK108" s="150"/>
      <c r="BL108" s="150"/>
      <c r="BM108" s="150"/>
    </row>
    <row r="109" spans="1:65" s="2" customFormat="1" ht="18" customHeight="1">
      <c r="A109" s="35"/>
      <c r="B109" s="146"/>
      <c r="C109" s="147"/>
      <c r="D109" s="287" t="s">
        <v>156</v>
      </c>
      <c r="E109" s="300"/>
      <c r="F109" s="300"/>
      <c r="G109" s="147"/>
      <c r="H109" s="147"/>
      <c r="I109" s="147"/>
      <c r="J109" s="105">
        <v>0</v>
      </c>
      <c r="K109" s="147"/>
      <c r="L109" s="149"/>
      <c r="M109" s="150"/>
      <c r="N109" s="151" t="s">
        <v>40</v>
      </c>
      <c r="O109" s="150"/>
      <c r="P109" s="150"/>
      <c r="Q109" s="150"/>
      <c r="R109" s="150"/>
      <c r="S109" s="147"/>
      <c r="T109" s="147"/>
      <c r="U109" s="147"/>
      <c r="V109" s="147"/>
      <c r="W109" s="147"/>
      <c r="X109" s="147"/>
      <c r="Y109" s="147"/>
      <c r="Z109" s="147"/>
      <c r="AA109" s="147"/>
      <c r="AB109" s="147"/>
      <c r="AC109" s="147"/>
      <c r="AD109" s="147"/>
      <c r="AE109" s="147"/>
      <c r="AF109" s="150"/>
      <c r="AG109" s="150"/>
      <c r="AH109" s="150"/>
      <c r="AI109" s="150"/>
      <c r="AJ109" s="150"/>
      <c r="AK109" s="150"/>
      <c r="AL109" s="150"/>
      <c r="AM109" s="150"/>
      <c r="AN109" s="150"/>
      <c r="AO109" s="150"/>
      <c r="AP109" s="150"/>
      <c r="AQ109" s="150"/>
      <c r="AR109" s="150"/>
      <c r="AS109" s="150"/>
      <c r="AT109" s="150"/>
      <c r="AU109" s="150"/>
      <c r="AV109" s="150"/>
      <c r="AW109" s="150"/>
      <c r="AX109" s="150"/>
      <c r="AY109" s="152" t="s">
        <v>155</v>
      </c>
      <c r="AZ109" s="150"/>
      <c r="BA109" s="150"/>
      <c r="BB109" s="150"/>
      <c r="BC109" s="150"/>
      <c r="BD109" s="150"/>
      <c r="BE109" s="153">
        <f t="shared" si="0"/>
        <v>0</v>
      </c>
      <c r="BF109" s="153">
        <f t="shared" si="1"/>
        <v>0</v>
      </c>
      <c r="BG109" s="153">
        <f t="shared" si="2"/>
        <v>0</v>
      </c>
      <c r="BH109" s="153">
        <f t="shared" si="3"/>
        <v>0</v>
      </c>
      <c r="BI109" s="153">
        <f t="shared" si="4"/>
        <v>0</v>
      </c>
      <c r="BJ109" s="152" t="s">
        <v>87</v>
      </c>
      <c r="BK109" s="150"/>
      <c r="BL109" s="150"/>
      <c r="BM109" s="150"/>
    </row>
    <row r="110" spans="1:65" s="2" customFormat="1" ht="18" customHeight="1">
      <c r="A110" s="35"/>
      <c r="B110" s="146"/>
      <c r="C110" s="147"/>
      <c r="D110" s="287" t="s">
        <v>157</v>
      </c>
      <c r="E110" s="300"/>
      <c r="F110" s="300"/>
      <c r="G110" s="147"/>
      <c r="H110" s="147"/>
      <c r="I110" s="147"/>
      <c r="J110" s="105">
        <v>0</v>
      </c>
      <c r="K110" s="147"/>
      <c r="L110" s="149"/>
      <c r="M110" s="150"/>
      <c r="N110" s="151" t="s">
        <v>40</v>
      </c>
      <c r="O110" s="150"/>
      <c r="P110" s="150"/>
      <c r="Q110" s="150"/>
      <c r="R110" s="150"/>
      <c r="S110" s="147"/>
      <c r="T110" s="147"/>
      <c r="U110" s="147"/>
      <c r="V110" s="147"/>
      <c r="W110" s="147"/>
      <c r="X110" s="147"/>
      <c r="Y110" s="147"/>
      <c r="Z110" s="147"/>
      <c r="AA110" s="147"/>
      <c r="AB110" s="147"/>
      <c r="AC110" s="147"/>
      <c r="AD110" s="147"/>
      <c r="AE110" s="147"/>
      <c r="AF110" s="150"/>
      <c r="AG110" s="150"/>
      <c r="AH110" s="150"/>
      <c r="AI110" s="150"/>
      <c r="AJ110" s="150"/>
      <c r="AK110" s="150"/>
      <c r="AL110" s="150"/>
      <c r="AM110" s="150"/>
      <c r="AN110" s="150"/>
      <c r="AO110" s="150"/>
      <c r="AP110" s="150"/>
      <c r="AQ110" s="150"/>
      <c r="AR110" s="150"/>
      <c r="AS110" s="150"/>
      <c r="AT110" s="150"/>
      <c r="AU110" s="150"/>
      <c r="AV110" s="150"/>
      <c r="AW110" s="150"/>
      <c r="AX110" s="150"/>
      <c r="AY110" s="152" t="s">
        <v>155</v>
      </c>
      <c r="AZ110" s="150"/>
      <c r="BA110" s="150"/>
      <c r="BB110" s="150"/>
      <c r="BC110" s="150"/>
      <c r="BD110" s="150"/>
      <c r="BE110" s="153">
        <f t="shared" si="0"/>
        <v>0</v>
      </c>
      <c r="BF110" s="153">
        <f t="shared" si="1"/>
        <v>0</v>
      </c>
      <c r="BG110" s="153">
        <f t="shared" si="2"/>
        <v>0</v>
      </c>
      <c r="BH110" s="153">
        <f t="shared" si="3"/>
        <v>0</v>
      </c>
      <c r="BI110" s="153">
        <f t="shared" si="4"/>
        <v>0</v>
      </c>
      <c r="BJ110" s="152" t="s">
        <v>87</v>
      </c>
      <c r="BK110" s="150"/>
      <c r="BL110" s="150"/>
      <c r="BM110" s="150"/>
    </row>
    <row r="111" spans="1:65" s="2" customFormat="1" ht="18" customHeight="1">
      <c r="A111" s="35"/>
      <c r="B111" s="146"/>
      <c r="C111" s="147"/>
      <c r="D111" s="287" t="s">
        <v>158</v>
      </c>
      <c r="E111" s="300"/>
      <c r="F111" s="300"/>
      <c r="G111" s="147"/>
      <c r="H111" s="147"/>
      <c r="I111" s="147"/>
      <c r="J111" s="105">
        <v>0</v>
      </c>
      <c r="K111" s="147"/>
      <c r="L111" s="149"/>
      <c r="M111" s="150"/>
      <c r="N111" s="151" t="s">
        <v>40</v>
      </c>
      <c r="O111" s="150"/>
      <c r="P111" s="150"/>
      <c r="Q111" s="150"/>
      <c r="R111" s="150"/>
      <c r="S111" s="147"/>
      <c r="T111" s="147"/>
      <c r="U111" s="147"/>
      <c r="V111" s="147"/>
      <c r="W111" s="147"/>
      <c r="X111" s="147"/>
      <c r="Y111" s="147"/>
      <c r="Z111" s="147"/>
      <c r="AA111" s="147"/>
      <c r="AB111" s="147"/>
      <c r="AC111" s="147"/>
      <c r="AD111" s="147"/>
      <c r="AE111" s="147"/>
      <c r="AF111" s="150"/>
      <c r="AG111" s="150"/>
      <c r="AH111" s="150"/>
      <c r="AI111" s="150"/>
      <c r="AJ111" s="150"/>
      <c r="AK111" s="150"/>
      <c r="AL111" s="150"/>
      <c r="AM111" s="150"/>
      <c r="AN111" s="150"/>
      <c r="AO111" s="150"/>
      <c r="AP111" s="150"/>
      <c r="AQ111" s="150"/>
      <c r="AR111" s="150"/>
      <c r="AS111" s="150"/>
      <c r="AT111" s="150"/>
      <c r="AU111" s="150"/>
      <c r="AV111" s="150"/>
      <c r="AW111" s="150"/>
      <c r="AX111" s="150"/>
      <c r="AY111" s="152" t="s">
        <v>155</v>
      </c>
      <c r="AZ111" s="150"/>
      <c r="BA111" s="150"/>
      <c r="BB111" s="150"/>
      <c r="BC111" s="150"/>
      <c r="BD111" s="150"/>
      <c r="BE111" s="153">
        <f t="shared" si="0"/>
        <v>0</v>
      </c>
      <c r="BF111" s="153">
        <f t="shared" si="1"/>
        <v>0</v>
      </c>
      <c r="BG111" s="153">
        <f t="shared" si="2"/>
        <v>0</v>
      </c>
      <c r="BH111" s="153">
        <f t="shared" si="3"/>
        <v>0</v>
      </c>
      <c r="BI111" s="153">
        <f t="shared" si="4"/>
        <v>0</v>
      </c>
      <c r="BJ111" s="152" t="s">
        <v>87</v>
      </c>
      <c r="BK111" s="150"/>
      <c r="BL111" s="150"/>
      <c r="BM111" s="150"/>
    </row>
    <row r="112" spans="1:65" s="2" customFormat="1" ht="18" customHeight="1">
      <c r="A112" s="35"/>
      <c r="B112" s="146"/>
      <c r="C112" s="147"/>
      <c r="D112" s="287" t="s">
        <v>159</v>
      </c>
      <c r="E112" s="300"/>
      <c r="F112" s="300"/>
      <c r="G112" s="147"/>
      <c r="H112" s="147"/>
      <c r="I112" s="147"/>
      <c r="J112" s="105">
        <v>0</v>
      </c>
      <c r="K112" s="147"/>
      <c r="L112" s="149"/>
      <c r="M112" s="150"/>
      <c r="N112" s="151" t="s">
        <v>40</v>
      </c>
      <c r="O112" s="150"/>
      <c r="P112" s="150"/>
      <c r="Q112" s="150"/>
      <c r="R112" s="150"/>
      <c r="S112" s="147"/>
      <c r="T112" s="147"/>
      <c r="U112" s="147"/>
      <c r="V112" s="147"/>
      <c r="W112" s="147"/>
      <c r="X112" s="147"/>
      <c r="Y112" s="147"/>
      <c r="Z112" s="147"/>
      <c r="AA112" s="147"/>
      <c r="AB112" s="147"/>
      <c r="AC112" s="147"/>
      <c r="AD112" s="147"/>
      <c r="AE112" s="147"/>
      <c r="AF112" s="150"/>
      <c r="AG112" s="150"/>
      <c r="AH112" s="150"/>
      <c r="AI112" s="150"/>
      <c r="AJ112" s="150"/>
      <c r="AK112" s="150"/>
      <c r="AL112" s="150"/>
      <c r="AM112" s="150"/>
      <c r="AN112" s="150"/>
      <c r="AO112" s="150"/>
      <c r="AP112" s="150"/>
      <c r="AQ112" s="150"/>
      <c r="AR112" s="150"/>
      <c r="AS112" s="150"/>
      <c r="AT112" s="150"/>
      <c r="AU112" s="150"/>
      <c r="AV112" s="150"/>
      <c r="AW112" s="150"/>
      <c r="AX112" s="150"/>
      <c r="AY112" s="152" t="s">
        <v>155</v>
      </c>
      <c r="AZ112" s="150"/>
      <c r="BA112" s="150"/>
      <c r="BB112" s="150"/>
      <c r="BC112" s="150"/>
      <c r="BD112" s="150"/>
      <c r="BE112" s="153">
        <f t="shared" si="0"/>
        <v>0</v>
      </c>
      <c r="BF112" s="153">
        <f t="shared" si="1"/>
        <v>0</v>
      </c>
      <c r="BG112" s="153">
        <f t="shared" si="2"/>
        <v>0</v>
      </c>
      <c r="BH112" s="153">
        <f t="shared" si="3"/>
        <v>0</v>
      </c>
      <c r="BI112" s="153">
        <f t="shared" si="4"/>
        <v>0</v>
      </c>
      <c r="BJ112" s="152" t="s">
        <v>87</v>
      </c>
      <c r="BK112" s="150"/>
      <c r="BL112" s="150"/>
      <c r="BM112" s="150"/>
    </row>
    <row r="113" spans="1:65" s="2" customFormat="1" ht="18" customHeight="1">
      <c r="A113" s="35"/>
      <c r="B113" s="146"/>
      <c r="C113" s="147"/>
      <c r="D113" s="148" t="s">
        <v>160</v>
      </c>
      <c r="E113" s="147"/>
      <c r="F113" s="147"/>
      <c r="G113" s="147"/>
      <c r="H113" s="147"/>
      <c r="I113" s="147"/>
      <c r="J113" s="105">
        <f>ROUND(J30*T113,2)</f>
        <v>0</v>
      </c>
      <c r="K113" s="147"/>
      <c r="L113" s="149"/>
      <c r="M113" s="150"/>
      <c r="N113" s="151" t="s">
        <v>40</v>
      </c>
      <c r="O113" s="150"/>
      <c r="P113" s="150"/>
      <c r="Q113" s="150"/>
      <c r="R113" s="150"/>
      <c r="S113" s="147"/>
      <c r="T113" s="147"/>
      <c r="U113" s="147"/>
      <c r="V113" s="147"/>
      <c r="W113" s="147"/>
      <c r="X113" s="147"/>
      <c r="Y113" s="147"/>
      <c r="Z113" s="147"/>
      <c r="AA113" s="147"/>
      <c r="AB113" s="147"/>
      <c r="AC113" s="147"/>
      <c r="AD113" s="147"/>
      <c r="AE113" s="147"/>
      <c r="AF113" s="150"/>
      <c r="AG113" s="150"/>
      <c r="AH113" s="150"/>
      <c r="AI113" s="150"/>
      <c r="AJ113" s="150"/>
      <c r="AK113" s="150"/>
      <c r="AL113" s="150"/>
      <c r="AM113" s="150"/>
      <c r="AN113" s="150"/>
      <c r="AO113" s="150"/>
      <c r="AP113" s="150"/>
      <c r="AQ113" s="150"/>
      <c r="AR113" s="150"/>
      <c r="AS113" s="150"/>
      <c r="AT113" s="150"/>
      <c r="AU113" s="150"/>
      <c r="AV113" s="150"/>
      <c r="AW113" s="150"/>
      <c r="AX113" s="150"/>
      <c r="AY113" s="152" t="s">
        <v>161</v>
      </c>
      <c r="AZ113" s="150"/>
      <c r="BA113" s="150"/>
      <c r="BB113" s="150"/>
      <c r="BC113" s="150"/>
      <c r="BD113" s="150"/>
      <c r="BE113" s="153">
        <f t="shared" si="0"/>
        <v>0</v>
      </c>
      <c r="BF113" s="153">
        <f t="shared" si="1"/>
        <v>0</v>
      </c>
      <c r="BG113" s="153">
        <f t="shared" si="2"/>
        <v>0</v>
      </c>
      <c r="BH113" s="153">
        <f t="shared" si="3"/>
        <v>0</v>
      </c>
      <c r="BI113" s="153">
        <f t="shared" si="4"/>
        <v>0</v>
      </c>
      <c r="BJ113" s="152" t="s">
        <v>87</v>
      </c>
      <c r="BK113" s="150"/>
      <c r="BL113" s="150"/>
      <c r="BM113" s="150"/>
    </row>
    <row r="114" spans="1:65" s="2" customFormat="1">
      <c r="A114" s="35"/>
      <c r="B114" s="36"/>
      <c r="C114" s="35"/>
      <c r="D114" s="35"/>
      <c r="E114" s="35"/>
      <c r="F114" s="35"/>
      <c r="G114" s="35"/>
      <c r="H114" s="35"/>
      <c r="I114" s="35"/>
      <c r="J114" s="35"/>
      <c r="K114" s="35"/>
      <c r="L114" s="48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29.25" customHeight="1">
      <c r="A115" s="35"/>
      <c r="B115" s="36"/>
      <c r="C115" s="112" t="s">
        <v>127</v>
      </c>
      <c r="D115" s="113"/>
      <c r="E115" s="113"/>
      <c r="F115" s="113"/>
      <c r="G115" s="113"/>
      <c r="H115" s="113"/>
      <c r="I115" s="113"/>
      <c r="J115" s="114">
        <f>ROUND(J96+J107,2)</f>
        <v>0</v>
      </c>
      <c r="K115" s="113"/>
      <c r="L115" s="48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6.95" customHeight="1">
      <c r="A116" s="35"/>
      <c r="B116" s="53"/>
      <c r="C116" s="54"/>
      <c r="D116" s="54"/>
      <c r="E116" s="54"/>
      <c r="F116" s="54"/>
      <c r="G116" s="54"/>
      <c r="H116" s="54"/>
      <c r="I116" s="54"/>
      <c r="J116" s="54"/>
      <c r="K116" s="54"/>
      <c r="L116" s="48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20" spans="1:65" s="2" customFormat="1" ht="6.95" customHeight="1">
      <c r="A120" s="35"/>
      <c r="B120" s="55"/>
      <c r="C120" s="56"/>
      <c r="D120" s="56"/>
      <c r="E120" s="56"/>
      <c r="F120" s="56"/>
      <c r="G120" s="56"/>
      <c r="H120" s="56"/>
      <c r="I120" s="56"/>
      <c r="J120" s="56"/>
      <c r="K120" s="56"/>
      <c r="L120" s="48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2" customFormat="1" ht="24.95" customHeight="1">
      <c r="A121" s="35"/>
      <c r="B121" s="36"/>
      <c r="C121" s="22" t="s">
        <v>162</v>
      </c>
      <c r="D121" s="35"/>
      <c r="E121" s="35"/>
      <c r="F121" s="35"/>
      <c r="G121" s="35"/>
      <c r="H121" s="35"/>
      <c r="I121" s="35"/>
      <c r="J121" s="35"/>
      <c r="K121" s="35"/>
      <c r="L121" s="48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5" s="2" customFormat="1" ht="6.95" customHeight="1">
      <c r="A122" s="35"/>
      <c r="B122" s="36"/>
      <c r="C122" s="35"/>
      <c r="D122" s="35"/>
      <c r="E122" s="35"/>
      <c r="F122" s="35"/>
      <c r="G122" s="35"/>
      <c r="H122" s="35"/>
      <c r="I122" s="35"/>
      <c r="J122" s="35"/>
      <c r="K122" s="35"/>
      <c r="L122" s="48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5" s="2" customFormat="1" ht="12" customHeight="1">
      <c r="A123" s="35"/>
      <c r="B123" s="36"/>
      <c r="C123" s="28" t="s">
        <v>15</v>
      </c>
      <c r="D123" s="35"/>
      <c r="E123" s="35"/>
      <c r="F123" s="35"/>
      <c r="G123" s="35"/>
      <c r="H123" s="35"/>
      <c r="I123" s="35"/>
      <c r="J123" s="35"/>
      <c r="K123" s="35"/>
      <c r="L123" s="48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65" s="2" customFormat="1" ht="16.5" customHeight="1">
      <c r="A124" s="35"/>
      <c r="B124" s="36"/>
      <c r="C124" s="35"/>
      <c r="D124" s="35"/>
      <c r="E124" s="301" t="str">
        <f>E7</f>
        <v>Vybudovanie operačnej sály na osadenie prístroja pre urológiu</v>
      </c>
      <c r="F124" s="302"/>
      <c r="G124" s="302"/>
      <c r="H124" s="302"/>
      <c r="I124" s="35"/>
      <c r="J124" s="35"/>
      <c r="K124" s="35"/>
      <c r="L124" s="48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65" s="2" customFormat="1" ht="12" customHeight="1">
      <c r="A125" s="35"/>
      <c r="B125" s="36"/>
      <c r="C125" s="28" t="s">
        <v>129</v>
      </c>
      <c r="D125" s="35"/>
      <c r="E125" s="35"/>
      <c r="F125" s="35"/>
      <c r="G125" s="35"/>
      <c r="H125" s="35"/>
      <c r="I125" s="35"/>
      <c r="J125" s="35"/>
      <c r="K125" s="35"/>
      <c r="L125" s="48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65" s="2" customFormat="1" ht="16.5" customHeight="1">
      <c r="A126" s="35"/>
      <c r="B126" s="36"/>
      <c r="C126" s="35"/>
      <c r="D126" s="35"/>
      <c r="E126" s="292" t="str">
        <f>E9</f>
        <v>MaR - Meranie a regulácia</v>
      </c>
      <c r="F126" s="299"/>
      <c r="G126" s="299"/>
      <c r="H126" s="299"/>
      <c r="I126" s="35"/>
      <c r="J126" s="35"/>
      <c r="K126" s="35"/>
      <c r="L126" s="48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65" s="2" customFormat="1" ht="6.95" customHeight="1">
      <c r="A127" s="35"/>
      <c r="B127" s="36"/>
      <c r="C127" s="35"/>
      <c r="D127" s="35"/>
      <c r="E127" s="35"/>
      <c r="F127" s="35"/>
      <c r="G127" s="35"/>
      <c r="H127" s="35"/>
      <c r="I127" s="35"/>
      <c r="J127" s="35"/>
      <c r="K127" s="35"/>
      <c r="L127" s="48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65" s="2" customFormat="1" ht="12" customHeight="1">
      <c r="A128" s="35"/>
      <c r="B128" s="36"/>
      <c r="C128" s="28" t="s">
        <v>19</v>
      </c>
      <c r="D128" s="35"/>
      <c r="E128" s="35"/>
      <c r="F128" s="26" t="str">
        <f>F12</f>
        <v xml:space="preserve"> </v>
      </c>
      <c r="G128" s="35"/>
      <c r="H128" s="35"/>
      <c r="I128" s="28" t="s">
        <v>21</v>
      </c>
      <c r="J128" s="61" t="str">
        <f>IF(J12="","",J12)</f>
        <v>14. 3. 2022</v>
      </c>
      <c r="K128" s="35"/>
      <c r="L128" s="48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65" s="2" customFormat="1" ht="6.95" customHeight="1">
      <c r="A129" s="35"/>
      <c r="B129" s="36"/>
      <c r="C129" s="35"/>
      <c r="D129" s="35"/>
      <c r="E129" s="35"/>
      <c r="F129" s="35"/>
      <c r="G129" s="35"/>
      <c r="H129" s="35"/>
      <c r="I129" s="35"/>
      <c r="J129" s="35"/>
      <c r="K129" s="35"/>
      <c r="L129" s="48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pans="1:65" s="2" customFormat="1" ht="15.2" customHeight="1">
      <c r="A130" s="35"/>
      <c r="B130" s="36"/>
      <c r="C130" s="28" t="s">
        <v>23</v>
      </c>
      <c r="D130" s="35"/>
      <c r="E130" s="35"/>
      <c r="F130" s="26" t="str">
        <f>E15</f>
        <v xml:space="preserve"> </v>
      </c>
      <c r="G130" s="35"/>
      <c r="H130" s="35"/>
      <c r="I130" s="28" t="s">
        <v>28</v>
      </c>
      <c r="J130" s="31" t="str">
        <f>E21</f>
        <v xml:space="preserve"> </v>
      </c>
      <c r="K130" s="35"/>
      <c r="L130" s="48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pans="1:65" s="2" customFormat="1" ht="15.2" customHeight="1">
      <c r="A131" s="35"/>
      <c r="B131" s="36"/>
      <c r="C131" s="28" t="s">
        <v>27</v>
      </c>
      <c r="D131" s="35"/>
      <c r="E131" s="35"/>
      <c r="F131" s="26" t="str">
        <f>IF(E18="","",E18)</f>
        <v/>
      </c>
      <c r="G131" s="35"/>
      <c r="H131" s="35"/>
      <c r="I131" s="28" t="s">
        <v>30</v>
      </c>
      <c r="J131" s="31" t="str">
        <f>E24</f>
        <v xml:space="preserve"> </v>
      </c>
      <c r="K131" s="35"/>
      <c r="L131" s="48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pans="1:65" s="2" customFormat="1" ht="10.35" customHeight="1">
      <c r="A132" s="35"/>
      <c r="B132" s="36"/>
      <c r="C132" s="35"/>
      <c r="D132" s="35"/>
      <c r="E132" s="35"/>
      <c r="F132" s="35"/>
      <c r="G132" s="35"/>
      <c r="H132" s="35"/>
      <c r="I132" s="35"/>
      <c r="J132" s="35"/>
      <c r="K132" s="35"/>
      <c r="L132" s="48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  <row r="133" spans="1:65" s="11" customFormat="1" ht="29.25" customHeight="1">
      <c r="A133" s="154"/>
      <c r="B133" s="155"/>
      <c r="C133" s="156" t="s">
        <v>163</v>
      </c>
      <c r="D133" s="157" t="s">
        <v>59</v>
      </c>
      <c r="E133" s="157" t="s">
        <v>55</v>
      </c>
      <c r="F133" s="157" t="s">
        <v>56</v>
      </c>
      <c r="G133" s="157" t="s">
        <v>164</v>
      </c>
      <c r="H133" s="157" t="s">
        <v>165</v>
      </c>
      <c r="I133" s="157" t="s">
        <v>166</v>
      </c>
      <c r="J133" s="158" t="s">
        <v>138</v>
      </c>
      <c r="K133" s="159" t="s">
        <v>167</v>
      </c>
      <c r="L133" s="160"/>
      <c r="M133" s="68" t="s">
        <v>1</v>
      </c>
      <c r="N133" s="69" t="s">
        <v>38</v>
      </c>
      <c r="O133" s="69" t="s">
        <v>168</v>
      </c>
      <c r="P133" s="69" t="s">
        <v>169</v>
      </c>
      <c r="Q133" s="69" t="s">
        <v>170</v>
      </c>
      <c r="R133" s="69" t="s">
        <v>171</v>
      </c>
      <c r="S133" s="69" t="s">
        <v>172</v>
      </c>
      <c r="T133" s="70" t="s">
        <v>173</v>
      </c>
      <c r="U133" s="154"/>
      <c r="V133" s="154"/>
      <c r="W133" s="154"/>
      <c r="X133" s="154"/>
      <c r="Y133" s="154"/>
      <c r="Z133" s="154"/>
      <c r="AA133" s="154"/>
      <c r="AB133" s="154"/>
      <c r="AC133" s="154"/>
      <c r="AD133" s="154"/>
      <c r="AE133" s="154"/>
    </row>
    <row r="134" spans="1:65" s="2" customFormat="1" ht="22.9" customHeight="1">
      <c r="A134" s="35"/>
      <c r="B134" s="36"/>
      <c r="C134" s="75" t="s">
        <v>135</v>
      </c>
      <c r="D134" s="35"/>
      <c r="E134" s="35"/>
      <c r="F134" s="35"/>
      <c r="G134" s="35"/>
      <c r="H134" s="35"/>
      <c r="I134" s="35"/>
      <c r="J134" s="161">
        <f>BK134</f>
        <v>0</v>
      </c>
      <c r="K134" s="35"/>
      <c r="L134" s="36"/>
      <c r="M134" s="71"/>
      <c r="N134" s="62"/>
      <c r="O134" s="72"/>
      <c r="P134" s="162">
        <f>P135+P155+P165+P169+P206</f>
        <v>0</v>
      </c>
      <c r="Q134" s="72"/>
      <c r="R134" s="162">
        <f>R135+R155+R165+R169+R206</f>
        <v>0</v>
      </c>
      <c r="S134" s="72"/>
      <c r="T134" s="163">
        <f>T135+T155+T165+T169+T206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T134" s="18" t="s">
        <v>73</v>
      </c>
      <c r="AU134" s="18" t="s">
        <v>140</v>
      </c>
      <c r="BK134" s="164">
        <f>BK135+BK155+BK165+BK169+BK206</f>
        <v>0</v>
      </c>
    </row>
    <row r="135" spans="1:65" s="12" customFormat="1" ht="25.9" customHeight="1">
      <c r="B135" s="165"/>
      <c r="D135" s="166" t="s">
        <v>73</v>
      </c>
      <c r="E135" s="167" t="s">
        <v>1574</v>
      </c>
      <c r="F135" s="167" t="s">
        <v>1575</v>
      </c>
      <c r="I135" s="168"/>
      <c r="J135" s="169">
        <f>BK135</f>
        <v>0</v>
      </c>
      <c r="L135" s="165"/>
      <c r="M135" s="170"/>
      <c r="N135" s="171"/>
      <c r="O135" s="171"/>
      <c r="P135" s="172">
        <f>P136</f>
        <v>0</v>
      </c>
      <c r="Q135" s="171"/>
      <c r="R135" s="172">
        <f>R136</f>
        <v>0</v>
      </c>
      <c r="S135" s="171"/>
      <c r="T135" s="173">
        <f>T136</f>
        <v>0</v>
      </c>
      <c r="AR135" s="166" t="s">
        <v>81</v>
      </c>
      <c r="AT135" s="174" t="s">
        <v>73</v>
      </c>
      <c r="AU135" s="174" t="s">
        <v>74</v>
      </c>
      <c r="AY135" s="166" t="s">
        <v>176</v>
      </c>
      <c r="BK135" s="175">
        <f>BK136</f>
        <v>0</v>
      </c>
    </row>
    <row r="136" spans="1:65" s="12" customFormat="1" ht="22.9" customHeight="1">
      <c r="B136" s="165"/>
      <c r="D136" s="166" t="s">
        <v>73</v>
      </c>
      <c r="E136" s="176" t="s">
        <v>1576</v>
      </c>
      <c r="F136" s="176" t="s">
        <v>1577</v>
      </c>
      <c r="I136" s="168"/>
      <c r="J136" s="177">
        <f>BK136</f>
        <v>0</v>
      </c>
      <c r="L136" s="165"/>
      <c r="M136" s="170"/>
      <c r="N136" s="171"/>
      <c r="O136" s="171"/>
      <c r="P136" s="172">
        <f>SUM(P137:P154)</f>
        <v>0</v>
      </c>
      <c r="Q136" s="171"/>
      <c r="R136" s="172">
        <f>SUM(R137:R154)</f>
        <v>0</v>
      </c>
      <c r="S136" s="171"/>
      <c r="T136" s="173">
        <f>SUM(T137:T154)</f>
        <v>0</v>
      </c>
      <c r="AR136" s="166" t="s">
        <v>81</v>
      </c>
      <c r="AT136" s="174" t="s">
        <v>73</v>
      </c>
      <c r="AU136" s="174" t="s">
        <v>81</v>
      </c>
      <c r="AY136" s="166" t="s">
        <v>176</v>
      </c>
      <c r="BK136" s="175">
        <f>SUM(BK137:BK154)</f>
        <v>0</v>
      </c>
    </row>
    <row r="137" spans="1:65" s="2" customFormat="1" ht="33" customHeight="1">
      <c r="A137" s="35"/>
      <c r="B137" s="146"/>
      <c r="C137" s="178" t="s">
        <v>81</v>
      </c>
      <c r="D137" s="178" t="s">
        <v>179</v>
      </c>
      <c r="E137" s="179" t="s">
        <v>1578</v>
      </c>
      <c r="F137" s="180" t="s">
        <v>1579</v>
      </c>
      <c r="G137" s="181" t="s">
        <v>272</v>
      </c>
      <c r="H137" s="182">
        <v>3</v>
      </c>
      <c r="I137" s="183"/>
      <c r="J137" s="184">
        <f>ROUND(I137*H137,2)</f>
        <v>0</v>
      </c>
      <c r="K137" s="185"/>
      <c r="L137" s="36"/>
      <c r="M137" s="186" t="s">
        <v>1</v>
      </c>
      <c r="N137" s="187" t="s">
        <v>40</v>
      </c>
      <c r="O137" s="64"/>
      <c r="P137" s="188">
        <f>O137*H137</f>
        <v>0</v>
      </c>
      <c r="Q137" s="188">
        <v>0</v>
      </c>
      <c r="R137" s="188">
        <f>Q137*H137</f>
        <v>0</v>
      </c>
      <c r="S137" s="188">
        <v>0</v>
      </c>
      <c r="T137" s="189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190" t="s">
        <v>183</v>
      </c>
      <c r="AT137" s="190" t="s">
        <v>179</v>
      </c>
      <c r="AU137" s="190" t="s">
        <v>87</v>
      </c>
      <c r="AY137" s="18" t="s">
        <v>176</v>
      </c>
      <c r="BE137" s="108">
        <f>IF(N137="základná",J137,0)</f>
        <v>0</v>
      </c>
      <c r="BF137" s="108">
        <f>IF(N137="znížená",J137,0)</f>
        <v>0</v>
      </c>
      <c r="BG137" s="108">
        <f>IF(N137="zákl. prenesená",J137,0)</f>
        <v>0</v>
      </c>
      <c r="BH137" s="108">
        <f>IF(N137="zníž. prenesená",J137,0)</f>
        <v>0</v>
      </c>
      <c r="BI137" s="108">
        <f>IF(N137="nulová",J137,0)</f>
        <v>0</v>
      </c>
      <c r="BJ137" s="18" t="s">
        <v>87</v>
      </c>
      <c r="BK137" s="108">
        <f>ROUND(I137*H137,2)</f>
        <v>0</v>
      </c>
      <c r="BL137" s="18" t="s">
        <v>183</v>
      </c>
      <c r="BM137" s="190" t="s">
        <v>87</v>
      </c>
    </row>
    <row r="138" spans="1:65" s="2" customFormat="1" ht="33" customHeight="1">
      <c r="A138" s="35"/>
      <c r="B138" s="146"/>
      <c r="C138" s="231" t="s">
        <v>87</v>
      </c>
      <c r="D138" s="231" t="s">
        <v>558</v>
      </c>
      <c r="E138" s="232" t="s">
        <v>1580</v>
      </c>
      <c r="F138" s="233" t="s">
        <v>1581</v>
      </c>
      <c r="G138" s="234" t="s">
        <v>272</v>
      </c>
      <c r="H138" s="235">
        <v>3</v>
      </c>
      <c r="I138" s="236"/>
      <c r="J138" s="237">
        <f>ROUND(I138*H138,2)</f>
        <v>0</v>
      </c>
      <c r="K138" s="238"/>
      <c r="L138" s="239"/>
      <c r="M138" s="240" t="s">
        <v>1</v>
      </c>
      <c r="N138" s="241" t="s">
        <v>40</v>
      </c>
      <c r="O138" s="64"/>
      <c r="P138" s="188">
        <f>O138*H138</f>
        <v>0</v>
      </c>
      <c r="Q138" s="188">
        <v>0</v>
      </c>
      <c r="R138" s="188">
        <f>Q138*H138</f>
        <v>0</v>
      </c>
      <c r="S138" s="188">
        <v>0</v>
      </c>
      <c r="T138" s="189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190" t="s">
        <v>225</v>
      </c>
      <c r="AT138" s="190" t="s">
        <v>558</v>
      </c>
      <c r="AU138" s="190" t="s">
        <v>87</v>
      </c>
      <c r="AY138" s="18" t="s">
        <v>176</v>
      </c>
      <c r="BE138" s="108">
        <f>IF(N138="základná",J138,0)</f>
        <v>0</v>
      </c>
      <c r="BF138" s="108">
        <f>IF(N138="znížená",J138,0)</f>
        <v>0</v>
      </c>
      <c r="BG138" s="108">
        <f>IF(N138="zákl. prenesená",J138,0)</f>
        <v>0</v>
      </c>
      <c r="BH138" s="108">
        <f>IF(N138="zníž. prenesená",J138,0)</f>
        <v>0</v>
      </c>
      <c r="BI138" s="108">
        <f>IF(N138="nulová",J138,0)</f>
        <v>0</v>
      </c>
      <c r="BJ138" s="18" t="s">
        <v>87</v>
      </c>
      <c r="BK138" s="108">
        <f>ROUND(I138*H138,2)</f>
        <v>0</v>
      </c>
      <c r="BL138" s="18" t="s">
        <v>183</v>
      </c>
      <c r="BM138" s="190" t="s">
        <v>183</v>
      </c>
    </row>
    <row r="139" spans="1:65" s="2" customFormat="1" ht="19.5">
      <c r="A139" s="35"/>
      <c r="B139" s="36"/>
      <c r="C139" s="35"/>
      <c r="D139" s="192" t="s">
        <v>585</v>
      </c>
      <c r="E139" s="35"/>
      <c r="F139" s="228" t="s">
        <v>1582</v>
      </c>
      <c r="G139" s="35"/>
      <c r="H139" s="35"/>
      <c r="I139" s="147"/>
      <c r="J139" s="35"/>
      <c r="K139" s="35"/>
      <c r="L139" s="36"/>
      <c r="M139" s="229"/>
      <c r="N139" s="230"/>
      <c r="O139" s="64"/>
      <c r="P139" s="64"/>
      <c r="Q139" s="64"/>
      <c r="R139" s="64"/>
      <c r="S139" s="64"/>
      <c r="T139" s="6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T139" s="18" t="s">
        <v>585</v>
      </c>
      <c r="AU139" s="18" t="s">
        <v>87</v>
      </c>
    </row>
    <row r="140" spans="1:65" s="2" customFormat="1" ht="24.2" customHeight="1">
      <c r="A140" s="35"/>
      <c r="B140" s="146"/>
      <c r="C140" s="178" t="s">
        <v>215</v>
      </c>
      <c r="D140" s="178" t="s">
        <v>179</v>
      </c>
      <c r="E140" s="179" t="s">
        <v>1583</v>
      </c>
      <c r="F140" s="180" t="s">
        <v>1584</v>
      </c>
      <c r="G140" s="181" t="s">
        <v>272</v>
      </c>
      <c r="H140" s="182">
        <v>1</v>
      </c>
      <c r="I140" s="183"/>
      <c r="J140" s="184">
        <f>ROUND(I140*H140,2)</f>
        <v>0</v>
      </c>
      <c r="K140" s="185"/>
      <c r="L140" s="36"/>
      <c r="M140" s="186" t="s">
        <v>1</v>
      </c>
      <c r="N140" s="187" t="s">
        <v>40</v>
      </c>
      <c r="O140" s="64"/>
      <c r="P140" s="188">
        <f>O140*H140</f>
        <v>0</v>
      </c>
      <c r="Q140" s="188">
        <v>0</v>
      </c>
      <c r="R140" s="188">
        <f>Q140*H140</f>
        <v>0</v>
      </c>
      <c r="S140" s="188">
        <v>0</v>
      </c>
      <c r="T140" s="189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190" t="s">
        <v>183</v>
      </c>
      <c r="AT140" s="190" t="s">
        <v>179</v>
      </c>
      <c r="AU140" s="190" t="s">
        <v>87</v>
      </c>
      <c r="AY140" s="18" t="s">
        <v>176</v>
      </c>
      <c r="BE140" s="108">
        <f>IF(N140="základná",J140,0)</f>
        <v>0</v>
      </c>
      <c r="BF140" s="108">
        <f>IF(N140="znížená",J140,0)</f>
        <v>0</v>
      </c>
      <c r="BG140" s="108">
        <f>IF(N140="zákl. prenesená",J140,0)</f>
        <v>0</v>
      </c>
      <c r="BH140" s="108">
        <f>IF(N140="zníž. prenesená",J140,0)</f>
        <v>0</v>
      </c>
      <c r="BI140" s="108">
        <f>IF(N140="nulová",J140,0)</f>
        <v>0</v>
      </c>
      <c r="BJ140" s="18" t="s">
        <v>87</v>
      </c>
      <c r="BK140" s="108">
        <f>ROUND(I140*H140,2)</f>
        <v>0</v>
      </c>
      <c r="BL140" s="18" t="s">
        <v>183</v>
      </c>
      <c r="BM140" s="190" t="s">
        <v>218</v>
      </c>
    </row>
    <row r="141" spans="1:65" s="2" customFormat="1" ht="24.2" customHeight="1">
      <c r="A141" s="35"/>
      <c r="B141" s="146"/>
      <c r="C141" s="231" t="s">
        <v>183</v>
      </c>
      <c r="D141" s="231" t="s">
        <v>558</v>
      </c>
      <c r="E141" s="232" t="s">
        <v>1585</v>
      </c>
      <c r="F141" s="233" t="s">
        <v>1586</v>
      </c>
      <c r="G141" s="234" t="s">
        <v>272</v>
      </c>
      <c r="H141" s="235">
        <v>1</v>
      </c>
      <c r="I141" s="236"/>
      <c r="J141" s="237">
        <f>ROUND(I141*H141,2)</f>
        <v>0</v>
      </c>
      <c r="K141" s="238"/>
      <c r="L141" s="239"/>
      <c r="M141" s="240" t="s">
        <v>1</v>
      </c>
      <c r="N141" s="241" t="s">
        <v>40</v>
      </c>
      <c r="O141" s="64"/>
      <c r="P141" s="188">
        <f>O141*H141</f>
        <v>0</v>
      </c>
      <c r="Q141" s="188">
        <v>0</v>
      </c>
      <c r="R141" s="188">
        <f>Q141*H141</f>
        <v>0</v>
      </c>
      <c r="S141" s="188">
        <v>0</v>
      </c>
      <c r="T141" s="189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190" t="s">
        <v>225</v>
      </c>
      <c r="AT141" s="190" t="s">
        <v>558</v>
      </c>
      <c r="AU141" s="190" t="s">
        <v>87</v>
      </c>
      <c r="AY141" s="18" t="s">
        <v>176</v>
      </c>
      <c r="BE141" s="108">
        <f>IF(N141="základná",J141,0)</f>
        <v>0</v>
      </c>
      <c r="BF141" s="108">
        <f>IF(N141="znížená",J141,0)</f>
        <v>0</v>
      </c>
      <c r="BG141" s="108">
        <f>IF(N141="zákl. prenesená",J141,0)</f>
        <v>0</v>
      </c>
      <c r="BH141" s="108">
        <f>IF(N141="zníž. prenesená",J141,0)</f>
        <v>0</v>
      </c>
      <c r="BI141" s="108">
        <f>IF(N141="nulová",J141,0)</f>
        <v>0</v>
      </c>
      <c r="BJ141" s="18" t="s">
        <v>87</v>
      </c>
      <c r="BK141" s="108">
        <f>ROUND(I141*H141,2)</f>
        <v>0</v>
      </c>
      <c r="BL141" s="18" t="s">
        <v>183</v>
      </c>
      <c r="BM141" s="190" t="s">
        <v>225</v>
      </c>
    </row>
    <row r="142" spans="1:65" s="2" customFormat="1" ht="19.5">
      <c r="A142" s="35"/>
      <c r="B142" s="36"/>
      <c r="C142" s="35"/>
      <c r="D142" s="192" t="s">
        <v>585</v>
      </c>
      <c r="E142" s="35"/>
      <c r="F142" s="228" t="s">
        <v>1587</v>
      </c>
      <c r="G142" s="35"/>
      <c r="H142" s="35"/>
      <c r="I142" s="147"/>
      <c r="J142" s="35"/>
      <c r="K142" s="35"/>
      <c r="L142" s="36"/>
      <c r="M142" s="229"/>
      <c r="N142" s="230"/>
      <c r="O142" s="64"/>
      <c r="P142" s="64"/>
      <c r="Q142" s="64"/>
      <c r="R142" s="64"/>
      <c r="S142" s="64"/>
      <c r="T142" s="6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T142" s="18" t="s">
        <v>585</v>
      </c>
      <c r="AU142" s="18" t="s">
        <v>87</v>
      </c>
    </row>
    <row r="143" spans="1:65" s="2" customFormat="1" ht="24.2" customHeight="1">
      <c r="A143" s="35"/>
      <c r="B143" s="146"/>
      <c r="C143" s="178" t="s">
        <v>237</v>
      </c>
      <c r="D143" s="178" t="s">
        <v>179</v>
      </c>
      <c r="E143" s="179" t="s">
        <v>1588</v>
      </c>
      <c r="F143" s="180" t="s">
        <v>1589</v>
      </c>
      <c r="G143" s="181" t="s">
        <v>272</v>
      </c>
      <c r="H143" s="182">
        <v>3</v>
      </c>
      <c r="I143" s="183"/>
      <c r="J143" s="184">
        <f>ROUND(I143*H143,2)</f>
        <v>0</v>
      </c>
      <c r="K143" s="185"/>
      <c r="L143" s="36"/>
      <c r="M143" s="186" t="s">
        <v>1</v>
      </c>
      <c r="N143" s="187" t="s">
        <v>40</v>
      </c>
      <c r="O143" s="64"/>
      <c r="P143" s="188">
        <f>O143*H143</f>
        <v>0</v>
      </c>
      <c r="Q143" s="188">
        <v>0</v>
      </c>
      <c r="R143" s="188">
        <f>Q143*H143</f>
        <v>0</v>
      </c>
      <c r="S143" s="188">
        <v>0</v>
      </c>
      <c r="T143" s="189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190" t="s">
        <v>183</v>
      </c>
      <c r="AT143" s="190" t="s">
        <v>179</v>
      </c>
      <c r="AU143" s="190" t="s">
        <v>87</v>
      </c>
      <c r="AY143" s="18" t="s">
        <v>176</v>
      </c>
      <c r="BE143" s="108">
        <f>IF(N143="základná",J143,0)</f>
        <v>0</v>
      </c>
      <c r="BF143" s="108">
        <f>IF(N143="znížená",J143,0)</f>
        <v>0</v>
      </c>
      <c r="BG143" s="108">
        <f>IF(N143="zákl. prenesená",J143,0)</f>
        <v>0</v>
      </c>
      <c r="BH143" s="108">
        <f>IF(N143="zníž. prenesená",J143,0)</f>
        <v>0</v>
      </c>
      <c r="BI143" s="108">
        <f>IF(N143="nulová",J143,0)</f>
        <v>0</v>
      </c>
      <c r="BJ143" s="18" t="s">
        <v>87</v>
      </c>
      <c r="BK143" s="108">
        <f>ROUND(I143*H143,2)</f>
        <v>0</v>
      </c>
      <c r="BL143" s="18" t="s">
        <v>183</v>
      </c>
      <c r="BM143" s="190" t="s">
        <v>240</v>
      </c>
    </row>
    <row r="144" spans="1:65" s="2" customFormat="1" ht="21.75" customHeight="1">
      <c r="A144" s="35"/>
      <c r="B144" s="146"/>
      <c r="C144" s="231" t="s">
        <v>218</v>
      </c>
      <c r="D144" s="231" t="s">
        <v>558</v>
      </c>
      <c r="E144" s="232" t="s">
        <v>1590</v>
      </c>
      <c r="F144" s="233" t="s">
        <v>1591</v>
      </c>
      <c r="G144" s="234" t="s">
        <v>272</v>
      </c>
      <c r="H144" s="235">
        <v>3</v>
      </c>
      <c r="I144" s="236"/>
      <c r="J144" s="237">
        <f>ROUND(I144*H144,2)</f>
        <v>0</v>
      </c>
      <c r="K144" s="238"/>
      <c r="L144" s="239"/>
      <c r="M144" s="240" t="s">
        <v>1</v>
      </c>
      <c r="N144" s="241" t="s">
        <v>40</v>
      </c>
      <c r="O144" s="64"/>
      <c r="P144" s="188">
        <f>O144*H144</f>
        <v>0</v>
      </c>
      <c r="Q144" s="188">
        <v>0</v>
      </c>
      <c r="R144" s="188">
        <f>Q144*H144</f>
        <v>0</v>
      </c>
      <c r="S144" s="188">
        <v>0</v>
      </c>
      <c r="T144" s="189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190" t="s">
        <v>225</v>
      </c>
      <c r="AT144" s="190" t="s">
        <v>558</v>
      </c>
      <c r="AU144" s="190" t="s">
        <v>87</v>
      </c>
      <c r="AY144" s="18" t="s">
        <v>176</v>
      </c>
      <c r="BE144" s="108">
        <f>IF(N144="základná",J144,0)</f>
        <v>0</v>
      </c>
      <c r="BF144" s="108">
        <f>IF(N144="znížená",J144,0)</f>
        <v>0</v>
      </c>
      <c r="BG144" s="108">
        <f>IF(N144="zákl. prenesená",J144,0)</f>
        <v>0</v>
      </c>
      <c r="BH144" s="108">
        <f>IF(N144="zníž. prenesená",J144,0)</f>
        <v>0</v>
      </c>
      <c r="BI144" s="108">
        <f>IF(N144="nulová",J144,0)</f>
        <v>0</v>
      </c>
      <c r="BJ144" s="18" t="s">
        <v>87</v>
      </c>
      <c r="BK144" s="108">
        <f>ROUND(I144*H144,2)</f>
        <v>0</v>
      </c>
      <c r="BL144" s="18" t="s">
        <v>183</v>
      </c>
      <c r="BM144" s="190" t="s">
        <v>244</v>
      </c>
    </row>
    <row r="145" spans="1:65" s="2" customFormat="1" ht="19.5">
      <c r="A145" s="35"/>
      <c r="B145" s="36"/>
      <c r="C145" s="35"/>
      <c r="D145" s="192" t="s">
        <v>585</v>
      </c>
      <c r="E145" s="35"/>
      <c r="F145" s="228" t="s">
        <v>1592</v>
      </c>
      <c r="G145" s="35"/>
      <c r="H145" s="35"/>
      <c r="I145" s="147"/>
      <c r="J145" s="35"/>
      <c r="K145" s="35"/>
      <c r="L145" s="36"/>
      <c r="M145" s="229"/>
      <c r="N145" s="230"/>
      <c r="O145" s="64"/>
      <c r="P145" s="64"/>
      <c r="Q145" s="64"/>
      <c r="R145" s="64"/>
      <c r="S145" s="64"/>
      <c r="T145" s="6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T145" s="18" t="s">
        <v>585</v>
      </c>
      <c r="AU145" s="18" t="s">
        <v>87</v>
      </c>
    </row>
    <row r="146" spans="1:65" s="2" customFormat="1" ht="21.75" customHeight="1">
      <c r="A146" s="35"/>
      <c r="B146" s="146"/>
      <c r="C146" s="178" t="s">
        <v>245</v>
      </c>
      <c r="D146" s="178" t="s">
        <v>179</v>
      </c>
      <c r="E146" s="179" t="s">
        <v>1593</v>
      </c>
      <c r="F146" s="180" t="s">
        <v>1594</v>
      </c>
      <c r="G146" s="181" t="s">
        <v>272</v>
      </c>
      <c r="H146" s="182">
        <v>2</v>
      </c>
      <c r="I146" s="183"/>
      <c r="J146" s="184">
        <f>ROUND(I146*H146,2)</f>
        <v>0</v>
      </c>
      <c r="K146" s="185"/>
      <c r="L146" s="36"/>
      <c r="M146" s="186" t="s">
        <v>1</v>
      </c>
      <c r="N146" s="187" t="s">
        <v>40</v>
      </c>
      <c r="O146" s="64"/>
      <c r="P146" s="188">
        <f>O146*H146</f>
        <v>0</v>
      </c>
      <c r="Q146" s="188">
        <v>0</v>
      </c>
      <c r="R146" s="188">
        <f>Q146*H146</f>
        <v>0</v>
      </c>
      <c r="S146" s="188">
        <v>0</v>
      </c>
      <c r="T146" s="189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190" t="s">
        <v>183</v>
      </c>
      <c r="AT146" s="190" t="s">
        <v>179</v>
      </c>
      <c r="AU146" s="190" t="s">
        <v>87</v>
      </c>
      <c r="AY146" s="18" t="s">
        <v>176</v>
      </c>
      <c r="BE146" s="108">
        <f>IF(N146="základná",J146,0)</f>
        <v>0</v>
      </c>
      <c r="BF146" s="108">
        <f>IF(N146="znížená",J146,0)</f>
        <v>0</v>
      </c>
      <c r="BG146" s="108">
        <f>IF(N146="zákl. prenesená",J146,0)</f>
        <v>0</v>
      </c>
      <c r="BH146" s="108">
        <f>IF(N146="zníž. prenesená",J146,0)</f>
        <v>0</v>
      </c>
      <c r="BI146" s="108">
        <f>IF(N146="nulová",J146,0)</f>
        <v>0</v>
      </c>
      <c r="BJ146" s="18" t="s">
        <v>87</v>
      </c>
      <c r="BK146" s="108">
        <f>ROUND(I146*H146,2)</f>
        <v>0</v>
      </c>
      <c r="BL146" s="18" t="s">
        <v>183</v>
      </c>
      <c r="BM146" s="190" t="s">
        <v>248</v>
      </c>
    </row>
    <row r="147" spans="1:65" s="2" customFormat="1" ht="16.5" customHeight="1">
      <c r="A147" s="35"/>
      <c r="B147" s="146"/>
      <c r="C147" s="231" t="s">
        <v>225</v>
      </c>
      <c r="D147" s="231" t="s">
        <v>558</v>
      </c>
      <c r="E147" s="232" t="s">
        <v>1595</v>
      </c>
      <c r="F147" s="233" t="s">
        <v>1596</v>
      </c>
      <c r="G147" s="234" t="s">
        <v>272</v>
      </c>
      <c r="H147" s="235">
        <v>2</v>
      </c>
      <c r="I147" s="236"/>
      <c r="J147" s="237">
        <f>ROUND(I147*H147,2)</f>
        <v>0</v>
      </c>
      <c r="K147" s="238"/>
      <c r="L147" s="239"/>
      <c r="M147" s="240" t="s">
        <v>1</v>
      </c>
      <c r="N147" s="241" t="s">
        <v>40</v>
      </c>
      <c r="O147" s="64"/>
      <c r="P147" s="188">
        <f>O147*H147</f>
        <v>0</v>
      </c>
      <c r="Q147" s="188">
        <v>0</v>
      </c>
      <c r="R147" s="188">
        <f>Q147*H147</f>
        <v>0</v>
      </c>
      <c r="S147" s="188">
        <v>0</v>
      </c>
      <c r="T147" s="189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190" t="s">
        <v>225</v>
      </c>
      <c r="AT147" s="190" t="s">
        <v>558</v>
      </c>
      <c r="AU147" s="190" t="s">
        <v>87</v>
      </c>
      <c r="AY147" s="18" t="s">
        <v>176</v>
      </c>
      <c r="BE147" s="108">
        <f>IF(N147="základná",J147,0)</f>
        <v>0</v>
      </c>
      <c r="BF147" s="108">
        <f>IF(N147="znížená",J147,0)</f>
        <v>0</v>
      </c>
      <c r="BG147" s="108">
        <f>IF(N147="zákl. prenesená",J147,0)</f>
        <v>0</v>
      </c>
      <c r="BH147" s="108">
        <f>IF(N147="zníž. prenesená",J147,0)</f>
        <v>0</v>
      </c>
      <c r="BI147" s="108">
        <f>IF(N147="nulová",J147,0)</f>
        <v>0</v>
      </c>
      <c r="BJ147" s="18" t="s">
        <v>87</v>
      </c>
      <c r="BK147" s="108">
        <f>ROUND(I147*H147,2)</f>
        <v>0</v>
      </c>
      <c r="BL147" s="18" t="s">
        <v>183</v>
      </c>
      <c r="BM147" s="190" t="s">
        <v>252</v>
      </c>
    </row>
    <row r="148" spans="1:65" s="2" customFormat="1" ht="19.5">
      <c r="A148" s="35"/>
      <c r="B148" s="36"/>
      <c r="C148" s="35"/>
      <c r="D148" s="192" t="s">
        <v>585</v>
      </c>
      <c r="E148" s="35"/>
      <c r="F148" s="228" t="s">
        <v>1597</v>
      </c>
      <c r="G148" s="35"/>
      <c r="H148" s="35"/>
      <c r="I148" s="147"/>
      <c r="J148" s="35"/>
      <c r="K148" s="35"/>
      <c r="L148" s="36"/>
      <c r="M148" s="229"/>
      <c r="N148" s="230"/>
      <c r="O148" s="64"/>
      <c r="P148" s="64"/>
      <c r="Q148" s="64"/>
      <c r="R148" s="64"/>
      <c r="S148" s="64"/>
      <c r="T148" s="6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T148" s="18" t="s">
        <v>585</v>
      </c>
      <c r="AU148" s="18" t="s">
        <v>87</v>
      </c>
    </row>
    <row r="149" spans="1:65" s="2" customFormat="1" ht="16.5" customHeight="1">
      <c r="A149" s="35"/>
      <c r="B149" s="146"/>
      <c r="C149" s="178" t="s">
        <v>177</v>
      </c>
      <c r="D149" s="178" t="s">
        <v>179</v>
      </c>
      <c r="E149" s="179" t="s">
        <v>1598</v>
      </c>
      <c r="F149" s="180" t="s">
        <v>1599</v>
      </c>
      <c r="G149" s="181" t="s">
        <v>272</v>
      </c>
      <c r="H149" s="182">
        <v>2</v>
      </c>
      <c r="I149" s="183"/>
      <c r="J149" s="184">
        <f>ROUND(I149*H149,2)</f>
        <v>0</v>
      </c>
      <c r="K149" s="185"/>
      <c r="L149" s="36"/>
      <c r="M149" s="186" t="s">
        <v>1</v>
      </c>
      <c r="N149" s="187" t="s">
        <v>40</v>
      </c>
      <c r="O149" s="64"/>
      <c r="P149" s="188">
        <f>O149*H149</f>
        <v>0</v>
      </c>
      <c r="Q149" s="188">
        <v>0</v>
      </c>
      <c r="R149" s="188">
        <f>Q149*H149</f>
        <v>0</v>
      </c>
      <c r="S149" s="188">
        <v>0</v>
      </c>
      <c r="T149" s="189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190" t="s">
        <v>183</v>
      </c>
      <c r="AT149" s="190" t="s">
        <v>179</v>
      </c>
      <c r="AU149" s="190" t="s">
        <v>87</v>
      </c>
      <c r="AY149" s="18" t="s">
        <v>176</v>
      </c>
      <c r="BE149" s="108">
        <f>IF(N149="základná",J149,0)</f>
        <v>0</v>
      </c>
      <c r="BF149" s="108">
        <f>IF(N149="znížená",J149,0)</f>
        <v>0</v>
      </c>
      <c r="BG149" s="108">
        <f>IF(N149="zákl. prenesená",J149,0)</f>
        <v>0</v>
      </c>
      <c r="BH149" s="108">
        <f>IF(N149="zníž. prenesená",J149,0)</f>
        <v>0</v>
      </c>
      <c r="BI149" s="108">
        <f>IF(N149="nulová",J149,0)</f>
        <v>0</v>
      </c>
      <c r="BJ149" s="18" t="s">
        <v>87</v>
      </c>
      <c r="BK149" s="108">
        <f>ROUND(I149*H149,2)</f>
        <v>0</v>
      </c>
      <c r="BL149" s="18" t="s">
        <v>183</v>
      </c>
      <c r="BM149" s="190" t="s">
        <v>264</v>
      </c>
    </row>
    <row r="150" spans="1:65" s="2" customFormat="1" ht="16.5" customHeight="1">
      <c r="A150" s="35"/>
      <c r="B150" s="146"/>
      <c r="C150" s="231" t="s">
        <v>240</v>
      </c>
      <c r="D150" s="231" t="s">
        <v>558</v>
      </c>
      <c r="E150" s="232" t="s">
        <v>1600</v>
      </c>
      <c r="F150" s="233" t="s">
        <v>1601</v>
      </c>
      <c r="G150" s="234" t="s">
        <v>272</v>
      </c>
      <c r="H150" s="235">
        <v>2</v>
      </c>
      <c r="I150" s="236"/>
      <c r="J150" s="237">
        <f>ROUND(I150*H150,2)</f>
        <v>0</v>
      </c>
      <c r="K150" s="238"/>
      <c r="L150" s="239"/>
      <c r="M150" s="240" t="s">
        <v>1</v>
      </c>
      <c r="N150" s="241" t="s">
        <v>40</v>
      </c>
      <c r="O150" s="64"/>
      <c r="P150" s="188">
        <f>O150*H150</f>
        <v>0</v>
      </c>
      <c r="Q150" s="188">
        <v>0</v>
      </c>
      <c r="R150" s="188">
        <f>Q150*H150</f>
        <v>0</v>
      </c>
      <c r="S150" s="188">
        <v>0</v>
      </c>
      <c r="T150" s="189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190" t="s">
        <v>225</v>
      </c>
      <c r="AT150" s="190" t="s">
        <v>558</v>
      </c>
      <c r="AU150" s="190" t="s">
        <v>87</v>
      </c>
      <c r="AY150" s="18" t="s">
        <v>176</v>
      </c>
      <c r="BE150" s="108">
        <f>IF(N150="základná",J150,0)</f>
        <v>0</v>
      </c>
      <c r="BF150" s="108">
        <f>IF(N150="znížená",J150,0)</f>
        <v>0</v>
      </c>
      <c r="BG150" s="108">
        <f>IF(N150="zákl. prenesená",J150,0)</f>
        <v>0</v>
      </c>
      <c r="BH150" s="108">
        <f>IF(N150="zníž. prenesená",J150,0)</f>
        <v>0</v>
      </c>
      <c r="BI150" s="108">
        <f>IF(N150="nulová",J150,0)</f>
        <v>0</v>
      </c>
      <c r="BJ150" s="18" t="s">
        <v>87</v>
      </c>
      <c r="BK150" s="108">
        <f>ROUND(I150*H150,2)</f>
        <v>0</v>
      </c>
      <c r="BL150" s="18" t="s">
        <v>183</v>
      </c>
      <c r="BM150" s="190" t="s">
        <v>7</v>
      </c>
    </row>
    <row r="151" spans="1:65" s="2" customFormat="1" ht="19.5">
      <c r="A151" s="35"/>
      <c r="B151" s="36"/>
      <c r="C151" s="35"/>
      <c r="D151" s="192" t="s">
        <v>585</v>
      </c>
      <c r="E151" s="35"/>
      <c r="F151" s="228" t="s">
        <v>1602</v>
      </c>
      <c r="G151" s="35"/>
      <c r="H151" s="35"/>
      <c r="I151" s="147"/>
      <c r="J151" s="35"/>
      <c r="K151" s="35"/>
      <c r="L151" s="36"/>
      <c r="M151" s="229"/>
      <c r="N151" s="230"/>
      <c r="O151" s="64"/>
      <c r="P151" s="64"/>
      <c r="Q151" s="64"/>
      <c r="R151" s="64"/>
      <c r="S151" s="64"/>
      <c r="T151" s="6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T151" s="18" t="s">
        <v>585</v>
      </c>
      <c r="AU151" s="18" t="s">
        <v>87</v>
      </c>
    </row>
    <row r="152" spans="1:65" s="2" customFormat="1" ht="24.2" customHeight="1">
      <c r="A152" s="35"/>
      <c r="B152" s="146"/>
      <c r="C152" s="178" t="s">
        <v>277</v>
      </c>
      <c r="D152" s="178" t="s">
        <v>179</v>
      </c>
      <c r="E152" s="179" t="s">
        <v>1603</v>
      </c>
      <c r="F152" s="180" t="s">
        <v>1604</v>
      </c>
      <c r="G152" s="181" t="s">
        <v>272</v>
      </c>
      <c r="H152" s="182">
        <v>1</v>
      </c>
      <c r="I152" s="183"/>
      <c r="J152" s="184">
        <f>ROUND(I152*H152,2)</f>
        <v>0</v>
      </c>
      <c r="K152" s="185"/>
      <c r="L152" s="36"/>
      <c r="M152" s="186" t="s">
        <v>1</v>
      </c>
      <c r="N152" s="187" t="s">
        <v>40</v>
      </c>
      <c r="O152" s="64"/>
      <c r="P152" s="188">
        <f>O152*H152</f>
        <v>0</v>
      </c>
      <c r="Q152" s="188">
        <v>0</v>
      </c>
      <c r="R152" s="188">
        <f>Q152*H152</f>
        <v>0</v>
      </c>
      <c r="S152" s="188">
        <v>0</v>
      </c>
      <c r="T152" s="189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190" t="s">
        <v>183</v>
      </c>
      <c r="AT152" s="190" t="s">
        <v>179</v>
      </c>
      <c r="AU152" s="190" t="s">
        <v>87</v>
      </c>
      <c r="AY152" s="18" t="s">
        <v>176</v>
      </c>
      <c r="BE152" s="108">
        <f>IF(N152="základná",J152,0)</f>
        <v>0</v>
      </c>
      <c r="BF152" s="108">
        <f>IF(N152="znížená",J152,0)</f>
        <v>0</v>
      </c>
      <c r="BG152" s="108">
        <f>IF(N152="zákl. prenesená",J152,0)</f>
        <v>0</v>
      </c>
      <c r="BH152" s="108">
        <f>IF(N152="zníž. prenesená",J152,0)</f>
        <v>0</v>
      </c>
      <c r="BI152" s="108">
        <f>IF(N152="nulová",J152,0)</f>
        <v>0</v>
      </c>
      <c r="BJ152" s="18" t="s">
        <v>87</v>
      </c>
      <c r="BK152" s="108">
        <f>ROUND(I152*H152,2)</f>
        <v>0</v>
      </c>
      <c r="BL152" s="18" t="s">
        <v>183</v>
      </c>
      <c r="BM152" s="190" t="s">
        <v>280</v>
      </c>
    </row>
    <row r="153" spans="1:65" s="2" customFormat="1" ht="21.75" customHeight="1">
      <c r="A153" s="35"/>
      <c r="B153" s="146"/>
      <c r="C153" s="231" t="s">
        <v>244</v>
      </c>
      <c r="D153" s="231" t="s">
        <v>558</v>
      </c>
      <c r="E153" s="232" t="s">
        <v>1605</v>
      </c>
      <c r="F153" s="233" t="s">
        <v>1606</v>
      </c>
      <c r="G153" s="234" t="s">
        <v>272</v>
      </c>
      <c r="H153" s="235">
        <v>1</v>
      </c>
      <c r="I153" s="236"/>
      <c r="J153" s="237">
        <f>ROUND(I153*H153,2)</f>
        <v>0</v>
      </c>
      <c r="K153" s="238"/>
      <c r="L153" s="239"/>
      <c r="M153" s="240" t="s">
        <v>1</v>
      </c>
      <c r="N153" s="241" t="s">
        <v>40</v>
      </c>
      <c r="O153" s="64"/>
      <c r="P153" s="188">
        <f>O153*H153</f>
        <v>0</v>
      </c>
      <c r="Q153" s="188">
        <v>0</v>
      </c>
      <c r="R153" s="188">
        <f>Q153*H153</f>
        <v>0</v>
      </c>
      <c r="S153" s="188">
        <v>0</v>
      </c>
      <c r="T153" s="189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190" t="s">
        <v>225</v>
      </c>
      <c r="AT153" s="190" t="s">
        <v>558</v>
      </c>
      <c r="AU153" s="190" t="s">
        <v>87</v>
      </c>
      <c r="AY153" s="18" t="s">
        <v>176</v>
      </c>
      <c r="BE153" s="108">
        <f>IF(N153="základná",J153,0)</f>
        <v>0</v>
      </c>
      <c r="BF153" s="108">
        <f>IF(N153="znížená",J153,0)</f>
        <v>0</v>
      </c>
      <c r="BG153" s="108">
        <f>IF(N153="zákl. prenesená",J153,0)</f>
        <v>0</v>
      </c>
      <c r="BH153" s="108">
        <f>IF(N153="zníž. prenesená",J153,0)</f>
        <v>0</v>
      </c>
      <c r="BI153" s="108">
        <f>IF(N153="nulová",J153,0)</f>
        <v>0</v>
      </c>
      <c r="BJ153" s="18" t="s">
        <v>87</v>
      </c>
      <c r="BK153" s="108">
        <f>ROUND(I153*H153,2)</f>
        <v>0</v>
      </c>
      <c r="BL153" s="18" t="s">
        <v>183</v>
      </c>
      <c r="BM153" s="190" t="s">
        <v>285</v>
      </c>
    </row>
    <row r="154" spans="1:65" s="2" customFormat="1" ht="19.5">
      <c r="A154" s="35"/>
      <c r="B154" s="36"/>
      <c r="C154" s="35"/>
      <c r="D154" s="192" t="s">
        <v>585</v>
      </c>
      <c r="E154" s="35"/>
      <c r="F154" s="228" t="s">
        <v>1607</v>
      </c>
      <c r="G154" s="35"/>
      <c r="H154" s="35"/>
      <c r="I154" s="147"/>
      <c r="J154" s="35"/>
      <c r="K154" s="35"/>
      <c r="L154" s="36"/>
      <c r="M154" s="229"/>
      <c r="N154" s="230"/>
      <c r="O154" s="64"/>
      <c r="P154" s="64"/>
      <c r="Q154" s="64"/>
      <c r="R154" s="64"/>
      <c r="S154" s="64"/>
      <c r="T154" s="6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T154" s="18" t="s">
        <v>585</v>
      </c>
      <c r="AU154" s="18" t="s">
        <v>87</v>
      </c>
    </row>
    <row r="155" spans="1:65" s="12" customFormat="1" ht="25.9" customHeight="1">
      <c r="B155" s="165"/>
      <c r="D155" s="166" t="s">
        <v>73</v>
      </c>
      <c r="E155" s="167" t="s">
        <v>1608</v>
      </c>
      <c r="F155" s="167" t="s">
        <v>1609</v>
      </c>
      <c r="I155" s="168"/>
      <c r="J155" s="169">
        <f>BK155</f>
        <v>0</v>
      </c>
      <c r="L155" s="165"/>
      <c r="M155" s="170"/>
      <c r="N155" s="171"/>
      <c r="O155" s="171"/>
      <c r="P155" s="172">
        <f>P156</f>
        <v>0</v>
      </c>
      <c r="Q155" s="171"/>
      <c r="R155" s="172">
        <f>R156</f>
        <v>0</v>
      </c>
      <c r="S155" s="171"/>
      <c r="T155" s="173">
        <f>T156</f>
        <v>0</v>
      </c>
      <c r="AR155" s="166" t="s">
        <v>81</v>
      </c>
      <c r="AT155" s="174" t="s">
        <v>73</v>
      </c>
      <c r="AU155" s="174" t="s">
        <v>74</v>
      </c>
      <c r="AY155" s="166" t="s">
        <v>176</v>
      </c>
      <c r="BK155" s="175">
        <f>BK156</f>
        <v>0</v>
      </c>
    </row>
    <row r="156" spans="1:65" s="12" customFormat="1" ht="22.9" customHeight="1">
      <c r="B156" s="165"/>
      <c r="D156" s="166" t="s">
        <v>73</v>
      </c>
      <c r="E156" s="176" t="s">
        <v>1610</v>
      </c>
      <c r="F156" s="176" t="s">
        <v>1611</v>
      </c>
      <c r="I156" s="168"/>
      <c r="J156" s="177">
        <f>BK156</f>
        <v>0</v>
      </c>
      <c r="L156" s="165"/>
      <c r="M156" s="170"/>
      <c r="N156" s="171"/>
      <c r="O156" s="171"/>
      <c r="P156" s="172">
        <f>SUM(P157:P164)</f>
        <v>0</v>
      </c>
      <c r="Q156" s="171"/>
      <c r="R156" s="172">
        <f>SUM(R157:R164)</f>
        <v>0</v>
      </c>
      <c r="S156" s="171"/>
      <c r="T156" s="173">
        <f>SUM(T157:T164)</f>
        <v>0</v>
      </c>
      <c r="AR156" s="166" t="s">
        <v>81</v>
      </c>
      <c r="AT156" s="174" t="s">
        <v>73</v>
      </c>
      <c r="AU156" s="174" t="s">
        <v>81</v>
      </c>
      <c r="AY156" s="166" t="s">
        <v>176</v>
      </c>
      <c r="BK156" s="175">
        <f>SUM(BK157:BK164)</f>
        <v>0</v>
      </c>
    </row>
    <row r="157" spans="1:65" s="2" customFormat="1" ht="44.25" customHeight="1">
      <c r="A157" s="35"/>
      <c r="B157" s="146"/>
      <c r="C157" s="178" t="s">
        <v>287</v>
      </c>
      <c r="D157" s="178" t="s">
        <v>179</v>
      </c>
      <c r="E157" s="179" t="s">
        <v>1612</v>
      </c>
      <c r="F157" s="180" t="s">
        <v>1613</v>
      </c>
      <c r="G157" s="181" t="s">
        <v>272</v>
      </c>
      <c r="H157" s="182">
        <v>1</v>
      </c>
      <c r="I157" s="183"/>
      <c r="J157" s="184">
        <f>ROUND(I157*H157,2)</f>
        <v>0</v>
      </c>
      <c r="K157" s="185"/>
      <c r="L157" s="36"/>
      <c r="M157" s="186" t="s">
        <v>1</v>
      </c>
      <c r="N157" s="187" t="s">
        <v>40</v>
      </c>
      <c r="O157" s="64"/>
      <c r="P157" s="188">
        <f>O157*H157</f>
        <v>0</v>
      </c>
      <c r="Q157" s="188">
        <v>0</v>
      </c>
      <c r="R157" s="188">
        <f>Q157*H157</f>
        <v>0</v>
      </c>
      <c r="S157" s="188">
        <v>0</v>
      </c>
      <c r="T157" s="189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190" t="s">
        <v>183</v>
      </c>
      <c r="AT157" s="190" t="s">
        <v>179</v>
      </c>
      <c r="AU157" s="190" t="s">
        <v>87</v>
      </c>
      <c r="AY157" s="18" t="s">
        <v>176</v>
      </c>
      <c r="BE157" s="108">
        <f>IF(N157="základná",J157,0)</f>
        <v>0</v>
      </c>
      <c r="BF157" s="108">
        <f>IF(N157="znížená",J157,0)</f>
        <v>0</v>
      </c>
      <c r="BG157" s="108">
        <f>IF(N157="zákl. prenesená",J157,0)</f>
        <v>0</v>
      </c>
      <c r="BH157" s="108">
        <f>IF(N157="zníž. prenesená",J157,0)</f>
        <v>0</v>
      </c>
      <c r="BI157" s="108">
        <f>IF(N157="nulová",J157,0)</f>
        <v>0</v>
      </c>
      <c r="BJ157" s="18" t="s">
        <v>87</v>
      </c>
      <c r="BK157" s="108">
        <f>ROUND(I157*H157,2)</f>
        <v>0</v>
      </c>
      <c r="BL157" s="18" t="s">
        <v>183</v>
      </c>
      <c r="BM157" s="190" t="s">
        <v>290</v>
      </c>
    </row>
    <row r="158" spans="1:65" s="2" customFormat="1" ht="37.9" customHeight="1">
      <c r="A158" s="35"/>
      <c r="B158" s="146"/>
      <c r="C158" s="231" t="s">
        <v>248</v>
      </c>
      <c r="D158" s="231" t="s">
        <v>558</v>
      </c>
      <c r="E158" s="232" t="s">
        <v>1614</v>
      </c>
      <c r="F158" s="233" t="s">
        <v>1615</v>
      </c>
      <c r="G158" s="234" t="s">
        <v>272</v>
      </c>
      <c r="H158" s="235">
        <v>1</v>
      </c>
      <c r="I158" s="236"/>
      <c r="J158" s="237">
        <f>ROUND(I158*H158,2)</f>
        <v>0</v>
      </c>
      <c r="K158" s="238"/>
      <c r="L158" s="239"/>
      <c r="M158" s="240" t="s">
        <v>1</v>
      </c>
      <c r="N158" s="241" t="s">
        <v>40</v>
      </c>
      <c r="O158" s="64"/>
      <c r="P158" s="188">
        <f>O158*H158</f>
        <v>0</v>
      </c>
      <c r="Q158" s="188">
        <v>0</v>
      </c>
      <c r="R158" s="188">
        <f>Q158*H158</f>
        <v>0</v>
      </c>
      <c r="S158" s="188">
        <v>0</v>
      </c>
      <c r="T158" s="189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190" t="s">
        <v>225</v>
      </c>
      <c r="AT158" s="190" t="s">
        <v>558</v>
      </c>
      <c r="AU158" s="190" t="s">
        <v>87</v>
      </c>
      <c r="AY158" s="18" t="s">
        <v>176</v>
      </c>
      <c r="BE158" s="108">
        <f>IF(N158="základná",J158,0)</f>
        <v>0</v>
      </c>
      <c r="BF158" s="108">
        <f>IF(N158="znížená",J158,0)</f>
        <v>0</v>
      </c>
      <c r="BG158" s="108">
        <f>IF(N158="zákl. prenesená",J158,0)</f>
        <v>0</v>
      </c>
      <c r="BH158" s="108">
        <f>IF(N158="zníž. prenesená",J158,0)</f>
        <v>0</v>
      </c>
      <c r="BI158" s="108">
        <f>IF(N158="nulová",J158,0)</f>
        <v>0</v>
      </c>
      <c r="BJ158" s="18" t="s">
        <v>87</v>
      </c>
      <c r="BK158" s="108">
        <f>ROUND(I158*H158,2)</f>
        <v>0</v>
      </c>
      <c r="BL158" s="18" t="s">
        <v>183</v>
      </c>
      <c r="BM158" s="190" t="s">
        <v>298</v>
      </c>
    </row>
    <row r="159" spans="1:65" s="2" customFormat="1" ht="19.5">
      <c r="A159" s="35"/>
      <c r="B159" s="36"/>
      <c r="C159" s="35"/>
      <c r="D159" s="192" t="s">
        <v>585</v>
      </c>
      <c r="E159" s="35"/>
      <c r="F159" s="228" t="s">
        <v>1616</v>
      </c>
      <c r="G159" s="35"/>
      <c r="H159" s="35"/>
      <c r="I159" s="147"/>
      <c r="J159" s="35"/>
      <c r="K159" s="35"/>
      <c r="L159" s="36"/>
      <c r="M159" s="229"/>
      <c r="N159" s="230"/>
      <c r="O159" s="64"/>
      <c r="P159" s="64"/>
      <c r="Q159" s="64"/>
      <c r="R159" s="64"/>
      <c r="S159" s="64"/>
      <c r="T159" s="6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T159" s="18" t="s">
        <v>585</v>
      </c>
      <c r="AU159" s="18" t="s">
        <v>87</v>
      </c>
    </row>
    <row r="160" spans="1:65" s="2" customFormat="1" ht="16.5" customHeight="1">
      <c r="A160" s="35"/>
      <c r="B160" s="146"/>
      <c r="C160" s="178" t="s">
        <v>306</v>
      </c>
      <c r="D160" s="178" t="s">
        <v>179</v>
      </c>
      <c r="E160" s="179" t="s">
        <v>1617</v>
      </c>
      <c r="F160" s="180" t="s">
        <v>1618</v>
      </c>
      <c r="G160" s="181" t="s">
        <v>272</v>
      </c>
      <c r="H160" s="182">
        <v>1</v>
      </c>
      <c r="I160" s="183"/>
      <c r="J160" s="184">
        <f>ROUND(I160*H160,2)</f>
        <v>0</v>
      </c>
      <c r="K160" s="185"/>
      <c r="L160" s="36"/>
      <c r="M160" s="186" t="s">
        <v>1</v>
      </c>
      <c r="N160" s="187" t="s">
        <v>40</v>
      </c>
      <c r="O160" s="64"/>
      <c r="P160" s="188">
        <f>O160*H160</f>
        <v>0</v>
      </c>
      <c r="Q160" s="188">
        <v>0</v>
      </c>
      <c r="R160" s="188">
        <f>Q160*H160</f>
        <v>0</v>
      </c>
      <c r="S160" s="188">
        <v>0</v>
      </c>
      <c r="T160" s="189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190" t="s">
        <v>183</v>
      </c>
      <c r="AT160" s="190" t="s">
        <v>179</v>
      </c>
      <c r="AU160" s="190" t="s">
        <v>87</v>
      </c>
      <c r="AY160" s="18" t="s">
        <v>176</v>
      </c>
      <c r="BE160" s="108">
        <f>IF(N160="základná",J160,0)</f>
        <v>0</v>
      </c>
      <c r="BF160" s="108">
        <f>IF(N160="znížená",J160,0)</f>
        <v>0</v>
      </c>
      <c r="BG160" s="108">
        <f>IF(N160="zákl. prenesená",J160,0)</f>
        <v>0</v>
      </c>
      <c r="BH160" s="108">
        <f>IF(N160="zníž. prenesená",J160,0)</f>
        <v>0</v>
      </c>
      <c r="BI160" s="108">
        <f>IF(N160="nulová",J160,0)</f>
        <v>0</v>
      </c>
      <c r="BJ160" s="18" t="s">
        <v>87</v>
      </c>
      <c r="BK160" s="108">
        <f>ROUND(I160*H160,2)</f>
        <v>0</v>
      </c>
      <c r="BL160" s="18" t="s">
        <v>183</v>
      </c>
      <c r="BM160" s="190" t="s">
        <v>309</v>
      </c>
    </row>
    <row r="161" spans="1:65" s="2" customFormat="1" ht="16.5" customHeight="1">
      <c r="A161" s="35"/>
      <c r="B161" s="146"/>
      <c r="C161" s="231" t="s">
        <v>252</v>
      </c>
      <c r="D161" s="231" t="s">
        <v>558</v>
      </c>
      <c r="E161" s="232" t="s">
        <v>1619</v>
      </c>
      <c r="F161" s="233" t="s">
        <v>1620</v>
      </c>
      <c r="G161" s="234" t="s">
        <v>272</v>
      </c>
      <c r="H161" s="235">
        <v>1</v>
      </c>
      <c r="I161" s="236"/>
      <c r="J161" s="237">
        <f>ROUND(I161*H161,2)</f>
        <v>0</v>
      </c>
      <c r="K161" s="238"/>
      <c r="L161" s="239"/>
      <c r="M161" s="240" t="s">
        <v>1</v>
      </c>
      <c r="N161" s="241" t="s">
        <v>40</v>
      </c>
      <c r="O161" s="64"/>
      <c r="P161" s="188">
        <f>O161*H161</f>
        <v>0</v>
      </c>
      <c r="Q161" s="188">
        <v>0</v>
      </c>
      <c r="R161" s="188">
        <f>Q161*H161</f>
        <v>0</v>
      </c>
      <c r="S161" s="188">
        <v>0</v>
      </c>
      <c r="T161" s="189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190" t="s">
        <v>225</v>
      </c>
      <c r="AT161" s="190" t="s">
        <v>558</v>
      </c>
      <c r="AU161" s="190" t="s">
        <v>87</v>
      </c>
      <c r="AY161" s="18" t="s">
        <v>176</v>
      </c>
      <c r="BE161" s="108">
        <f>IF(N161="základná",J161,0)</f>
        <v>0</v>
      </c>
      <c r="BF161" s="108">
        <f>IF(N161="znížená",J161,0)</f>
        <v>0</v>
      </c>
      <c r="BG161" s="108">
        <f>IF(N161="zákl. prenesená",J161,0)</f>
        <v>0</v>
      </c>
      <c r="BH161" s="108">
        <f>IF(N161="zníž. prenesená",J161,0)</f>
        <v>0</v>
      </c>
      <c r="BI161" s="108">
        <f>IF(N161="nulová",J161,0)</f>
        <v>0</v>
      </c>
      <c r="BJ161" s="18" t="s">
        <v>87</v>
      </c>
      <c r="BK161" s="108">
        <f>ROUND(I161*H161,2)</f>
        <v>0</v>
      </c>
      <c r="BL161" s="18" t="s">
        <v>183</v>
      </c>
      <c r="BM161" s="190" t="s">
        <v>314</v>
      </c>
    </row>
    <row r="162" spans="1:65" s="2" customFormat="1" ht="19.5">
      <c r="A162" s="35"/>
      <c r="B162" s="36"/>
      <c r="C162" s="35"/>
      <c r="D162" s="192" t="s">
        <v>585</v>
      </c>
      <c r="E162" s="35"/>
      <c r="F162" s="228" t="s">
        <v>1621</v>
      </c>
      <c r="G162" s="35"/>
      <c r="H162" s="35"/>
      <c r="I162" s="147"/>
      <c r="J162" s="35"/>
      <c r="K162" s="35"/>
      <c r="L162" s="36"/>
      <c r="M162" s="229"/>
      <c r="N162" s="230"/>
      <c r="O162" s="64"/>
      <c r="P162" s="64"/>
      <c r="Q162" s="64"/>
      <c r="R162" s="64"/>
      <c r="S162" s="64"/>
      <c r="T162" s="6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T162" s="18" t="s">
        <v>585</v>
      </c>
      <c r="AU162" s="18" t="s">
        <v>87</v>
      </c>
    </row>
    <row r="163" spans="1:65" s="2" customFormat="1" ht="16.5" customHeight="1">
      <c r="A163" s="35"/>
      <c r="B163" s="146"/>
      <c r="C163" s="178" t="s">
        <v>318</v>
      </c>
      <c r="D163" s="178" t="s">
        <v>179</v>
      </c>
      <c r="E163" s="179" t="s">
        <v>1622</v>
      </c>
      <c r="F163" s="180" t="s">
        <v>1623</v>
      </c>
      <c r="G163" s="181" t="s">
        <v>272</v>
      </c>
      <c r="H163" s="182">
        <v>1</v>
      </c>
      <c r="I163" s="183"/>
      <c r="J163" s="184">
        <f>ROUND(I163*H163,2)</f>
        <v>0</v>
      </c>
      <c r="K163" s="185"/>
      <c r="L163" s="36"/>
      <c r="M163" s="186" t="s">
        <v>1</v>
      </c>
      <c r="N163" s="187" t="s">
        <v>40</v>
      </c>
      <c r="O163" s="64"/>
      <c r="P163" s="188">
        <f>O163*H163</f>
        <v>0</v>
      </c>
      <c r="Q163" s="188">
        <v>0</v>
      </c>
      <c r="R163" s="188">
        <f>Q163*H163</f>
        <v>0</v>
      </c>
      <c r="S163" s="188">
        <v>0</v>
      </c>
      <c r="T163" s="189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190" t="s">
        <v>183</v>
      </c>
      <c r="AT163" s="190" t="s">
        <v>179</v>
      </c>
      <c r="AU163" s="190" t="s">
        <v>87</v>
      </c>
      <c r="AY163" s="18" t="s">
        <v>176</v>
      </c>
      <c r="BE163" s="108">
        <f>IF(N163="základná",J163,0)</f>
        <v>0</v>
      </c>
      <c r="BF163" s="108">
        <f>IF(N163="znížená",J163,0)</f>
        <v>0</v>
      </c>
      <c r="BG163" s="108">
        <f>IF(N163="zákl. prenesená",J163,0)</f>
        <v>0</v>
      </c>
      <c r="BH163" s="108">
        <f>IF(N163="zníž. prenesená",J163,0)</f>
        <v>0</v>
      </c>
      <c r="BI163" s="108">
        <f>IF(N163="nulová",J163,0)</f>
        <v>0</v>
      </c>
      <c r="BJ163" s="18" t="s">
        <v>87</v>
      </c>
      <c r="BK163" s="108">
        <f>ROUND(I163*H163,2)</f>
        <v>0</v>
      </c>
      <c r="BL163" s="18" t="s">
        <v>183</v>
      </c>
      <c r="BM163" s="190" t="s">
        <v>321</v>
      </c>
    </row>
    <row r="164" spans="1:65" s="2" customFormat="1" ht="16.5" customHeight="1">
      <c r="A164" s="35"/>
      <c r="B164" s="146"/>
      <c r="C164" s="231" t="s">
        <v>264</v>
      </c>
      <c r="D164" s="231" t="s">
        <v>558</v>
      </c>
      <c r="E164" s="232" t="s">
        <v>1624</v>
      </c>
      <c r="F164" s="233" t="s">
        <v>1625</v>
      </c>
      <c r="G164" s="234" t="s">
        <v>272</v>
      </c>
      <c r="H164" s="235">
        <v>1</v>
      </c>
      <c r="I164" s="236"/>
      <c r="J164" s="237">
        <f>ROUND(I164*H164,2)</f>
        <v>0</v>
      </c>
      <c r="K164" s="238"/>
      <c r="L164" s="239"/>
      <c r="M164" s="240" t="s">
        <v>1</v>
      </c>
      <c r="N164" s="241" t="s">
        <v>40</v>
      </c>
      <c r="O164" s="64"/>
      <c r="P164" s="188">
        <f>O164*H164</f>
        <v>0</v>
      </c>
      <c r="Q164" s="188">
        <v>0</v>
      </c>
      <c r="R164" s="188">
        <f>Q164*H164</f>
        <v>0</v>
      </c>
      <c r="S164" s="188">
        <v>0</v>
      </c>
      <c r="T164" s="189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190" t="s">
        <v>225</v>
      </c>
      <c r="AT164" s="190" t="s">
        <v>558</v>
      </c>
      <c r="AU164" s="190" t="s">
        <v>87</v>
      </c>
      <c r="AY164" s="18" t="s">
        <v>176</v>
      </c>
      <c r="BE164" s="108">
        <f>IF(N164="základná",J164,0)</f>
        <v>0</v>
      </c>
      <c r="BF164" s="108">
        <f>IF(N164="znížená",J164,0)</f>
        <v>0</v>
      </c>
      <c r="BG164" s="108">
        <f>IF(N164="zákl. prenesená",J164,0)</f>
        <v>0</v>
      </c>
      <c r="BH164" s="108">
        <f>IF(N164="zníž. prenesená",J164,0)</f>
        <v>0</v>
      </c>
      <c r="BI164" s="108">
        <f>IF(N164="nulová",J164,0)</f>
        <v>0</v>
      </c>
      <c r="BJ164" s="18" t="s">
        <v>87</v>
      </c>
      <c r="BK164" s="108">
        <f>ROUND(I164*H164,2)</f>
        <v>0</v>
      </c>
      <c r="BL164" s="18" t="s">
        <v>183</v>
      </c>
      <c r="BM164" s="190" t="s">
        <v>327</v>
      </c>
    </row>
    <row r="165" spans="1:65" s="12" customFormat="1" ht="25.9" customHeight="1">
      <c r="B165" s="165"/>
      <c r="D165" s="166" t="s">
        <v>73</v>
      </c>
      <c r="E165" s="167" t="s">
        <v>1626</v>
      </c>
      <c r="F165" s="167" t="s">
        <v>1627</v>
      </c>
      <c r="I165" s="168"/>
      <c r="J165" s="169">
        <f>BK165</f>
        <v>0</v>
      </c>
      <c r="L165" s="165"/>
      <c r="M165" s="170"/>
      <c r="N165" s="171"/>
      <c r="O165" s="171"/>
      <c r="P165" s="172">
        <f>P166</f>
        <v>0</v>
      </c>
      <c r="Q165" s="171"/>
      <c r="R165" s="172">
        <f>R166</f>
        <v>0</v>
      </c>
      <c r="S165" s="171"/>
      <c r="T165" s="173">
        <f>T166</f>
        <v>0</v>
      </c>
      <c r="AR165" s="166" t="s">
        <v>81</v>
      </c>
      <c r="AT165" s="174" t="s">
        <v>73</v>
      </c>
      <c r="AU165" s="174" t="s">
        <v>74</v>
      </c>
      <c r="AY165" s="166" t="s">
        <v>176</v>
      </c>
      <c r="BK165" s="175">
        <f>BK166</f>
        <v>0</v>
      </c>
    </row>
    <row r="166" spans="1:65" s="12" customFormat="1" ht="22.9" customHeight="1">
      <c r="B166" s="165"/>
      <c r="D166" s="166" t="s">
        <v>73</v>
      </c>
      <c r="E166" s="176" t="s">
        <v>1628</v>
      </c>
      <c r="F166" s="176" t="s">
        <v>1629</v>
      </c>
      <c r="I166" s="168"/>
      <c r="J166" s="177">
        <f>BK166</f>
        <v>0</v>
      </c>
      <c r="L166" s="165"/>
      <c r="M166" s="170"/>
      <c r="N166" s="171"/>
      <c r="O166" s="171"/>
      <c r="P166" s="172">
        <f>SUM(P167:P168)</f>
        <v>0</v>
      </c>
      <c r="Q166" s="171"/>
      <c r="R166" s="172">
        <f>SUM(R167:R168)</f>
        <v>0</v>
      </c>
      <c r="S166" s="171"/>
      <c r="T166" s="173">
        <f>SUM(T167:T168)</f>
        <v>0</v>
      </c>
      <c r="AR166" s="166" t="s">
        <v>81</v>
      </c>
      <c r="AT166" s="174" t="s">
        <v>73</v>
      </c>
      <c r="AU166" s="174" t="s">
        <v>81</v>
      </c>
      <c r="AY166" s="166" t="s">
        <v>176</v>
      </c>
      <c r="BK166" s="175">
        <f>SUM(BK167:BK168)</f>
        <v>0</v>
      </c>
    </row>
    <row r="167" spans="1:65" s="2" customFormat="1" ht="55.5" customHeight="1">
      <c r="A167" s="35"/>
      <c r="B167" s="146"/>
      <c r="C167" s="178" t="s">
        <v>329</v>
      </c>
      <c r="D167" s="178" t="s">
        <v>179</v>
      </c>
      <c r="E167" s="179" t="s">
        <v>1630</v>
      </c>
      <c r="F167" s="180" t="s">
        <v>1631</v>
      </c>
      <c r="G167" s="181" t="s">
        <v>272</v>
      </c>
      <c r="H167" s="182">
        <v>1</v>
      </c>
      <c r="I167" s="183"/>
      <c r="J167" s="184">
        <f>ROUND(I167*H167,2)</f>
        <v>0</v>
      </c>
      <c r="K167" s="185"/>
      <c r="L167" s="36"/>
      <c r="M167" s="186" t="s">
        <v>1</v>
      </c>
      <c r="N167" s="187" t="s">
        <v>40</v>
      </c>
      <c r="O167" s="64"/>
      <c r="P167" s="188">
        <f>O167*H167</f>
        <v>0</v>
      </c>
      <c r="Q167" s="188">
        <v>0</v>
      </c>
      <c r="R167" s="188">
        <f>Q167*H167</f>
        <v>0</v>
      </c>
      <c r="S167" s="188">
        <v>0</v>
      </c>
      <c r="T167" s="189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190" t="s">
        <v>183</v>
      </c>
      <c r="AT167" s="190" t="s">
        <v>179</v>
      </c>
      <c r="AU167" s="190" t="s">
        <v>87</v>
      </c>
      <c r="AY167" s="18" t="s">
        <v>176</v>
      </c>
      <c r="BE167" s="108">
        <f>IF(N167="základná",J167,0)</f>
        <v>0</v>
      </c>
      <c r="BF167" s="108">
        <f>IF(N167="znížená",J167,0)</f>
        <v>0</v>
      </c>
      <c r="BG167" s="108">
        <f>IF(N167="zákl. prenesená",J167,0)</f>
        <v>0</v>
      </c>
      <c r="BH167" s="108">
        <f>IF(N167="zníž. prenesená",J167,0)</f>
        <v>0</v>
      </c>
      <c r="BI167" s="108">
        <f>IF(N167="nulová",J167,0)</f>
        <v>0</v>
      </c>
      <c r="BJ167" s="18" t="s">
        <v>87</v>
      </c>
      <c r="BK167" s="108">
        <f>ROUND(I167*H167,2)</f>
        <v>0</v>
      </c>
      <c r="BL167" s="18" t="s">
        <v>183</v>
      </c>
      <c r="BM167" s="190" t="s">
        <v>332</v>
      </c>
    </row>
    <row r="168" spans="1:65" s="2" customFormat="1" ht="29.25">
      <c r="A168" s="35"/>
      <c r="B168" s="36"/>
      <c r="C168" s="35"/>
      <c r="D168" s="192" t="s">
        <v>585</v>
      </c>
      <c r="E168" s="35"/>
      <c r="F168" s="228" t="s">
        <v>1632</v>
      </c>
      <c r="G168" s="35"/>
      <c r="H168" s="35"/>
      <c r="I168" s="147"/>
      <c r="J168" s="35"/>
      <c r="K168" s="35"/>
      <c r="L168" s="36"/>
      <c r="M168" s="229"/>
      <c r="N168" s="230"/>
      <c r="O168" s="64"/>
      <c r="P168" s="64"/>
      <c r="Q168" s="64"/>
      <c r="R168" s="64"/>
      <c r="S168" s="64"/>
      <c r="T168" s="6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T168" s="18" t="s">
        <v>585</v>
      </c>
      <c r="AU168" s="18" t="s">
        <v>87</v>
      </c>
    </row>
    <row r="169" spans="1:65" s="12" customFormat="1" ht="25.9" customHeight="1">
      <c r="B169" s="165"/>
      <c r="D169" s="166" t="s">
        <v>73</v>
      </c>
      <c r="E169" s="167" t="s">
        <v>1633</v>
      </c>
      <c r="F169" s="167" t="s">
        <v>1634</v>
      </c>
      <c r="I169" s="168"/>
      <c r="J169" s="169">
        <f>BK169</f>
        <v>0</v>
      </c>
      <c r="L169" s="165"/>
      <c r="M169" s="170"/>
      <c r="N169" s="171"/>
      <c r="O169" s="171"/>
      <c r="P169" s="172">
        <f>SUM(P170:P205)</f>
        <v>0</v>
      </c>
      <c r="Q169" s="171"/>
      <c r="R169" s="172">
        <f>SUM(R170:R205)</f>
        <v>0</v>
      </c>
      <c r="S169" s="171"/>
      <c r="T169" s="173">
        <f>SUM(T170:T205)</f>
        <v>0</v>
      </c>
      <c r="AR169" s="166" t="s">
        <v>81</v>
      </c>
      <c r="AT169" s="174" t="s">
        <v>73</v>
      </c>
      <c r="AU169" s="174" t="s">
        <v>74</v>
      </c>
      <c r="AY169" s="166" t="s">
        <v>176</v>
      </c>
      <c r="BK169" s="175">
        <f>SUM(BK170:BK205)</f>
        <v>0</v>
      </c>
    </row>
    <row r="170" spans="1:65" s="2" customFormat="1" ht="21.75" customHeight="1">
      <c r="A170" s="35"/>
      <c r="B170" s="146"/>
      <c r="C170" s="178" t="s">
        <v>7</v>
      </c>
      <c r="D170" s="178" t="s">
        <v>179</v>
      </c>
      <c r="E170" s="179" t="s">
        <v>1635</v>
      </c>
      <c r="F170" s="180" t="s">
        <v>1636</v>
      </c>
      <c r="G170" s="181" t="s">
        <v>263</v>
      </c>
      <c r="H170" s="182">
        <v>190</v>
      </c>
      <c r="I170" s="183"/>
      <c r="J170" s="184">
        <f>ROUND(I170*H170,2)</f>
        <v>0</v>
      </c>
      <c r="K170" s="185"/>
      <c r="L170" s="36"/>
      <c r="M170" s="186" t="s">
        <v>1</v>
      </c>
      <c r="N170" s="187" t="s">
        <v>40</v>
      </c>
      <c r="O170" s="64"/>
      <c r="P170" s="188">
        <f>O170*H170</f>
        <v>0</v>
      </c>
      <c r="Q170" s="188">
        <v>0</v>
      </c>
      <c r="R170" s="188">
        <f>Q170*H170</f>
        <v>0</v>
      </c>
      <c r="S170" s="188">
        <v>0</v>
      </c>
      <c r="T170" s="189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190" t="s">
        <v>183</v>
      </c>
      <c r="AT170" s="190" t="s">
        <v>179</v>
      </c>
      <c r="AU170" s="190" t="s">
        <v>81</v>
      </c>
      <c r="AY170" s="18" t="s">
        <v>176</v>
      </c>
      <c r="BE170" s="108">
        <f>IF(N170="základná",J170,0)</f>
        <v>0</v>
      </c>
      <c r="BF170" s="108">
        <f>IF(N170="znížená",J170,0)</f>
        <v>0</v>
      </c>
      <c r="BG170" s="108">
        <f>IF(N170="zákl. prenesená",J170,0)</f>
        <v>0</v>
      </c>
      <c r="BH170" s="108">
        <f>IF(N170="zníž. prenesená",J170,0)</f>
        <v>0</v>
      </c>
      <c r="BI170" s="108">
        <f>IF(N170="nulová",J170,0)</f>
        <v>0</v>
      </c>
      <c r="BJ170" s="18" t="s">
        <v>87</v>
      </c>
      <c r="BK170" s="108">
        <f>ROUND(I170*H170,2)</f>
        <v>0</v>
      </c>
      <c r="BL170" s="18" t="s">
        <v>183</v>
      </c>
      <c r="BM170" s="190" t="s">
        <v>337</v>
      </c>
    </row>
    <row r="171" spans="1:65" s="2" customFormat="1" ht="16.5" customHeight="1">
      <c r="A171" s="35"/>
      <c r="B171" s="146"/>
      <c r="C171" s="231" t="s">
        <v>339</v>
      </c>
      <c r="D171" s="231" t="s">
        <v>558</v>
      </c>
      <c r="E171" s="232" t="s">
        <v>1637</v>
      </c>
      <c r="F171" s="233" t="s">
        <v>1638</v>
      </c>
      <c r="G171" s="234" t="s">
        <v>263</v>
      </c>
      <c r="H171" s="235">
        <v>190</v>
      </c>
      <c r="I171" s="236"/>
      <c r="J171" s="237">
        <f>ROUND(I171*H171,2)</f>
        <v>0</v>
      </c>
      <c r="K171" s="238"/>
      <c r="L171" s="239"/>
      <c r="M171" s="240" t="s">
        <v>1</v>
      </c>
      <c r="N171" s="241" t="s">
        <v>40</v>
      </c>
      <c r="O171" s="64"/>
      <c r="P171" s="188">
        <f>O171*H171</f>
        <v>0</v>
      </c>
      <c r="Q171" s="188">
        <v>0</v>
      </c>
      <c r="R171" s="188">
        <f>Q171*H171</f>
        <v>0</v>
      </c>
      <c r="S171" s="188">
        <v>0</v>
      </c>
      <c r="T171" s="189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190" t="s">
        <v>225</v>
      </c>
      <c r="AT171" s="190" t="s">
        <v>558</v>
      </c>
      <c r="AU171" s="190" t="s">
        <v>81</v>
      </c>
      <c r="AY171" s="18" t="s">
        <v>176</v>
      </c>
      <c r="BE171" s="108">
        <f>IF(N171="základná",J171,0)</f>
        <v>0</v>
      </c>
      <c r="BF171" s="108">
        <f>IF(N171="znížená",J171,0)</f>
        <v>0</v>
      </c>
      <c r="BG171" s="108">
        <f>IF(N171="zákl. prenesená",J171,0)</f>
        <v>0</v>
      </c>
      <c r="BH171" s="108">
        <f>IF(N171="zníž. prenesená",J171,0)</f>
        <v>0</v>
      </c>
      <c r="BI171" s="108">
        <f>IF(N171="nulová",J171,0)</f>
        <v>0</v>
      </c>
      <c r="BJ171" s="18" t="s">
        <v>87</v>
      </c>
      <c r="BK171" s="108">
        <f>ROUND(I171*H171,2)</f>
        <v>0</v>
      </c>
      <c r="BL171" s="18" t="s">
        <v>183</v>
      </c>
      <c r="BM171" s="190" t="s">
        <v>342</v>
      </c>
    </row>
    <row r="172" spans="1:65" s="2" customFormat="1" ht="19.5">
      <c r="A172" s="35"/>
      <c r="B172" s="36"/>
      <c r="C172" s="35"/>
      <c r="D172" s="192" t="s">
        <v>585</v>
      </c>
      <c r="E172" s="35"/>
      <c r="F172" s="228" t="s">
        <v>1639</v>
      </c>
      <c r="G172" s="35"/>
      <c r="H172" s="35"/>
      <c r="I172" s="147"/>
      <c r="J172" s="35"/>
      <c r="K172" s="35"/>
      <c r="L172" s="36"/>
      <c r="M172" s="229"/>
      <c r="N172" s="230"/>
      <c r="O172" s="64"/>
      <c r="P172" s="64"/>
      <c r="Q172" s="64"/>
      <c r="R172" s="64"/>
      <c r="S172" s="64"/>
      <c r="T172" s="6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T172" s="18" t="s">
        <v>585</v>
      </c>
      <c r="AU172" s="18" t="s">
        <v>81</v>
      </c>
    </row>
    <row r="173" spans="1:65" s="2" customFormat="1" ht="21.75" customHeight="1">
      <c r="A173" s="35"/>
      <c r="B173" s="146"/>
      <c r="C173" s="178" t="s">
        <v>280</v>
      </c>
      <c r="D173" s="178" t="s">
        <v>179</v>
      </c>
      <c r="E173" s="179" t="s">
        <v>1640</v>
      </c>
      <c r="F173" s="180" t="s">
        <v>1636</v>
      </c>
      <c r="G173" s="181" t="s">
        <v>263</v>
      </c>
      <c r="H173" s="182">
        <v>120</v>
      </c>
      <c r="I173" s="183"/>
      <c r="J173" s="184">
        <f>ROUND(I173*H173,2)</f>
        <v>0</v>
      </c>
      <c r="K173" s="185"/>
      <c r="L173" s="36"/>
      <c r="M173" s="186" t="s">
        <v>1</v>
      </c>
      <c r="N173" s="187" t="s">
        <v>40</v>
      </c>
      <c r="O173" s="64"/>
      <c r="P173" s="188">
        <f>O173*H173</f>
        <v>0</v>
      </c>
      <c r="Q173" s="188">
        <v>0</v>
      </c>
      <c r="R173" s="188">
        <f>Q173*H173</f>
        <v>0</v>
      </c>
      <c r="S173" s="188">
        <v>0</v>
      </c>
      <c r="T173" s="189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190" t="s">
        <v>183</v>
      </c>
      <c r="AT173" s="190" t="s">
        <v>179</v>
      </c>
      <c r="AU173" s="190" t="s">
        <v>81</v>
      </c>
      <c r="AY173" s="18" t="s">
        <v>176</v>
      </c>
      <c r="BE173" s="108">
        <f>IF(N173="základná",J173,0)</f>
        <v>0</v>
      </c>
      <c r="BF173" s="108">
        <f>IF(N173="znížená",J173,0)</f>
        <v>0</v>
      </c>
      <c r="BG173" s="108">
        <f>IF(N173="zákl. prenesená",J173,0)</f>
        <v>0</v>
      </c>
      <c r="BH173" s="108">
        <f>IF(N173="zníž. prenesená",J173,0)</f>
        <v>0</v>
      </c>
      <c r="BI173" s="108">
        <f>IF(N173="nulová",J173,0)</f>
        <v>0</v>
      </c>
      <c r="BJ173" s="18" t="s">
        <v>87</v>
      </c>
      <c r="BK173" s="108">
        <f>ROUND(I173*H173,2)</f>
        <v>0</v>
      </c>
      <c r="BL173" s="18" t="s">
        <v>183</v>
      </c>
      <c r="BM173" s="190" t="s">
        <v>347</v>
      </c>
    </row>
    <row r="174" spans="1:65" s="2" customFormat="1" ht="16.5" customHeight="1">
      <c r="A174" s="35"/>
      <c r="B174" s="146"/>
      <c r="C174" s="231" t="s">
        <v>349</v>
      </c>
      <c r="D174" s="231" t="s">
        <v>558</v>
      </c>
      <c r="E174" s="232" t="s">
        <v>1641</v>
      </c>
      <c r="F174" s="233" t="s">
        <v>1638</v>
      </c>
      <c r="G174" s="234" t="s">
        <v>263</v>
      </c>
      <c r="H174" s="235">
        <v>120</v>
      </c>
      <c r="I174" s="236"/>
      <c r="J174" s="237">
        <f>ROUND(I174*H174,2)</f>
        <v>0</v>
      </c>
      <c r="K174" s="238"/>
      <c r="L174" s="239"/>
      <c r="M174" s="240" t="s">
        <v>1</v>
      </c>
      <c r="N174" s="241" t="s">
        <v>40</v>
      </c>
      <c r="O174" s="64"/>
      <c r="P174" s="188">
        <f>O174*H174</f>
        <v>0</v>
      </c>
      <c r="Q174" s="188">
        <v>0</v>
      </c>
      <c r="R174" s="188">
        <f>Q174*H174</f>
        <v>0</v>
      </c>
      <c r="S174" s="188">
        <v>0</v>
      </c>
      <c r="T174" s="189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190" t="s">
        <v>225</v>
      </c>
      <c r="AT174" s="190" t="s">
        <v>558</v>
      </c>
      <c r="AU174" s="190" t="s">
        <v>81</v>
      </c>
      <c r="AY174" s="18" t="s">
        <v>176</v>
      </c>
      <c r="BE174" s="108">
        <f>IF(N174="základná",J174,0)</f>
        <v>0</v>
      </c>
      <c r="BF174" s="108">
        <f>IF(N174="znížená",J174,0)</f>
        <v>0</v>
      </c>
      <c r="BG174" s="108">
        <f>IF(N174="zákl. prenesená",J174,0)</f>
        <v>0</v>
      </c>
      <c r="BH174" s="108">
        <f>IF(N174="zníž. prenesená",J174,0)</f>
        <v>0</v>
      </c>
      <c r="BI174" s="108">
        <f>IF(N174="nulová",J174,0)</f>
        <v>0</v>
      </c>
      <c r="BJ174" s="18" t="s">
        <v>87</v>
      </c>
      <c r="BK174" s="108">
        <f>ROUND(I174*H174,2)</f>
        <v>0</v>
      </c>
      <c r="BL174" s="18" t="s">
        <v>183</v>
      </c>
      <c r="BM174" s="190" t="s">
        <v>352</v>
      </c>
    </row>
    <row r="175" spans="1:65" s="2" customFormat="1" ht="19.5">
      <c r="A175" s="35"/>
      <c r="B175" s="36"/>
      <c r="C175" s="35"/>
      <c r="D175" s="192" t="s">
        <v>585</v>
      </c>
      <c r="E175" s="35"/>
      <c r="F175" s="228" t="s">
        <v>1642</v>
      </c>
      <c r="G175" s="35"/>
      <c r="H175" s="35"/>
      <c r="I175" s="147"/>
      <c r="J175" s="35"/>
      <c r="K175" s="35"/>
      <c r="L175" s="36"/>
      <c r="M175" s="229"/>
      <c r="N175" s="230"/>
      <c r="O175" s="64"/>
      <c r="P175" s="64"/>
      <c r="Q175" s="64"/>
      <c r="R175" s="64"/>
      <c r="S175" s="64"/>
      <c r="T175" s="6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T175" s="18" t="s">
        <v>585</v>
      </c>
      <c r="AU175" s="18" t="s">
        <v>81</v>
      </c>
    </row>
    <row r="176" spans="1:65" s="2" customFormat="1" ht="16.5" customHeight="1">
      <c r="A176" s="35"/>
      <c r="B176" s="146"/>
      <c r="C176" s="178" t="s">
        <v>285</v>
      </c>
      <c r="D176" s="178" t="s">
        <v>179</v>
      </c>
      <c r="E176" s="179" t="s">
        <v>1643</v>
      </c>
      <c r="F176" s="180" t="s">
        <v>1644</v>
      </c>
      <c r="G176" s="181" t="s">
        <v>263</v>
      </c>
      <c r="H176" s="182">
        <v>30</v>
      </c>
      <c r="I176" s="183"/>
      <c r="J176" s="184">
        <f>ROUND(I176*H176,2)</f>
        <v>0</v>
      </c>
      <c r="K176" s="185"/>
      <c r="L176" s="36"/>
      <c r="M176" s="186" t="s">
        <v>1</v>
      </c>
      <c r="N176" s="187" t="s">
        <v>40</v>
      </c>
      <c r="O176" s="64"/>
      <c r="P176" s="188">
        <f>O176*H176</f>
        <v>0</v>
      </c>
      <c r="Q176" s="188">
        <v>0</v>
      </c>
      <c r="R176" s="188">
        <f>Q176*H176</f>
        <v>0</v>
      </c>
      <c r="S176" s="188">
        <v>0</v>
      </c>
      <c r="T176" s="189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190" t="s">
        <v>183</v>
      </c>
      <c r="AT176" s="190" t="s">
        <v>179</v>
      </c>
      <c r="AU176" s="190" t="s">
        <v>81</v>
      </c>
      <c r="AY176" s="18" t="s">
        <v>176</v>
      </c>
      <c r="BE176" s="108">
        <f>IF(N176="základná",J176,0)</f>
        <v>0</v>
      </c>
      <c r="BF176" s="108">
        <f>IF(N176="znížená",J176,0)</f>
        <v>0</v>
      </c>
      <c r="BG176" s="108">
        <f>IF(N176="zákl. prenesená",J176,0)</f>
        <v>0</v>
      </c>
      <c r="BH176" s="108">
        <f>IF(N176="zníž. prenesená",J176,0)</f>
        <v>0</v>
      </c>
      <c r="BI176" s="108">
        <f>IF(N176="nulová",J176,0)</f>
        <v>0</v>
      </c>
      <c r="BJ176" s="18" t="s">
        <v>87</v>
      </c>
      <c r="BK176" s="108">
        <f>ROUND(I176*H176,2)</f>
        <v>0</v>
      </c>
      <c r="BL176" s="18" t="s">
        <v>183</v>
      </c>
      <c r="BM176" s="190" t="s">
        <v>356</v>
      </c>
    </row>
    <row r="177" spans="1:65" s="2" customFormat="1" ht="16.5" customHeight="1">
      <c r="A177" s="35"/>
      <c r="B177" s="146"/>
      <c r="C177" s="231" t="s">
        <v>353</v>
      </c>
      <c r="D177" s="231" t="s">
        <v>558</v>
      </c>
      <c r="E177" s="232" t="s">
        <v>1645</v>
      </c>
      <c r="F177" s="233" t="s">
        <v>1646</v>
      </c>
      <c r="G177" s="234" t="s">
        <v>263</v>
      </c>
      <c r="H177" s="235">
        <v>30</v>
      </c>
      <c r="I177" s="236"/>
      <c r="J177" s="237">
        <f>ROUND(I177*H177,2)</f>
        <v>0</v>
      </c>
      <c r="K177" s="238"/>
      <c r="L177" s="239"/>
      <c r="M177" s="240" t="s">
        <v>1</v>
      </c>
      <c r="N177" s="241" t="s">
        <v>40</v>
      </c>
      <c r="O177" s="64"/>
      <c r="P177" s="188">
        <f>O177*H177</f>
        <v>0</v>
      </c>
      <c r="Q177" s="188">
        <v>0</v>
      </c>
      <c r="R177" s="188">
        <f>Q177*H177</f>
        <v>0</v>
      </c>
      <c r="S177" s="188">
        <v>0</v>
      </c>
      <c r="T177" s="189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190" t="s">
        <v>225</v>
      </c>
      <c r="AT177" s="190" t="s">
        <v>558</v>
      </c>
      <c r="AU177" s="190" t="s">
        <v>81</v>
      </c>
      <c r="AY177" s="18" t="s">
        <v>176</v>
      </c>
      <c r="BE177" s="108">
        <f>IF(N177="základná",J177,0)</f>
        <v>0</v>
      </c>
      <c r="BF177" s="108">
        <f>IF(N177="znížená",J177,0)</f>
        <v>0</v>
      </c>
      <c r="BG177" s="108">
        <f>IF(N177="zákl. prenesená",J177,0)</f>
        <v>0</v>
      </c>
      <c r="BH177" s="108">
        <f>IF(N177="zníž. prenesená",J177,0)</f>
        <v>0</v>
      </c>
      <c r="BI177" s="108">
        <f>IF(N177="nulová",J177,0)</f>
        <v>0</v>
      </c>
      <c r="BJ177" s="18" t="s">
        <v>87</v>
      </c>
      <c r="BK177" s="108">
        <f>ROUND(I177*H177,2)</f>
        <v>0</v>
      </c>
      <c r="BL177" s="18" t="s">
        <v>183</v>
      </c>
      <c r="BM177" s="190" t="s">
        <v>360</v>
      </c>
    </row>
    <row r="178" spans="1:65" s="2" customFormat="1" ht="19.5">
      <c r="A178" s="35"/>
      <c r="B178" s="36"/>
      <c r="C178" s="35"/>
      <c r="D178" s="192" t="s">
        <v>585</v>
      </c>
      <c r="E178" s="35"/>
      <c r="F178" s="228" t="s">
        <v>1647</v>
      </c>
      <c r="G178" s="35"/>
      <c r="H178" s="35"/>
      <c r="I178" s="147"/>
      <c r="J178" s="35"/>
      <c r="K178" s="35"/>
      <c r="L178" s="36"/>
      <c r="M178" s="229"/>
      <c r="N178" s="230"/>
      <c r="O178" s="64"/>
      <c r="P178" s="64"/>
      <c r="Q178" s="64"/>
      <c r="R178" s="64"/>
      <c r="S178" s="64"/>
      <c r="T178" s="6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T178" s="18" t="s">
        <v>585</v>
      </c>
      <c r="AU178" s="18" t="s">
        <v>81</v>
      </c>
    </row>
    <row r="179" spans="1:65" s="2" customFormat="1" ht="16.5" customHeight="1">
      <c r="A179" s="35"/>
      <c r="B179" s="146"/>
      <c r="C179" s="178" t="s">
        <v>290</v>
      </c>
      <c r="D179" s="178" t="s">
        <v>179</v>
      </c>
      <c r="E179" s="179" t="s">
        <v>1648</v>
      </c>
      <c r="F179" s="180" t="s">
        <v>1644</v>
      </c>
      <c r="G179" s="181" t="s">
        <v>263</v>
      </c>
      <c r="H179" s="182">
        <v>30</v>
      </c>
      <c r="I179" s="183"/>
      <c r="J179" s="184">
        <f>ROUND(I179*H179,2)</f>
        <v>0</v>
      </c>
      <c r="K179" s="185"/>
      <c r="L179" s="36"/>
      <c r="M179" s="186" t="s">
        <v>1</v>
      </c>
      <c r="N179" s="187" t="s">
        <v>40</v>
      </c>
      <c r="O179" s="64"/>
      <c r="P179" s="188">
        <f>O179*H179</f>
        <v>0</v>
      </c>
      <c r="Q179" s="188">
        <v>0</v>
      </c>
      <c r="R179" s="188">
        <f>Q179*H179</f>
        <v>0</v>
      </c>
      <c r="S179" s="188">
        <v>0</v>
      </c>
      <c r="T179" s="189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190" t="s">
        <v>183</v>
      </c>
      <c r="AT179" s="190" t="s">
        <v>179</v>
      </c>
      <c r="AU179" s="190" t="s">
        <v>81</v>
      </c>
      <c r="AY179" s="18" t="s">
        <v>176</v>
      </c>
      <c r="BE179" s="108">
        <f>IF(N179="základná",J179,0)</f>
        <v>0</v>
      </c>
      <c r="BF179" s="108">
        <f>IF(N179="znížená",J179,0)</f>
        <v>0</v>
      </c>
      <c r="BG179" s="108">
        <f>IF(N179="zákl. prenesená",J179,0)</f>
        <v>0</v>
      </c>
      <c r="BH179" s="108">
        <f>IF(N179="zníž. prenesená",J179,0)</f>
        <v>0</v>
      </c>
      <c r="BI179" s="108">
        <f>IF(N179="nulová",J179,0)</f>
        <v>0</v>
      </c>
      <c r="BJ179" s="18" t="s">
        <v>87</v>
      </c>
      <c r="BK179" s="108">
        <f>ROUND(I179*H179,2)</f>
        <v>0</v>
      </c>
      <c r="BL179" s="18" t="s">
        <v>183</v>
      </c>
      <c r="BM179" s="190" t="s">
        <v>365</v>
      </c>
    </row>
    <row r="180" spans="1:65" s="2" customFormat="1" ht="16.5" customHeight="1">
      <c r="A180" s="35"/>
      <c r="B180" s="146"/>
      <c r="C180" s="231" t="s">
        <v>367</v>
      </c>
      <c r="D180" s="231" t="s">
        <v>558</v>
      </c>
      <c r="E180" s="232" t="s">
        <v>1649</v>
      </c>
      <c r="F180" s="233" t="s">
        <v>1646</v>
      </c>
      <c r="G180" s="234" t="s">
        <v>263</v>
      </c>
      <c r="H180" s="235">
        <v>30</v>
      </c>
      <c r="I180" s="236"/>
      <c r="J180" s="237">
        <f>ROUND(I180*H180,2)</f>
        <v>0</v>
      </c>
      <c r="K180" s="238"/>
      <c r="L180" s="239"/>
      <c r="M180" s="240" t="s">
        <v>1</v>
      </c>
      <c r="N180" s="241" t="s">
        <v>40</v>
      </c>
      <c r="O180" s="64"/>
      <c r="P180" s="188">
        <f>O180*H180</f>
        <v>0</v>
      </c>
      <c r="Q180" s="188">
        <v>0</v>
      </c>
      <c r="R180" s="188">
        <f>Q180*H180</f>
        <v>0</v>
      </c>
      <c r="S180" s="188">
        <v>0</v>
      </c>
      <c r="T180" s="189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190" t="s">
        <v>225</v>
      </c>
      <c r="AT180" s="190" t="s">
        <v>558</v>
      </c>
      <c r="AU180" s="190" t="s">
        <v>81</v>
      </c>
      <c r="AY180" s="18" t="s">
        <v>176</v>
      </c>
      <c r="BE180" s="108">
        <f>IF(N180="základná",J180,0)</f>
        <v>0</v>
      </c>
      <c r="BF180" s="108">
        <f>IF(N180="znížená",J180,0)</f>
        <v>0</v>
      </c>
      <c r="BG180" s="108">
        <f>IF(N180="zákl. prenesená",J180,0)</f>
        <v>0</v>
      </c>
      <c r="BH180" s="108">
        <f>IF(N180="zníž. prenesená",J180,0)</f>
        <v>0</v>
      </c>
      <c r="BI180" s="108">
        <f>IF(N180="nulová",J180,0)</f>
        <v>0</v>
      </c>
      <c r="BJ180" s="18" t="s">
        <v>87</v>
      </c>
      <c r="BK180" s="108">
        <f>ROUND(I180*H180,2)</f>
        <v>0</v>
      </c>
      <c r="BL180" s="18" t="s">
        <v>183</v>
      </c>
      <c r="BM180" s="190" t="s">
        <v>370</v>
      </c>
    </row>
    <row r="181" spans="1:65" s="2" customFormat="1" ht="19.5">
      <c r="A181" s="35"/>
      <c r="B181" s="36"/>
      <c r="C181" s="35"/>
      <c r="D181" s="192" t="s">
        <v>585</v>
      </c>
      <c r="E181" s="35"/>
      <c r="F181" s="228" t="s">
        <v>1650</v>
      </c>
      <c r="G181" s="35"/>
      <c r="H181" s="35"/>
      <c r="I181" s="147"/>
      <c r="J181" s="35"/>
      <c r="K181" s="35"/>
      <c r="L181" s="36"/>
      <c r="M181" s="229"/>
      <c r="N181" s="230"/>
      <c r="O181" s="64"/>
      <c r="P181" s="64"/>
      <c r="Q181" s="64"/>
      <c r="R181" s="64"/>
      <c r="S181" s="64"/>
      <c r="T181" s="6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T181" s="18" t="s">
        <v>585</v>
      </c>
      <c r="AU181" s="18" t="s">
        <v>81</v>
      </c>
    </row>
    <row r="182" spans="1:65" s="2" customFormat="1" ht="16.5" customHeight="1">
      <c r="A182" s="35"/>
      <c r="B182" s="146"/>
      <c r="C182" s="178" t="s">
        <v>298</v>
      </c>
      <c r="D182" s="178" t="s">
        <v>179</v>
      </c>
      <c r="E182" s="179" t="s">
        <v>1651</v>
      </c>
      <c r="F182" s="180" t="s">
        <v>1644</v>
      </c>
      <c r="G182" s="181" t="s">
        <v>263</v>
      </c>
      <c r="H182" s="182">
        <v>140</v>
      </c>
      <c r="I182" s="183"/>
      <c r="J182" s="184">
        <f>ROUND(I182*H182,2)</f>
        <v>0</v>
      </c>
      <c r="K182" s="185"/>
      <c r="L182" s="36"/>
      <c r="M182" s="186" t="s">
        <v>1</v>
      </c>
      <c r="N182" s="187" t="s">
        <v>40</v>
      </c>
      <c r="O182" s="64"/>
      <c r="P182" s="188">
        <f>O182*H182</f>
        <v>0</v>
      </c>
      <c r="Q182" s="188">
        <v>0</v>
      </c>
      <c r="R182" s="188">
        <f>Q182*H182</f>
        <v>0</v>
      </c>
      <c r="S182" s="188">
        <v>0</v>
      </c>
      <c r="T182" s="189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190" t="s">
        <v>183</v>
      </c>
      <c r="AT182" s="190" t="s">
        <v>179</v>
      </c>
      <c r="AU182" s="190" t="s">
        <v>81</v>
      </c>
      <c r="AY182" s="18" t="s">
        <v>176</v>
      </c>
      <c r="BE182" s="108">
        <f>IF(N182="základná",J182,0)</f>
        <v>0</v>
      </c>
      <c r="BF182" s="108">
        <f>IF(N182="znížená",J182,0)</f>
        <v>0</v>
      </c>
      <c r="BG182" s="108">
        <f>IF(N182="zákl. prenesená",J182,0)</f>
        <v>0</v>
      </c>
      <c r="BH182" s="108">
        <f>IF(N182="zníž. prenesená",J182,0)</f>
        <v>0</v>
      </c>
      <c r="BI182" s="108">
        <f>IF(N182="nulová",J182,0)</f>
        <v>0</v>
      </c>
      <c r="BJ182" s="18" t="s">
        <v>87</v>
      </c>
      <c r="BK182" s="108">
        <f>ROUND(I182*H182,2)</f>
        <v>0</v>
      </c>
      <c r="BL182" s="18" t="s">
        <v>183</v>
      </c>
      <c r="BM182" s="190" t="s">
        <v>376</v>
      </c>
    </row>
    <row r="183" spans="1:65" s="2" customFormat="1" ht="16.5" customHeight="1">
      <c r="A183" s="35"/>
      <c r="B183" s="146"/>
      <c r="C183" s="231" t="s">
        <v>379</v>
      </c>
      <c r="D183" s="231" t="s">
        <v>558</v>
      </c>
      <c r="E183" s="232" t="s">
        <v>1652</v>
      </c>
      <c r="F183" s="233" t="s">
        <v>1646</v>
      </c>
      <c r="G183" s="234" t="s">
        <v>263</v>
      </c>
      <c r="H183" s="235">
        <v>140</v>
      </c>
      <c r="I183" s="236"/>
      <c r="J183" s="237">
        <f>ROUND(I183*H183,2)</f>
        <v>0</v>
      </c>
      <c r="K183" s="238"/>
      <c r="L183" s="239"/>
      <c r="M183" s="240" t="s">
        <v>1</v>
      </c>
      <c r="N183" s="241" t="s">
        <v>40</v>
      </c>
      <c r="O183" s="64"/>
      <c r="P183" s="188">
        <f>O183*H183</f>
        <v>0</v>
      </c>
      <c r="Q183" s="188">
        <v>0</v>
      </c>
      <c r="R183" s="188">
        <f>Q183*H183</f>
        <v>0</v>
      </c>
      <c r="S183" s="188">
        <v>0</v>
      </c>
      <c r="T183" s="189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190" t="s">
        <v>225</v>
      </c>
      <c r="AT183" s="190" t="s">
        <v>558</v>
      </c>
      <c r="AU183" s="190" t="s">
        <v>81</v>
      </c>
      <c r="AY183" s="18" t="s">
        <v>176</v>
      </c>
      <c r="BE183" s="108">
        <f>IF(N183="základná",J183,0)</f>
        <v>0</v>
      </c>
      <c r="BF183" s="108">
        <f>IF(N183="znížená",J183,0)</f>
        <v>0</v>
      </c>
      <c r="BG183" s="108">
        <f>IF(N183="zákl. prenesená",J183,0)</f>
        <v>0</v>
      </c>
      <c r="BH183" s="108">
        <f>IF(N183="zníž. prenesená",J183,0)</f>
        <v>0</v>
      </c>
      <c r="BI183" s="108">
        <f>IF(N183="nulová",J183,0)</f>
        <v>0</v>
      </c>
      <c r="BJ183" s="18" t="s">
        <v>87</v>
      </c>
      <c r="BK183" s="108">
        <f>ROUND(I183*H183,2)</f>
        <v>0</v>
      </c>
      <c r="BL183" s="18" t="s">
        <v>183</v>
      </c>
      <c r="BM183" s="190" t="s">
        <v>382</v>
      </c>
    </row>
    <row r="184" spans="1:65" s="2" customFormat="1" ht="19.5">
      <c r="A184" s="35"/>
      <c r="B184" s="36"/>
      <c r="C184" s="35"/>
      <c r="D184" s="192" t="s">
        <v>585</v>
      </c>
      <c r="E184" s="35"/>
      <c r="F184" s="228" t="s">
        <v>1653</v>
      </c>
      <c r="G184" s="35"/>
      <c r="H184" s="35"/>
      <c r="I184" s="147"/>
      <c r="J184" s="35"/>
      <c r="K184" s="35"/>
      <c r="L184" s="36"/>
      <c r="M184" s="229"/>
      <c r="N184" s="230"/>
      <c r="O184" s="64"/>
      <c r="P184" s="64"/>
      <c r="Q184" s="64"/>
      <c r="R184" s="64"/>
      <c r="S184" s="64"/>
      <c r="T184" s="6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T184" s="18" t="s">
        <v>585</v>
      </c>
      <c r="AU184" s="18" t="s">
        <v>81</v>
      </c>
    </row>
    <row r="185" spans="1:65" s="2" customFormat="1" ht="37.9" customHeight="1">
      <c r="A185" s="35"/>
      <c r="B185" s="146"/>
      <c r="C185" s="178" t="s">
        <v>309</v>
      </c>
      <c r="D185" s="178" t="s">
        <v>179</v>
      </c>
      <c r="E185" s="179" t="s">
        <v>1654</v>
      </c>
      <c r="F185" s="180" t="s">
        <v>1655</v>
      </c>
      <c r="G185" s="181" t="s">
        <v>263</v>
      </c>
      <c r="H185" s="182">
        <v>15</v>
      </c>
      <c r="I185" s="183"/>
      <c r="J185" s="184">
        <f t="shared" ref="J185:J205" si="5">ROUND(I185*H185,2)</f>
        <v>0</v>
      </c>
      <c r="K185" s="185"/>
      <c r="L185" s="36"/>
      <c r="M185" s="186" t="s">
        <v>1</v>
      </c>
      <c r="N185" s="187" t="s">
        <v>40</v>
      </c>
      <c r="O185" s="64"/>
      <c r="P185" s="188">
        <f t="shared" ref="P185:P205" si="6">O185*H185</f>
        <v>0</v>
      </c>
      <c r="Q185" s="188">
        <v>0</v>
      </c>
      <c r="R185" s="188">
        <f t="shared" ref="R185:R205" si="7">Q185*H185</f>
        <v>0</v>
      </c>
      <c r="S185" s="188">
        <v>0</v>
      </c>
      <c r="T185" s="189">
        <f t="shared" ref="T185:T205" si="8"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190" t="s">
        <v>183</v>
      </c>
      <c r="AT185" s="190" t="s">
        <v>179</v>
      </c>
      <c r="AU185" s="190" t="s">
        <v>81</v>
      </c>
      <c r="AY185" s="18" t="s">
        <v>176</v>
      </c>
      <c r="BE185" s="108">
        <f t="shared" ref="BE185:BE205" si="9">IF(N185="základná",J185,0)</f>
        <v>0</v>
      </c>
      <c r="BF185" s="108">
        <f t="shared" ref="BF185:BF205" si="10">IF(N185="znížená",J185,0)</f>
        <v>0</v>
      </c>
      <c r="BG185" s="108">
        <f t="shared" ref="BG185:BG205" si="11">IF(N185="zákl. prenesená",J185,0)</f>
        <v>0</v>
      </c>
      <c r="BH185" s="108">
        <f t="shared" ref="BH185:BH205" si="12">IF(N185="zníž. prenesená",J185,0)</f>
        <v>0</v>
      </c>
      <c r="BI185" s="108">
        <f t="shared" ref="BI185:BI205" si="13">IF(N185="nulová",J185,0)</f>
        <v>0</v>
      </c>
      <c r="BJ185" s="18" t="s">
        <v>87</v>
      </c>
      <c r="BK185" s="108">
        <f t="shared" ref="BK185:BK205" si="14">ROUND(I185*H185,2)</f>
        <v>0</v>
      </c>
      <c r="BL185" s="18" t="s">
        <v>183</v>
      </c>
      <c r="BM185" s="190" t="s">
        <v>387</v>
      </c>
    </row>
    <row r="186" spans="1:65" s="2" customFormat="1" ht="33" customHeight="1">
      <c r="A186" s="35"/>
      <c r="B186" s="146"/>
      <c r="C186" s="231" t="s">
        <v>390</v>
      </c>
      <c r="D186" s="231" t="s">
        <v>558</v>
      </c>
      <c r="E186" s="232" t="s">
        <v>1656</v>
      </c>
      <c r="F186" s="233" t="s">
        <v>1657</v>
      </c>
      <c r="G186" s="234" t="s">
        <v>263</v>
      </c>
      <c r="H186" s="235">
        <v>15</v>
      </c>
      <c r="I186" s="236"/>
      <c r="J186" s="237">
        <f t="shared" si="5"/>
        <v>0</v>
      </c>
      <c r="K186" s="238"/>
      <c r="L186" s="239"/>
      <c r="M186" s="240" t="s">
        <v>1</v>
      </c>
      <c r="N186" s="241" t="s">
        <v>40</v>
      </c>
      <c r="O186" s="64"/>
      <c r="P186" s="188">
        <f t="shared" si="6"/>
        <v>0</v>
      </c>
      <c r="Q186" s="188">
        <v>0</v>
      </c>
      <c r="R186" s="188">
        <f t="shared" si="7"/>
        <v>0</v>
      </c>
      <c r="S186" s="188">
        <v>0</v>
      </c>
      <c r="T186" s="189">
        <f t="shared" si="8"/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190" t="s">
        <v>225</v>
      </c>
      <c r="AT186" s="190" t="s">
        <v>558</v>
      </c>
      <c r="AU186" s="190" t="s">
        <v>81</v>
      </c>
      <c r="AY186" s="18" t="s">
        <v>176</v>
      </c>
      <c r="BE186" s="108">
        <f t="shared" si="9"/>
        <v>0</v>
      </c>
      <c r="BF186" s="108">
        <f t="shared" si="10"/>
        <v>0</v>
      </c>
      <c r="BG186" s="108">
        <f t="shared" si="11"/>
        <v>0</v>
      </c>
      <c r="BH186" s="108">
        <f t="shared" si="12"/>
        <v>0</v>
      </c>
      <c r="BI186" s="108">
        <f t="shared" si="13"/>
        <v>0</v>
      </c>
      <c r="BJ186" s="18" t="s">
        <v>87</v>
      </c>
      <c r="BK186" s="108">
        <f t="shared" si="14"/>
        <v>0</v>
      </c>
      <c r="BL186" s="18" t="s">
        <v>183</v>
      </c>
      <c r="BM186" s="190" t="s">
        <v>393</v>
      </c>
    </row>
    <row r="187" spans="1:65" s="2" customFormat="1" ht="16.5" customHeight="1">
      <c r="A187" s="35"/>
      <c r="B187" s="146"/>
      <c r="C187" s="178" t="s">
        <v>314</v>
      </c>
      <c r="D187" s="178" t="s">
        <v>179</v>
      </c>
      <c r="E187" s="179" t="s">
        <v>1658</v>
      </c>
      <c r="F187" s="180" t="s">
        <v>1659</v>
      </c>
      <c r="G187" s="181" t="s">
        <v>272</v>
      </c>
      <c r="H187" s="182">
        <v>40</v>
      </c>
      <c r="I187" s="183"/>
      <c r="J187" s="184">
        <f t="shared" si="5"/>
        <v>0</v>
      </c>
      <c r="K187" s="185"/>
      <c r="L187" s="36"/>
      <c r="M187" s="186" t="s">
        <v>1</v>
      </c>
      <c r="N187" s="187" t="s">
        <v>40</v>
      </c>
      <c r="O187" s="64"/>
      <c r="P187" s="188">
        <f t="shared" si="6"/>
        <v>0</v>
      </c>
      <c r="Q187" s="188">
        <v>0</v>
      </c>
      <c r="R187" s="188">
        <f t="shared" si="7"/>
        <v>0</v>
      </c>
      <c r="S187" s="188">
        <v>0</v>
      </c>
      <c r="T187" s="189">
        <f t="shared" si="8"/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190" t="s">
        <v>183</v>
      </c>
      <c r="AT187" s="190" t="s">
        <v>179</v>
      </c>
      <c r="AU187" s="190" t="s">
        <v>81</v>
      </c>
      <c r="AY187" s="18" t="s">
        <v>176</v>
      </c>
      <c r="BE187" s="108">
        <f t="shared" si="9"/>
        <v>0</v>
      </c>
      <c r="BF187" s="108">
        <f t="shared" si="10"/>
        <v>0</v>
      </c>
      <c r="BG187" s="108">
        <f t="shared" si="11"/>
        <v>0</v>
      </c>
      <c r="BH187" s="108">
        <f t="shared" si="12"/>
        <v>0</v>
      </c>
      <c r="BI187" s="108">
        <f t="shared" si="13"/>
        <v>0</v>
      </c>
      <c r="BJ187" s="18" t="s">
        <v>87</v>
      </c>
      <c r="BK187" s="108">
        <f t="shared" si="14"/>
        <v>0</v>
      </c>
      <c r="BL187" s="18" t="s">
        <v>183</v>
      </c>
      <c r="BM187" s="190" t="s">
        <v>398</v>
      </c>
    </row>
    <row r="188" spans="1:65" s="2" customFormat="1" ht="16.5" customHeight="1">
      <c r="A188" s="35"/>
      <c r="B188" s="146"/>
      <c r="C188" s="231" t="s">
        <v>401</v>
      </c>
      <c r="D188" s="231" t="s">
        <v>558</v>
      </c>
      <c r="E188" s="232" t="s">
        <v>1660</v>
      </c>
      <c r="F188" s="233" t="s">
        <v>1661</v>
      </c>
      <c r="G188" s="234" t="s">
        <v>272</v>
      </c>
      <c r="H188" s="235">
        <v>40</v>
      </c>
      <c r="I188" s="236"/>
      <c r="J188" s="237">
        <f t="shared" si="5"/>
        <v>0</v>
      </c>
      <c r="K188" s="238"/>
      <c r="L188" s="239"/>
      <c r="M188" s="240" t="s">
        <v>1</v>
      </c>
      <c r="N188" s="241" t="s">
        <v>40</v>
      </c>
      <c r="O188" s="64"/>
      <c r="P188" s="188">
        <f t="shared" si="6"/>
        <v>0</v>
      </c>
      <c r="Q188" s="188">
        <v>0</v>
      </c>
      <c r="R188" s="188">
        <f t="shared" si="7"/>
        <v>0</v>
      </c>
      <c r="S188" s="188">
        <v>0</v>
      </c>
      <c r="T188" s="189">
        <f t="shared" si="8"/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190" t="s">
        <v>225</v>
      </c>
      <c r="AT188" s="190" t="s">
        <v>558</v>
      </c>
      <c r="AU188" s="190" t="s">
        <v>81</v>
      </c>
      <c r="AY188" s="18" t="s">
        <v>176</v>
      </c>
      <c r="BE188" s="108">
        <f t="shared" si="9"/>
        <v>0</v>
      </c>
      <c r="BF188" s="108">
        <f t="shared" si="10"/>
        <v>0</v>
      </c>
      <c r="BG188" s="108">
        <f t="shared" si="11"/>
        <v>0</v>
      </c>
      <c r="BH188" s="108">
        <f t="shared" si="12"/>
        <v>0</v>
      </c>
      <c r="BI188" s="108">
        <f t="shared" si="13"/>
        <v>0</v>
      </c>
      <c r="BJ188" s="18" t="s">
        <v>87</v>
      </c>
      <c r="BK188" s="108">
        <f t="shared" si="14"/>
        <v>0</v>
      </c>
      <c r="BL188" s="18" t="s">
        <v>183</v>
      </c>
      <c r="BM188" s="190" t="s">
        <v>404</v>
      </c>
    </row>
    <row r="189" spans="1:65" s="2" customFormat="1" ht="33" customHeight="1">
      <c r="A189" s="35"/>
      <c r="B189" s="146"/>
      <c r="C189" s="178" t="s">
        <v>321</v>
      </c>
      <c r="D189" s="178" t="s">
        <v>179</v>
      </c>
      <c r="E189" s="179" t="s">
        <v>1662</v>
      </c>
      <c r="F189" s="180" t="s">
        <v>1663</v>
      </c>
      <c r="G189" s="181" t="s">
        <v>272</v>
      </c>
      <c r="H189" s="182">
        <v>185</v>
      </c>
      <c r="I189" s="183"/>
      <c r="J189" s="184">
        <f t="shared" si="5"/>
        <v>0</v>
      </c>
      <c r="K189" s="185"/>
      <c r="L189" s="36"/>
      <c r="M189" s="186" t="s">
        <v>1</v>
      </c>
      <c r="N189" s="187" t="s">
        <v>40</v>
      </c>
      <c r="O189" s="64"/>
      <c r="P189" s="188">
        <f t="shared" si="6"/>
        <v>0</v>
      </c>
      <c r="Q189" s="188">
        <v>0</v>
      </c>
      <c r="R189" s="188">
        <f t="shared" si="7"/>
        <v>0</v>
      </c>
      <c r="S189" s="188">
        <v>0</v>
      </c>
      <c r="T189" s="189">
        <f t="shared" si="8"/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190" t="s">
        <v>183</v>
      </c>
      <c r="AT189" s="190" t="s">
        <v>179</v>
      </c>
      <c r="AU189" s="190" t="s">
        <v>81</v>
      </c>
      <c r="AY189" s="18" t="s">
        <v>176</v>
      </c>
      <c r="BE189" s="108">
        <f t="shared" si="9"/>
        <v>0</v>
      </c>
      <c r="BF189" s="108">
        <f t="shared" si="10"/>
        <v>0</v>
      </c>
      <c r="BG189" s="108">
        <f t="shared" si="11"/>
        <v>0</v>
      </c>
      <c r="BH189" s="108">
        <f t="shared" si="12"/>
        <v>0</v>
      </c>
      <c r="BI189" s="108">
        <f t="shared" si="13"/>
        <v>0</v>
      </c>
      <c r="BJ189" s="18" t="s">
        <v>87</v>
      </c>
      <c r="BK189" s="108">
        <f t="shared" si="14"/>
        <v>0</v>
      </c>
      <c r="BL189" s="18" t="s">
        <v>183</v>
      </c>
      <c r="BM189" s="190" t="s">
        <v>407</v>
      </c>
    </row>
    <row r="190" spans="1:65" s="2" customFormat="1" ht="16.5" customHeight="1">
      <c r="A190" s="35"/>
      <c r="B190" s="146"/>
      <c r="C190" s="178" t="s">
        <v>411</v>
      </c>
      <c r="D190" s="178" t="s">
        <v>179</v>
      </c>
      <c r="E190" s="179" t="s">
        <v>1664</v>
      </c>
      <c r="F190" s="180" t="s">
        <v>1665</v>
      </c>
      <c r="G190" s="181" t="s">
        <v>272</v>
      </c>
      <c r="H190" s="182">
        <v>10</v>
      </c>
      <c r="I190" s="183"/>
      <c r="J190" s="184">
        <f t="shared" si="5"/>
        <v>0</v>
      </c>
      <c r="K190" s="185"/>
      <c r="L190" s="36"/>
      <c r="M190" s="186" t="s">
        <v>1</v>
      </c>
      <c r="N190" s="187" t="s">
        <v>40</v>
      </c>
      <c r="O190" s="64"/>
      <c r="P190" s="188">
        <f t="shared" si="6"/>
        <v>0</v>
      </c>
      <c r="Q190" s="188">
        <v>0</v>
      </c>
      <c r="R190" s="188">
        <f t="shared" si="7"/>
        <v>0</v>
      </c>
      <c r="S190" s="188">
        <v>0</v>
      </c>
      <c r="T190" s="189">
        <f t="shared" si="8"/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190" t="s">
        <v>183</v>
      </c>
      <c r="AT190" s="190" t="s">
        <v>179</v>
      </c>
      <c r="AU190" s="190" t="s">
        <v>81</v>
      </c>
      <c r="AY190" s="18" t="s">
        <v>176</v>
      </c>
      <c r="BE190" s="108">
        <f t="shared" si="9"/>
        <v>0</v>
      </c>
      <c r="BF190" s="108">
        <f t="shared" si="10"/>
        <v>0</v>
      </c>
      <c r="BG190" s="108">
        <f t="shared" si="11"/>
        <v>0</v>
      </c>
      <c r="BH190" s="108">
        <f t="shared" si="12"/>
        <v>0</v>
      </c>
      <c r="BI190" s="108">
        <f t="shared" si="13"/>
        <v>0</v>
      </c>
      <c r="BJ190" s="18" t="s">
        <v>87</v>
      </c>
      <c r="BK190" s="108">
        <f t="shared" si="14"/>
        <v>0</v>
      </c>
      <c r="BL190" s="18" t="s">
        <v>183</v>
      </c>
      <c r="BM190" s="190" t="s">
        <v>414</v>
      </c>
    </row>
    <row r="191" spans="1:65" s="2" customFormat="1" ht="44.25" customHeight="1">
      <c r="A191" s="35"/>
      <c r="B191" s="146"/>
      <c r="C191" s="178" t="s">
        <v>327</v>
      </c>
      <c r="D191" s="178" t="s">
        <v>179</v>
      </c>
      <c r="E191" s="179" t="s">
        <v>1666</v>
      </c>
      <c r="F191" s="180" t="s">
        <v>1667</v>
      </c>
      <c r="G191" s="181" t="s">
        <v>263</v>
      </c>
      <c r="H191" s="182">
        <v>30</v>
      </c>
      <c r="I191" s="183"/>
      <c r="J191" s="184">
        <f t="shared" si="5"/>
        <v>0</v>
      </c>
      <c r="K191" s="185"/>
      <c r="L191" s="36"/>
      <c r="M191" s="186" t="s">
        <v>1</v>
      </c>
      <c r="N191" s="187" t="s">
        <v>40</v>
      </c>
      <c r="O191" s="64"/>
      <c r="P191" s="188">
        <f t="shared" si="6"/>
        <v>0</v>
      </c>
      <c r="Q191" s="188">
        <v>0</v>
      </c>
      <c r="R191" s="188">
        <f t="shared" si="7"/>
        <v>0</v>
      </c>
      <c r="S191" s="188">
        <v>0</v>
      </c>
      <c r="T191" s="189">
        <f t="shared" si="8"/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190" t="s">
        <v>183</v>
      </c>
      <c r="AT191" s="190" t="s">
        <v>179</v>
      </c>
      <c r="AU191" s="190" t="s">
        <v>81</v>
      </c>
      <c r="AY191" s="18" t="s">
        <v>176</v>
      </c>
      <c r="BE191" s="108">
        <f t="shared" si="9"/>
        <v>0</v>
      </c>
      <c r="BF191" s="108">
        <f t="shared" si="10"/>
        <v>0</v>
      </c>
      <c r="BG191" s="108">
        <f t="shared" si="11"/>
        <v>0</v>
      </c>
      <c r="BH191" s="108">
        <f t="shared" si="12"/>
        <v>0</v>
      </c>
      <c r="BI191" s="108">
        <f t="shared" si="13"/>
        <v>0</v>
      </c>
      <c r="BJ191" s="18" t="s">
        <v>87</v>
      </c>
      <c r="BK191" s="108">
        <f t="shared" si="14"/>
        <v>0</v>
      </c>
      <c r="BL191" s="18" t="s">
        <v>183</v>
      </c>
      <c r="BM191" s="190" t="s">
        <v>446</v>
      </c>
    </row>
    <row r="192" spans="1:65" s="2" customFormat="1" ht="37.9" customHeight="1">
      <c r="A192" s="35"/>
      <c r="B192" s="146"/>
      <c r="C192" s="231" t="s">
        <v>468</v>
      </c>
      <c r="D192" s="231" t="s">
        <v>558</v>
      </c>
      <c r="E192" s="232" t="s">
        <v>1668</v>
      </c>
      <c r="F192" s="233" t="s">
        <v>1669</v>
      </c>
      <c r="G192" s="234" t="s">
        <v>263</v>
      </c>
      <c r="H192" s="235">
        <v>30</v>
      </c>
      <c r="I192" s="236"/>
      <c r="J192" s="237">
        <f t="shared" si="5"/>
        <v>0</v>
      </c>
      <c r="K192" s="238"/>
      <c r="L192" s="239"/>
      <c r="M192" s="240" t="s">
        <v>1</v>
      </c>
      <c r="N192" s="241" t="s">
        <v>40</v>
      </c>
      <c r="O192" s="64"/>
      <c r="P192" s="188">
        <f t="shared" si="6"/>
        <v>0</v>
      </c>
      <c r="Q192" s="188">
        <v>0</v>
      </c>
      <c r="R192" s="188">
        <f t="shared" si="7"/>
        <v>0</v>
      </c>
      <c r="S192" s="188">
        <v>0</v>
      </c>
      <c r="T192" s="189">
        <f t="shared" si="8"/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190" t="s">
        <v>225</v>
      </c>
      <c r="AT192" s="190" t="s">
        <v>558</v>
      </c>
      <c r="AU192" s="190" t="s">
        <v>81</v>
      </c>
      <c r="AY192" s="18" t="s">
        <v>176</v>
      </c>
      <c r="BE192" s="108">
        <f t="shared" si="9"/>
        <v>0</v>
      </c>
      <c r="BF192" s="108">
        <f t="shared" si="10"/>
        <v>0</v>
      </c>
      <c r="BG192" s="108">
        <f t="shared" si="11"/>
        <v>0</v>
      </c>
      <c r="BH192" s="108">
        <f t="shared" si="12"/>
        <v>0</v>
      </c>
      <c r="BI192" s="108">
        <f t="shared" si="13"/>
        <v>0</v>
      </c>
      <c r="BJ192" s="18" t="s">
        <v>87</v>
      </c>
      <c r="BK192" s="108">
        <f t="shared" si="14"/>
        <v>0</v>
      </c>
      <c r="BL192" s="18" t="s">
        <v>183</v>
      </c>
      <c r="BM192" s="190" t="s">
        <v>472</v>
      </c>
    </row>
    <row r="193" spans="1:65" s="2" customFormat="1" ht="55.5" customHeight="1">
      <c r="A193" s="35"/>
      <c r="B193" s="146"/>
      <c r="C193" s="178" t="s">
        <v>332</v>
      </c>
      <c r="D193" s="178" t="s">
        <v>179</v>
      </c>
      <c r="E193" s="179" t="s">
        <v>1670</v>
      </c>
      <c r="F193" s="180" t="s">
        <v>1671</v>
      </c>
      <c r="G193" s="181" t="s">
        <v>272</v>
      </c>
      <c r="H193" s="182">
        <v>40</v>
      </c>
      <c r="I193" s="183"/>
      <c r="J193" s="184">
        <f t="shared" si="5"/>
        <v>0</v>
      </c>
      <c r="K193" s="185"/>
      <c r="L193" s="36"/>
      <c r="M193" s="186" t="s">
        <v>1</v>
      </c>
      <c r="N193" s="187" t="s">
        <v>40</v>
      </c>
      <c r="O193" s="64"/>
      <c r="P193" s="188">
        <f t="shared" si="6"/>
        <v>0</v>
      </c>
      <c r="Q193" s="188">
        <v>0</v>
      </c>
      <c r="R193" s="188">
        <f t="shared" si="7"/>
        <v>0</v>
      </c>
      <c r="S193" s="188">
        <v>0</v>
      </c>
      <c r="T193" s="189">
        <f t="shared" si="8"/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190" t="s">
        <v>183</v>
      </c>
      <c r="AT193" s="190" t="s">
        <v>179</v>
      </c>
      <c r="AU193" s="190" t="s">
        <v>81</v>
      </c>
      <c r="AY193" s="18" t="s">
        <v>176</v>
      </c>
      <c r="BE193" s="108">
        <f t="shared" si="9"/>
        <v>0</v>
      </c>
      <c r="BF193" s="108">
        <f t="shared" si="10"/>
        <v>0</v>
      </c>
      <c r="BG193" s="108">
        <f t="shared" si="11"/>
        <v>0</v>
      </c>
      <c r="BH193" s="108">
        <f t="shared" si="12"/>
        <v>0</v>
      </c>
      <c r="BI193" s="108">
        <f t="shared" si="13"/>
        <v>0</v>
      </c>
      <c r="BJ193" s="18" t="s">
        <v>87</v>
      </c>
      <c r="BK193" s="108">
        <f t="shared" si="14"/>
        <v>0</v>
      </c>
      <c r="BL193" s="18" t="s">
        <v>183</v>
      </c>
      <c r="BM193" s="190" t="s">
        <v>475</v>
      </c>
    </row>
    <row r="194" spans="1:65" s="2" customFormat="1" ht="49.15" customHeight="1">
      <c r="A194" s="35"/>
      <c r="B194" s="146"/>
      <c r="C194" s="231" t="s">
        <v>476</v>
      </c>
      <c r="D194" s="231" t="s">
        <v>558</v>
      </c>
      <c r="E194" s="232" t="s">
        <v>1672</v>
      </c>
      <c r="F194" s="233" t="s">
        <v>1673</v>
      </c>
      <c r="G194" s="234" t="s">
        <v>272</v>
      </c>
      <c r="H194" s="235">
        <v>40</v>
      </c>
      <c r="I194" s="236"/>
      <c r="J194" s="237">
        <f t="shared" si="5"/>
        <v>0</v>
      </c>
      <c r="K194" s="238"/>
      <c r="L194" s="239"/>
      <c r="M194" s="240" t="s">
        <v>1</v>
      </c>
      <c r="N194" s="241" t="s">
        <v>40</v>
      </c>
      <c r="O194" s="64"/>
      <c r="P194" s="188">
        <f t="shared" si="6"/>
        <v>0</v>
      </c>
      <c r="Q194" s="188">
        <v>0</v>
      </c>
      <c r="R194" s="188">
        <f t="shared" si="7"/>
        <v>0</v>
      </c>
      <c r="S194" s="188">
        <v>0</v>
      </c>
      <c r="T194" s="189">
        <f t="shared" si="8"/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190" t="s">
        <v>225</v>
      </c>
      <c r="AT194" s="190" t="s">
        <v>558</v>
      </c>
      <c r="AU194" s="190" t="s">
        <v>81</v>
      </c>
      <c r="AY194" s="18" t="s">
        <v>176</v>
      </c>
      <c r="BE194" s="108">
        <f t="shared" si="9"/>
        <v>0</v>
      </c>
      <c r="BF194" s="108">
        <f t="shared" si="10"/>
        <v>0</v>
      </c>
      <c r="BG194" s="108">
        <f t="shared" si="11"/>
        <v>0</v>
      </c>
      <c r="BH194" s="108">
        <f t="shared" si="12"/>
        <v>0</v>
      </c>
      <c r="BI194" s="108">
        <f t="shared" si="13"/>
        <v>0</v>
      </c>
      <c r="BJ194" s="18" t="s">
        <v>87</v>
      </c>
      <c r="BK194" s="108">
        <f t="shared" si="14"/>
        <v>0</v>
      </c>
      <c r="BL194" s="18" t="s">
        <v>183</v>
      </c>
      <c r="BM194" s="190" t="s">
        <v>479</v>
      </c>
    </row>
    <row r="195" spans="1:65" s="2" customFormat="1" ht="16.5" customHeight="1">
      <c r="A195" s="35"/>
      <c r="B195" s="146"/>
      <c r="C195" s="178" t="s">
        <v>337</v>
      </c>
      <c r="D195" s="178" t="s">
        <v>179</v>
      </c>
      <c r="E195" s="179" t="s">
        <v>1674</v>
      </c>
      <c r="F195" s="180" t="s">
        <v>1675</v>
      </c>
      <c r="G195" s="181" t="s">
        <v>272</v>
      </c>
      <c r="H195" s="182">
        <v>1</v>
      </c>
      <c r="I195" s="183"/>
      <c r="J195" s="184">
        <f t="shared" si="5"/>
        <v>0</v>
      </c>
      <c r="K195" s="185"/>
      <c r="L195" s="36"/>
      <c r="M195" s="186" t="s">
        <v>1</v>
      </c>
      <c r="N195" s="187" t="s">
        <v>40</v>
      </c>
      <c r="O195" s="64"/>
      <c r="P195" s="188">
        <f t="shared" si="6"/>
        <v>0</v>
      </c>
      <c r="Q195" s="188">
        <v>0</v>
      </c>
      <c r="R195" s="188">
        <f t="shared" si="7"/>
        <v>0</v>
      </c>
      <c r="S195" s="188">
        <v>0</v>
      </c>
      <c r="T195" s="189">
        <f t="shared" si="8"/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190" t="s">
        <v>183</v>
      </c>
      <c r="AT195" s="190" t="s">
        <v>179</v>
      </c>
      <c r="AU195" s="190" t="s">
        <v>81</v>
      </c>
      <c r="AY195" s="18" t="s">
        <v>176</v>
      </c>
      <c r="BE195" s="108">
        <f t="shared" si="9"/>
        <v>0</v>
      </c>
      <c r="BF195" s="108">
        <f t="shared" si="10"/>
        <v>0</v>
      </c>
      <c r="BG195" s="108">
        <f t="shared" si="11"/>
        <v>0</v>
      </c>
      <c r="BH195" s="108">
        <f t="shared" si="12"/>
        <v>0</v>
      </c>
      <c r="BI195" s="108">
        <f t="shared" si="13"/>
        <v>0</v>
      </c>
      <c r="BJ195" s="18" t="s">
        <v>87</v>
      </c>
      <c r="BK195" s="108">
        <f t="shared" si="14"/>
        <v>0</v>
      </c>
      <c r="BL195" s="18" t="s">
        <v>183</v>
      </c>
      <c r="BM195" s="190" t="s">
        <v>482</v>
      </c>
    </row>
    <row r="196" spans="1:65" s="2" customFormat="1" ht="16.5" customHeight="1">
      <c r="A196" s="35"/>
      <c r="B196" s="146"/>
      <c r="C196" s="231" t="s">
        <v>484</v>
      </c>
      <c r="D196" s="231" t="s">
        <v>558</v>
      </c>
      <c r="E196" s="232" t="s">
        <v>1676</v>
      </c>
      <c r="F196" s="233" t="s">
        <v>1677</v>
      </c>
      <c r="G196" s="234" t="s">
        <v>272</v>
      </c>
      <c r="H196" s="235">
        <v>1</v>
      </c>
      <c r="I196" s="236"/>
      <c r="J196" s="237">
        <f t="shared" si="5"/>
        <v>0</v>
      </c>
      <c r="K196" s="238"/>
      <c r="L196" s="239"/>
      <c r="M196" s="240" t="s">
        <v>1</v>
      </c>
      <c r="N196" s="241" t="s">
        <v>40</v>
      </c>
      <c r="O196" s="64"/>
      <c r="P196" s="188">
        <f t="shared" si="6"/>
        <v>0</v>
      </c>
      <c r="Q196" s="188">
        <v>0</v>
      </c>
      <c r="R196" s="188">
        <f t="shared" si="7"/>
        <v>0</v>
      </c>
      <c r="S196" s="188">
        <v>0</v>
      </c>
      <c r="T196" s="189">
        <f t="shared" si="8"/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190" t="s">
        <v>225</v>
      </c>
      <c r="AT196" s="190" t="s">
        <v>558</v>
      </c>
      <c r="AU196" s="190" t="s">
        <v>81</v>
      </c>
      <c r="AY196" s="18" t="s">
        <v>176</v>
      </c>
      <c r="BE196" s="108">
        <f t="shared" si="9"/>
        <v>0</v>
      </c>
      <c r="BF196" s="108">
        <f t="shared" si="10"/>
        <v>0</v>
      </c>
      <c r="BG196" s="108">
        <f t="shared" si="11"/>
        <v>0</v>
      </c>
      <c r="BH196" s="108">
        <f t="shared" si="12"/>
        <v>0</v>
      </c>
      <c r="BI196" s="108">
        <f t="shared" si="13"/>
        <v>0</v>
      </c>
      <c r="BJ196" s="18" t="s">
        <v>87</v>
      </c>
      <c r="BK196" s="108">
        <f t="shared" si="14"/>
        <v>0</v>
      </c>
      <c r="BL196" s="18" t="s">
        <v>183</v>
      </c>
      <c r="BM196" s="190" t="s">
        <v>487</v>
      </c>
    </row>
    <row r="197" spans="1:65" s="2" customFormat="1" ht="16.5" customHeight="1">
      <c r="A197" s="35"/>
      <c r="B197" s="146"/>
      <c r="C197" s="178" t="s">
        <v>342</v>
      </c>
      <c r="D197" s="178" t="s">
        <v>179</v>
      </c>
      <c r="E197" s="179" t="s">
        <v>1678</v>
      </c>
      <c r="F197" s="180" t="s">
        <v>1679</v>
      </c>
      <c r="G197" s="181" t="s">
        <v>272</v>
      </c>
      <c r="H197" s="182">
        <v>7</v>
      </c>
      <c r="I197" s="183"/>
      <c r="J197" s="184">
        <f t="shared" si="5"/>
        <v>0</v>
      </c>
      <c r="K197" s="185"/>
      <c r="L197" s="36"/>
      <c r="M197" s="186" t="s">
        <v>1</v>
      </c>
      <c r="N197" s="187" t="s">
        <v>40</v>
      </c>
      <c r="O197" s="64"/>
      <c r="P197" s="188">
        <f t="shared" si="6"/>
        <v>0</v>
      </c>
      <c r="Q197" s="188">
        <v>0</v>
      </c>
      <c r="R197" s="188">
        <f t="shared" si="7"/>
        <v>0</v>
      </c>
      <c r="S197" s="188">
        <v>0</v>
      </c>
      <c r="T197" s="189">
        <f t="shared" si="8"/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190" t="s">
        <v>183</v>
      </c>
      <c r="AT197" s="190" t="s">
        <v>179</v>
      </c>
      <c r="AU197" s="190" t="s">
        <v>81</v>
      </c>
      <c r="AY197" s="18" t="s">
        <v>176</v>
      </c>
      <c r="BE197" s="108">
        <f t="shared" si="9"/>
        <v>0</v>
      </c>
      <c r="BF197" s="108">
        <f t="shared" si="10"/>
        <v>0</v>
      </c>
      <c r="BG197" s="108">
        <f t="shared" si="11"/>
        <v>0</v>
      </c>
      <c r="BH197" s="108">
        <f t="shared" si="12"/>
        <v>0</v>
      </c>
      <c r="BI197" s="108">
        <f t="shared" si="13"/>
        <v>0</v>
      </c>
      <c r="BJ197" s="18" t="s">
        <v>87</v>
      </c>
      <c r="BK197" s="108">
        <f t="shared" si="14"/>
        <v>0</v>
      </c>
      <c r="BL197" s="18" t="s">
        <v>183</v>
      </c>
      <c r="BM197" s="190" t="s">
        <v>494</v>
      </c>
    </row>
    <row r="198" spans="1:65" s="2" customFormat="1" ht="16.5" customHeight="1">
      <c r="A198" s="35"/>
      <c r="B198" s="146"/>
      <c r="C198" s="231" t="s">
        <v>496</v>
      </c>
      <c r="D198" s="231" t="s">
        <v>558</v>
      </c>
      <c r="E198" s="232" t="s">
        <v>1680</v>
      </c>
      <c r="F198" s="233" t="s">
        <v>1681</v>
      </c>
      <c r="G198" s="234" t="s">
        <v>272</v>
      </c>
      <c r="H198" s="235">
        <v>7</v>
      </c>
      <c r="I198" s="236"/>
      <c r="J198" s="237">
        <f t="shared" si="5"/>
        <v>0</v>
      </c>
      <c r="K198" s="238"/>
      <c r="L198" s="239"/>
      <c r="M198" s="240" t="s">
        <v>1</v>
      </c>
      <c r="N198" s="241" t="s">
        <v>40</v>
      </c>
      <c r="O198" s="64"/>
      <c r="P198" s="188">
        <f t="shared" si="6"/>
        <v>0</v>
      </c>
      <c r="Q198" s="188">
        <v>0</v>
      </c>
      <c r="R198" s="188">
        <f t="shared" si="7"/>
        <v>0</v>
      </c>
      <c r="S198" s="188">
        <v>0</v>
      </c>
      <c r="T198" s="189">
        <f t="shared" si="8"/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190" t="s">
        <v>225</v>
      </c>
      <c r="AT198" s="190" t="s">
        <v>558</v>
      </c>
      <c r="AU198" s="190" t="s">
        <v>81</v>
      </c>
      <c r="AY198" s="18" t="s">
        <v>176</v>
      </c>
      <c r="BE198" s="108">
        <f t="shared" si="9"/>
        <v>0</v>
      </c>
      <c r="BF198" s="108">
        <f t="shared" si="10"/>
        <v>0</v>
      </c>
      <c r="BG198" s="108">
        <f t="shared" si="11"/>
        <v>0</v>
      </c>
      <c r="BH198" s="108">
        <f t="shared" si="12"/>
        <v>0</v>
      </c>
      <c r="BI198" s="108">
        <f t="shared" si="13"/>
        <v>0</v>
      </c>
      <c r="BJ198" s="18" t="s">
        <v>87</v>
      </c>
      <c r="BK198" s="108">
        <f t="shared" si="14"/>
        <v>0</v>
      </c>
      <c r="BL198" s="18" t="s">
        <v>183</v>
      </c>
      <c r="BM198" s="190" t="s">
        <v>499</v>
      </c>
    </row>
    <row r="199" spans="1:65" s="2" customFormat="1" ht="24.2" customHeight="1">
      <c r="A199" s="35"/>
      <c r="B199" s="146"/>
      <c r="C199" s="178" t="s">
        <v>347</v>
      </c>
      <c r="D199" s="178" t="s">
        <v>179</v>
      </c>
      <c r="E199" s="179" t="s">
        <v>1682</v>
      </c>
      <c r="F199" s="180" t="s">
        <v>1683</v>
      </c>
      <c r="G199" s="181" t="s">
        <v>272</v>
      </c>
      <c r="H199" s="182">
        <v>1</v>
      </c>
      <c r="I199" s="183"/>
      <c r="J199" s="184">
        <f t="shared" si="5"/>
        <v>0</v>
      </c>
      <c r="K199" s="185"/>
      <c r="L199" s="36"/>
      <c r="M199" s="186" t="s">
        <v>1</v>
      </c>
      <c r="N199" s="187" t="s">
        <v>40</v>
      </c>
      <c r="O199" s="64"/>
      <c r="P199" s="188">
        <f t="shared" si="6"/>
        <v>0</v>
      </c>
      <c r="Q199" s="188">
        <v>0</v>
      </c>
      <c r="R199" s="188">
        <f t="shared" si="7"/>
        <v>0</v>
      </c>
      <c r="S199" s="188">
        <v>0</v>
      </c>
      <c r="T199" s="189">
        <f t="shared" si="8"/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190" t="s">
        <v>183</v>
      </c>
      <c r="AT199" s="190" t="s">
        <v>179</v>
      </c>
      <c r="AU199" s="190" t="s">
        <v>81</v>
      </c>
      <c r="AY199" s="18" t="s">
        <v>176</v>
      </c>
      <c r="BE199" s="108">
        <f t="shared" si="9"/>
        <v>0</v>
      </c>
      <c r="BF199" s="108">
        <f t="shared" si="10"/>
        <v>0</v>
      </c>
      <c r="BG199" s="108">
        <f t="shared" si="11"/>
        <v>0</v>
      </c>
      <c r="BH199" s="108">
        <f t="shared" si="12"/>
        <v>0</v>
      </c>
      <c r="BI199" s="108">
        <f t="shared" si="13"/>
        <v>0</v>
      </c>
      <c r="BJ199" s="18" t="s">
        <v>87</v>
      </c>
      <c r="BK199" s="108">
        <f t="shared" si="14"/>
        <v>0</v>
      </c>
      <c r="BL199" s="18" t="s">
        <v>183</v>
      </c>
      <c r="BM199" s="190" t="s">
        <v>504</v>
      </c>
    </row>
    <row r="200" spans="1:65" s="2" customFormat="1" ht="21.75" customHeight="1">
      <c r="A200" s="35"/>
      <c r="B200" s="146"/>
      <c r="C200" s="231" t="s">
        <v>508</v>
      </c>
      <c r="D200" s="231" t="s">
        <v>558</v>
      </c>
      <c r="E200" s="232" t="s">
        <v>1684</v>
      </c>
      <c r="F200" s="233" t="s">
        <v>1685</v>
      </c>
      <c r="G200" s="234" t="s">
        <v>272</v>
      </c>
      <c r="H200" s="235">
        <v>1</v>
      </c>
      <c r="I200" s="236"/>
      <c r="J200" s="237">
        <f t="shared" si="5"/>
        <v>0</v>
      </c>
      <c r="K200" s="238"/>
      <c r="L200" s="239"/>
      <c r="M200" s="240" t="s">
        <v>1</v>
      </c>
      <c r="N200" s="241" t="s">
        <v>40</v>
      </c>
      <c r="O200" s="64"/>
      <c r="P200" s="188">
        <f t="shared" si="6"/>
        <v>0</v>
      </c>
      <c r="Q200" s="188">
        <v>0</v>
      </c>
      <c r="R200" s="188">
        <f t="shared" si="7"/>
        <v>0</v>
      </c>
      <c r="S200" s="188">
        <v>0</v>
      </c>
      <c r="T200" s="189">
        <f t="shared" si="8"/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190" t="s">
        <v>225</v>
      </c>
      <c r="AT200" s="190" t="s">
        <v>558</v>
      </c>
      <c r="AU200" s="190" t="s">
        <v>81</v>
      </c>
      <c r="AY200" s="18" t="s">
        <v>176</v>
      </c>
      <c r="BE200" s="108">
        <f t="shared" si="9"/>
        <v>0</v>
      </c>
      <c r="BF200" s="108">
        <f t="shared" si="10"/>
        <v>0</v>
      </c>
      <c r="BG200" s="108">
        <f t="shared" si="11"/>
        <v>0</v>
      </c>
      <c r="BH200" s="108">
        <f t="shared" si="12"/>
        <v>0</v>
      </c>
      <c r="BI200" s="108">
        <f t="shared" si="13"/>
        <v>0</v>
      </c>
      <c r="BJ200" s="18" t="s">
        <v>87</v>
      </c>
      <c r="BK200" s="108">
        <f t="shared" si="14"/>
        <v>0</v>
      </c>
      <c r="BL200" s="18" t="s">
        <v>183</v>
      </c>
      <c r="BM200" s="190" t="s">
        <v>511</v>
      </c>
    </row>
    <row r="201" spans="1:65" s="2" customFormat="1" ht="16.5" customHeight="1">
      <c r="A201" s="35"/>
      <c r="B201" s="146"/>
      <c r="C201" s="178" t="s">
        <v>352</v>
      </c>
      <c r="D201" s="178" t="s">
        <v>179</v>
      </c>
      <c r="E201" s="179" t="s">
        <v>1686</v>
      </c>
      <c r="F201" s="180" t="s">
        <v>1687</v>
      </c>
      <c r="G201" s="181" t="s">
        <v>263</v>
      </c>
      <c r="H201" s="182">
        <v>20</v>
      </c>
      <c r="I201" s="183"/>
      <c r="J201" s="184">
        <f t="shared" si="5"/>
        <v>0</v>
      </c>
      <c r="K201" s="185"/>
      <c r="L201" s="36"/>
      <c r="M201" s="186" t="s">
        <v>1</v>
      </c>
      <c r="N201" s="187" t="s">
        <v>40</v>
      </c>
      <c r="O201" s="64"/>
      <c r="P201" s="188">
        <f t="shared" si="6"/>
        <v>0</v>
      </c>
      <c r="Q201" s="188">
        <v>0</v>
      </c>
      <c r="R201" s="188">
        <f t="shared" si="7"/>
        <v>0</v>
      </c>
      <c r="S201" s="188">
        <v>0</v>
      </c>
      <c r="T201" s="189">
        <f t="shared" si="8"/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190" t="s">
        <v>183</v>
      </c>
      <c r="AT201" s="190" t="s">
        <v>179</v>
      </c>
      <c r="AU201" s="190" t="s">
        <v>81</v>
      </c>
      <c r="AY201" s="18" t="s">
        <v>176</v>
      </c>
      <c r="BE201" s="108">
        <f t="shared" si="9"/>
        <v>0</v>
      </c>
      <c r="BF201" s="108">
        <f t="shared" si="10"/>
        <v>0</v>
      </c>
      <c r="BG201" s="108">
        <f t="shared" si="11"/>
        <v>0</v>
      </c>
      <c r="BH201" s="108">
        <f t="shared" si="12"/>
        <v>0</v>
      </c>
      <c r="BI201" s="108">
        <f t="shared" si="13"/>
        <v>0</v>
      </c>
      <c r="BJ201" s="18" t="s">
        <v>87</v>
      </c>
      <c r="BK201" s="108">
        <f t="shared" si="14"/>
        <v>0</v>
      </c>
      <c r="BL201" s="18" t="s">
        <v>183</v>
      </c>
      <c r="BM201" s="190" t="s">
        <v>520</v>
      </c>
    </row>
    <row r="202" spans="1:65" s="2" customFormat="1" ht="16.5" customHeight="1">
      <c r="A202" s="35"/>
      <c r="B202" s="146"/>
      <c r="C202" s="231" t="s">
        <v>530</v>
      </c>
      <c r="D202" s="231" t="s">
        <v>558</v>
      </c>
      <c r="E202" s="232" t="s">
        <v>1688</v>
      </c>
      <c r="F202" s="233" t="s">
        <v>1689</v>
      </c>
      <c r="G202" s="234" t="s">
        <v>263</v>
      </c>
      <c r="H202" s="235">
        <v>20</v>
      </c>
      <c r="I202" s="236"/>
      <c r="J202" s="237">
        <f t="shared" si="5"/>
        <v>0</v>
      </c>
      <c r="K202" s="238"/>
      <c r="L202" s="239"/>
      <c r="M202" s="240" t="s">
        <v>1</v>
      </c>
      <c r="N202" s="241" t="s">
        <v>40</v>
      </c>
      <c r="O202" s="64"/>
      <c r="P202" s="188">
        <f t="shared" si="6"/>
        <v>0</v>
      </c>
      <c r="Q202" s="188">
        <v>0</v>
      </c>
      <c r="R202" s="188">
        <f t="shared" si="7"/>
        <v>0</v>
      </c>
      <c r="S202" s="188">
        <v>0</v>
      </c>
      <c r="T202" s="189">
        <f t="shared" si="8"/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190" t="s">
        <v>225</v>
      </c>
      <c r="AT202" s="190" t="s">
        <v>558</v>
      </c>
      <c r="AU202" s="190" t="s">
        <v>81</v>
      </c>
      <c r="AY202" s="18" t="s">
        <v>176</v>
      </c>
      <c r="BE202" s="108">
        <f t="shared" si="9"/>
        <v>0</v>
      </c>
      <c r="BF202" s="108">
        <f t="shared" si="10"/>
        <v>0</v>
      </c>
      <c r="BG202" s="108">
        <f t="shared" si="11"/>
        <v>0</v>
      </c>
      <c r="BH202" s="108">
        <f t="shared" si="12"/>
        <v>0</v>
      </c>
      <c r="BI202" s="108">
        <f t="shared" si="13"/>
        <v>0</v>
      </c>
      <c r="BJ202" s="18" t="s">
        <v>87</v>
      </c>
      <c r="BK202" s="108">
        <f t="shared" si="14"/>
        <v>0</v>
      </c>
      <c r="BL202" s="18" t="s">
        <v>183</v>
      </c>
      <c r="BM202" s="190" t="s">
        <v>533</v>
      </c>
    </row>
    <row r="203" spans="1:65" s="2" customFormat="1" ht="16.5" customHeight="1">
      <c r="A203" s="35"/>
      <c r="B203" s="146"/>
      <c r="C203" s="178" t="s">
        <v>356</v>
      </c>
      <c r="D203" s="178" t="s">
        <v>179</v>
      </c>
      <c r="E203" s="179" t="s">
        <v>1690</v>
      </c>
      <c r="F203" s="180" t="s">
        <v>1691</v>
      </c>
      <c r="G203" s="181" t="s">
        <v>757</v>
      </c>
      <c r="H203" s="182">
        <v>5</v>
      </c>
      <c r="I203" s="183"/>
      <c r="J203" s="184">
        <f t="shared" si="5"/>
        <v>0</v>
      </c>
      <c r="K203" s="185"/>
      <c r="L203" s="36"/>
      <c r="M203" s="186" t="s">
        <v>1</v>
      </c>
      <c r="N203" s="187" t="s">
        <v>40</v>
      </c>
      <c r="O203" s="64"/>
      <c r="P203" s="188">
        <f t="shared" si="6"/>
        <v>0</v>
      </c>
      <c r="Q203" s="188">
        <v>0</v>
      </c>
      <c r="R203" s="188">
        <f t="shared" si="7"/>
        <v>0</v>
      </c>
      <c r="S203" s="188">
        <v>0</v>
      </c>
      <c r="T203" s="189">
        <f t="shared" si="8"/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190" t="s">
        <v>183</v>
      </c>
      <c r="AT203" s="190" t="s">
        <v>179</v>
      </c>
      <c r="AU203" s="190" t="s">
        <v>81</v>
      </c>
      <c r="AY203" s="18" t="s">
        <v>176</v>
      </c>
      <c r="BE203" s="108">
        <f t="shared" si="9"/>
        <v>0</v>
      </c>
      <c r="BF203" s="108">
        <f t="shared" si="10"/>
        <v>0</v>
      </c>
      <c r="BG203" s="108">
        <f t="shared" si="11"/>
        <v>0</v>
      </c>
      <c r="BH203" s="108">
        <f t="shared" si="12"/>
        <v>0</v>
      </c>
      <c r="BI203" s="108">
        <f t="shared" si="13"/>
        <v>0</v>
      </c>
      <c r="BJ203" s="18" t="s">
        <v>87</v>
      </c>
      <c r="BK203" s="108">
        <f t="shared" si="14"/>
        <v>0</v>
      </c>
      <c r="BL203" s="18" t="s">
        <v>183</v>
      </c>
      <c r="BM203" s="190" t="s">
        <v>540</v>
      </c>
    </row>
    <row r="204" spans="1:65" s="2" customFormat="1" ht="16.5" customHeight="1">
      <c r="A204" s="35"/>
      <c r="B204" s="146"/>
      <c r="C204" s="231" t="s">
        <v>545</v>
      </c>
      <c r="D204" s="231" t="s">
        <v>558</v>
      </c>
      <c r="E204" s="232" t="s">
        <v>1692</v>
      </c>
      <c r="F204" s="233" t="s">
        <v>1693</v>
      </c>
      <c r="G204" s="234" t="s">
        <v>757</v>
      </c>
      <c r="H204" s="235">
        <v>5</v>
      </c>
      <c r="I204" s="236"/>
      <c r="J204" s="237">
        <f t="shared" si="5"/>
        <v>0</v>
      </c>
      <c r="K204" s="238"/>
      <c r="L204" s="239"/>
      <c r="M204" s="240" t="s">
        <v>1</v>
      </c>
      <c r="N204" s="241" t="s">
        <v>40</v>
      </c>
      <c r="O204" s="64"/>
      <c r="P204" s="188">
        <f t="shared" si="6"/>
        <v>0</v>
      </c>
      <c r="Q204" s="188">
        <v>0</v>
      </c>
      <c r="R204" s="188">
        <f t="shared" si="7"/>
        <v>0</v>
      </c>
      <c r="S204" s="188">
        <v>0</v>
      </c>
      <c r="T204" s="189">
        <f t="shared" si="8"/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190" t="s">
        <v>225</v>
      </c>
      <c r="AT204" s="190" t="s">
        <v>558</v>
      </c>
      <c r="AU204" s="190" t="s">
        <v>81</v>
      </c>
      <c r="AY204" s="18" t="s">
        <v>176</v>
      </c>
      <c r="BE204" s="108">
        <f t="shared" si="9"/>
        <v>0</v>
      </c>
      <c r="BF204" s="108">
        <f t="shared" si="10"/>
        <v>0</v>
      </c>
      <c r="BG204" s="108">
        <f t="shared" si="11"/>
        <v>0</v>
      </c>
      <c r="BH204" s="108">
        <f t="shared" si="12"/>
        <v>0</v>
      </c>
      <c r="BI204" s="108">
        <f t="shared" si="13"/>
        <v>0</v>
      </c>
      <c r="BJ204" s="18" t="s">
        <v>87</v>
      </c>
      <c r="BK204" s="108">
        <f t="shared" si="14"/>
        <v>0</v>
      </c>
      <c r="BL204" s="18" t="s">
        <v>183</v>
      </c>
      <c r="BM204" s="190" t="s">
        <v>548</v>
      </c>
    </row>
    <row r="205" spans="1:65" s="2" customFormat="1" ht="16.5" customHeight="1">
      <c r="A205" s="35"/>
      <c r="B205" s="146"/>
      <c r="C205" s="178" t="s">
        <v>360</v>
      </c>
      <c r="D205" s="178" t="s">
        <v>179</v>
      </c>
      <c r="E205" s="179" t="s">
        <v>1694</v>
      </c>
      <c r="F205" s="180" t="s">
        <v>1695</v>
      </c>
      <c r="G205" s="181" t="s">
        <v>772</v>
      </c>
      <c r="H205" s="242"/>
      <c r="I205" s="183"/>
      <c r="J205" s="184">
        <f t="shared" si="5"/>
        <v>0</v>
      </c>
      <c r="K205" s="185"/>
      <c r="L205" s="36"/>
      <c r="M205" s="186" t="s">
        <v>1</v>
      </c>
      <c r="N205" s="187" t="s">
        <v>40</v>
      </c>
      <c r="O205" s="64"/>
      <c r="P205" s="188">
        <f t="shared" si="6"/>
        <v>0</v>
      </c>
      <c r="Q205" s="188">
        <v>0</v>
      </c>
      <c r="R205" s="188">
        <f t="shared" si="7"/>
        <v>0</v>
      </c>
      <c r="S205" s="188">
        <v>0</v>
      </c>
      <c r="T205" s="189">
        <f t="shared" si="8"/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190" t="s">
        <v>183</v>
      </c>
      <c r="AT205" s="190" t="s">
        <v>179</v>
      </c>
      <c r="AU205" s="190" t="s">
        <v>81</v>
      </c>
      <c r="AY205" s="18" t="s">
        <v>176</v>
      </c>
      <c r="BE205" s="108">
        <f t="shared" si="9"/>
        <v>0</v>
      </c>
      <c r="BF205" s="108">
        <f t="shared" si="10"/>
        <v>0</v>
      </c>
      <c r="BG205" s="108">
        <f t="shared" si="11"/>
        <v>0</v>
      </c>
      <c r="BH205" s="108">
        <f t="shared" si="12"/>
        <v>0</v>
      </c>
      <c r="BI205" s="108">
        <f t="shared" si="13"/>
        <v>0</v>
      </c>
      <c r="BJ205" s="18" t="s">
        <v>87</v>
      </c>
      <c r="BK205" s="108">
        <f t="shared" si="14"/>
        <v>0</v>
      </c>
      <c r="BL205" s="18" t="s">
        <v>183</v>
      </c>
      <c r="BM205" s="190" t="s">
        <v>554</v>
      </c>
    </row>
    <row r="206" spans="1:65" s="12" customFormat="1" ht="25.9" customHeight="1">
      <c r="B206" s="165"/>
      <c r="D206" s="166" t="s">
        <v>73</v>
      </c>
      <c r="E206" s="167" t="s">
        <v>1696</v>
      </c>
      <c r="F206" s="167" t="s">
        <v>1697</v>
      </c>
      <c r="I206" s="168"/>
      <c r="J206" s="169">
        <f>BK206</f>
        <v>0</v>
      </c>
      <c r="L206" s="165"/>
      <c r="M206" s="170"/>
      <c r="N206" s="171"/>
      <c r="O206" s="171"/>
      <c r="P206" s="172">
        <f>SUM(P207:P211)</f>
        <v>0</v>
      </c>
      <c r="Q206" s="171"/>
      <c r="R206" s="172">
        <f>SUM(R207:R211)</f>
        <v>0</v>
      </c>
      <c r="S206" s="171"/>
      <c r="T206" s="173">
        <f>SUM(T207:T211)</f>
        <v>0</v>
      </c>
      <c r="AR206" s="166" t="s">
        <v>81</v>
      </c>
      <c r="AT206" s="174" t="s">
        <v>73</v>
      </c>
      <c r="AU206" s="174" t="s">
        <v>74</v>
      </c>
      <c r="AY206" s="166" t="s">
        <v>176</v>
      </c>
      <c r="BK206" s="175">
        <f>SUM(BK207:BK211)</f>
        <v>0</v>
      </c>
    </row>
    <row r="207" spans="1:65" s="2" customFormat="1" ht="16.5" customHeight="1">
      <c r="A207" s="35"/>
      <c r="B207" s="146"/>
      <c r="C207" s="178" t="s">
        <v>562</v>
      </c>
      <c r="D207" s="178" t="s">
        <v>179</v>
      </c>
      <c r="E207" s="179" t="s">
        <v>1698</v>
      </c>
      <c r="F207" s="180" t="s">
        <v>1699</v>
      </c>
      <c r="G207" s="181" t="s">
        <v>272</v>
      </c>
      <c r="H207" s="182">
        <v>1</v>
      </c>
      <c r="I207" s="183"/>
      <c r="J207" s="184">
        <f>ROUND(I207*H207,2)</f>
        <v>0</v>
      </c>
      <c r="K207" s="185"/>
      <c r="L207" s="36"/>
      <c r="M207" s="186" t="s">
        <v>1</v>
      </c>
      <c r="N207" s="187" t="s">
        <v>40</v>
      </c>
      <c r="O207" s="64"/>
      <c r="P207" s="188">
        <f>O207*H207</f>
        <v>0</v>
      </c>
      <c r="Q207" s="188">
        <v>0</v>
      </c>
      <c r="R207" s="188">
        <f>Q207*H207</f>
        <v>0</v>
      </c>
      <c r="S207" s="188">
        <v>0</v>
      </c>
      <c r="T207" s="189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190" t="s">
        <v>183</v>
      </c>
      <c r="AT207" s="190" t="s">
        <v>179</v>
      </c>
      <c r="AU207" s="190" t="s">
        <v>81</v>
      </c>
      <c r="AY207" s="18" t="s">
        <v>176</v>
      </c>
      <c r="BE207" s="108">
        <f>IF(N207="základná",J207,0)</f>
        <v>0</v>
      </c>
      <c r="BF207" s="108">
        <f>IF(N207="znížená",J207,0)</f>
        <v>0</v>
      </c>
      <c r="BG207" s="108">
        <f>IF(N207="zákl. prenesená",J207,0)</f>
        <v>0</v>
      </c>
      <c r="BH207" s="108">
        <f>IF(N207="zníž. prenesená",J207,0)</f>
        <v>0</v>
      </c>
      <c r="BI207" s="108">
        <f>IF(N207="nulová",J207,0)</f>
        <v>0</v>
      </c>
      <c r="BJ207" s="18" t="s">
        <v>87</v>
      </c>
      <c r="BK207" s="108">
        <f>ROUND(I207*H207,2)</f>
        <v>0</v>
      </c>
      <c r="BL207" s="18" t="s">
        <v>183</v>
      </c>
      <c r="BM207" s="190" t="s">
        <v>565</v>
      </c>
    </row>
    <row r="208" spans="1:65" s="2" customFormat="1" ht="16.5" customHeight="1">
      <c r="A208" s="35"/>
      <c r="B208" s="146"/>
      <c r="C208" s="178" t="s">
        <v>365</v>
      </c>
      <c r="D208" s="178" t="s">
        <v>179</v>
      </c>
      <c r="E208" s="179" t="s">
        <v>1700</v>
      </c>
      <c r="F208" s="180" t="s">
        <v>1701</v>
      </c>
      <c r="G208" s="181" t="s">
        <v>272</v>
      </c>
      <c r="H208" s="182">
        <v>1</v>
      </c>
      <c r="I208" s="183"/>
      <c r="J208" s="184">
        <f>ROUND(I208*H208,2)</f>
        <v>0</v>
      </c>
      <c r="K208" s="185"/>
      <c r="L208" s="36"/>
      <c r="M208" s="186" t="s">
        <v>1</v>
      </c>
      <c r="N208" s="187" t="s">
        <v>40</v>
      </c>
      <c r="O208" s="64"/>
      <c r="P208" s="188">
        <f>O208*H208</f>
        <v>0</v>
      </c>
      <c r="Q208" s="188">
        <v>0</v>
      </c>
      <c r="R208" s="188">
        <f>Q208*H208</f>
        <v>0</v>
      </c>
      <c r="S208" s="188">
        <v>0</v>
      </c>
      <c r="T208" s="189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190" t="s">
        <v>183</v>
      </c>
      <c r="AT208" s="190" t="s">
        <v>179</v>
      </c>
      <c r="AU208" s="190" t="s">
        <v>81</v>
      </c>
      <c r="AY208" s="18" t="s">
        <v>176</v>
      </c>
      <c r="BE208" s="108">
        <f>IF(N208="základná",J208,0)</f>
        <v>0</v>
      </c>
      <c r="BF208" s="108">
        <f>IF(N208="znížená",J208,0)</f>
        <v>0</v>
      </c>
      <c r="BG208" s="108">
        <f>IF(N208="zákl. prenesená",J208,0)</f>
        <v>0</v>
      </c>
      <c r="BH208" s="108">
        <f>IF(N208="zníž. prenesená",J208,0)</f>
        <v>0</v>
      </c>
      <c r="BI208" s="108">
        <f>IF(N208="nulová",J208,0)</f>
        <v>0</v>
      </c>
      <c r="BJ208" s="18" t="s">
        <v>87</v>
      </c>
      <c r="BK208" s="108">
        <f>ROUND(I208*H208,2)</f>
        <v>0</v>
      </c>
      <c r="BL208" s="18" t="s">
        <v>183</v>
      </c>
      <c r="BM208" s="190" t="s">
        <v>866</v>
      </c>
    </row>
    <row r="209" spans="1:65" s="2" customFormat="1" ht="16.5" customHeight="1">
      <c r="A209" s="35"/>
      <c r="B209" s="146"/>
      <c r="C209" s="178" t="s">
        <v>863</v>
      </c>
      <c r="D209" s="178" t="s">
        <v>179</v>
      </c>
      <c r="E209" s="179" t="s">
        <v>1702</v>
      </c>
      <c r="F209" s="180" t="s">
        <v>1703</v>
      </c>
      <c r="G209" s="181" t="s">
        <v>272</v>
      </c>
      <c r="H209" s="182">
        <v>1</v>
      </c>
      <c r="I209" s="183"/>
      <c r="J209" s="184">
        <f>ROUND(I209*H209,2)</f>
        <v>0</v>
      </c>
      <c r="K209" s="185"/>
      <c r="L209" s="36"/>
      <c r="M209" s="186" t="s">
        <v>1</v>
      </c>
      <c r="N209" s="187" t="s">
        <v>40</v>
      </c>
      <c r="O209" s="64"/>
      <c r="P209" s="188">
        <f>O209*H209</f>
        <v>0</v>
      </c>
      <c r="Q209" s="188">
        <v>0</v>
      </c>
      <c r="R209" s="188">
        <f>Q209*H209</f>
        <v>0</v>
      </c>
      <c r="S209" s="188">
        <v>0</v>
      </c>
      <c r="T209" s="189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190" t="s">
        <v>183</v>
      </c>
      <c r="AT209" s="190" t="s">
        <v>179</v>
      </c>
      <c r="AU209" s="190" t="s">
        <v>81</v>
      </c>
      <c r="AY209" s="18" t="s">
        <v>176</v>
      </c>
      <c r="BE209" s="108">
        <f>IF(N209="základná",J209,0)</f>
        <v>0</v>
      </c>
      <c r="BF209" s="108">
        <f>IF(N209="znížená",J209,0)</f>
        <v>0</v>
      </c>
      <c r="BG209" s="108">
        <f>IF(N209="zákl. prenesená",J209,0)</f>
        <v>0</v>
      </c>
      <c r="BH209" s="108">
        <f>IF(N209="zníž. prenesená",J209,0)</f>
        <v>0</v>
      </c>
      <c r="BI209" s="108">
        <f>IF(N209="nulová",J209,0)</f>
        <v>0</v>
      </c>
      <c r="BJ209" s="18" t="s">
        <v>87</v>
      </c>
      <c r="BK209" s="108">
        <f>ROUND(I209*H209,2)</f>
        <v>0</v>
      </c>
      <c r="BL209" s="18" t="s">
        <v>183</v>
      </c>
      <c r="BM209" s="190" t="s">
        <v>869</v>
      </c>
    </row>
    <row r="210" spans="1:65" s="2" customFormat="1" ht="16.5" customHeight="1">
      <c r="A210" s="35"/>
      <c r="B210" s="146"/>
      <c r="C210" s="178" t="s">
        <v>370</v>
      </c>
      <c r="D210" s="178" t="s">
        <v>179</v>
      </c>
      <c r="E210" s="179" t="s">
        <v>1704</v>
      </c>
      <c r="F210" s="180" t="s">
        <v>1705</v>
      </c>
      <c r="G210" s="181" t="s">
        <v>272</v>
      </c>
      <c r="H210" s="182">
        <v>1</v>
      </c>
      <c r="I210" s="183"/>
      <c r="J210" s="184">
        <f>ROUND(I210*H210,2)</f>
        <v>0</v>
      </c>
      <c r="K210" s="185"/>
      <c r="L210" s="36"/>
      <c r="M210" s="186" t="s">
        <v>1</v>
      </c>
      <c r="N210" s="187" t="s">
        <v>40</v>
      </c>
      <c r="O210" s="64"/>
      <c r="P210" s="188">
        <f>O210*H210</f>
        <v>0</v>
      </c>
      <c r="Q210" s="188">
        <v>0</v>
      </c>
      <c r="R210" s="188">
        <f>Q210*H210</f>
        <v>0</v>
      </c>
      <c r="S210" s="188">
        <v>0</v>
      </c>
      <c r="T210" s="189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190" t="s">
        <v>183</v>
      </c>
      <c r="AT210" s="190" t="s">
        <v>179</v>
      </c>
      <c r="AU210" s="190" t="s">
        <v>81</v>
      </c>
      <c r="AY210" s="18" t="s">
        <v>176</v>
      </c>
      <c r="BE210" s="108">
        <f>IF(N210="základná",J210,0)</f>
        <v>0</v>
      </c>
      <c r="BF210" s="108">
        <f>IF(N210="znížená",J210,0)</f>
        <v>0</v>
      </c>
      <c r="BG210" s="108">
        <f>IF(N210="zákl. prenesená",J210,0)</f>
        <v>0</v>
      </c>
      <c r="BH210" s="108">
        <f>IF(N210="zníž. prenesená",J210,0)</f>
        <v>0</v>
      </c>
      <c r="BI210" s="108">
        <f>IF(N210="nulová",J210,0)</f>
        <v>0</v>
      </c>
      <c r="BJ210" s="18" t="s">
        <v>87</v>
      </c>
      <c r="BK210" s="108">
        <f>ROUND(I210*H210,2)</f>
        <v>0</v>
      </c>
      <c r="BL210" s="18" t="s">
        <v>183</v>
      </c>
      <c r="BM210" s="190" t="s">
        <v>876</v>
      </c>
    </row>
    <row r="211" spans="1:65" s="2" customFormat="1" ht="16.5" customHeight="1">
      <c r="A211" s="35"/>
      <c r="B211" s="146"/>
      <c r="C211" s="178" t="s">
        <v>873</v>
      </c>
      <c r="D211" s="178" t="s">
        <v>179</v>
      </c>
      <c r="E211" s="179" t="s">
        <v>1706</v>
      </c>
      <c r="F211" s="180" t="s">
        <v>1707</v>
      </c>
      <c r="G211" s="181" t="s">
        <v>272</v>
      </c>
      <c r="H211" s="182">
        <v>1</v>
      </c>
      <c r="I211" s="183"/>
      <c r="J211" s="184">
        <f>ROUND(I211*H211,2)</f>
        <v>0</v>
      </c>
      <c r="K211" s="185"/>
      <c r="L211" s="36"/>
      <c r="M211" s="223" t="s">
        <v>1</v>
      </c>
      <c r="N211" s="224" t="s">
        <v>40</v>
      </c>
      <c r="O211" s="225"/>
      <c r="P211" s="226">
        <f>O211*H211</f>
        <v>0</v>
      </c>
      <c r="Q211" s="226">
        <v>0</v>
      </c>
      <c r="R211" s="226">
        <f>Q211*H211</f>
        <v>0</v>
      </c>
      <c r="S211" s="226">
        <v>0</v>
      </c>
      <c r="T211" s="227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190" t="s">
        <v>183</v>
      </c>
      <c r="AT211" s="190" t="s">
        <v>179</v>
      </c>
      <c r="AU211" s="190" t="s">
        <v>81</v>
      </c>
      <c r="AY211" s="18" t="s">
        <v>176</v>
      </c>
      <c r="BE211" s="108">
        <f>IF(N211="základná",J211,0)</f>
        <v>0</v>
      </c>
      <c r="BF211" s="108">
        <f>IF(N211="znížená",J211,0)</f>
        <v>0</v>
      </c>
      <c r="BG211" s="108">
        <f>IF(N211="zákl. prenesená",J211,0)</f>
        <v>0</v>
      </c>
      <c r="BH211" s="108">
        <f>IF(N211="zníž. prenesená",J211,0)</f>
        <v>0</v>
      </c>
      <c r="BI211" s="108">
        <f>IF(N211="nulová",J211,0)</f>
        <v>0</v>
      </c>
      <c r="BJ211" s="18" t="s">
        <v>87</v>
      </c>
      <c r="BK211" s="108">
        <f>ROUND(I211*H211,2)</f>
        <v>0</v>
      </c>
      <c r="BL211" s="18" t="s">
        <v>183</v>
      </c>
      <c r="BM211" s="190" t="s">
        <v>879</v>
      </c>
    </row>
    <row r="212" spans="1:65" s="2" customFormat="1" ht="6.95" customHeight="1">
      <c r="A212" s="35"/>
      <c r="B212" s="53"/>
      <c r="C212" s="54"/>
      <c r="D212" s="54"/>
      <c r="E212" s="54"/>
      <c r="F212" s="54"/>
      <c r="G212" s="54"/>
      <c r="H212" s="54"/>
      <c r="I212" s="54"/>
      <c r="J212" s="54"/>
      <c r="K212" s="54"/>
      <c r="L212" s="36"/>
      <c r="M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</row>
  </sheetData>
  <autoFilter ref="C133:K211"/>
  <mergeCells count="14">
    <mergeCell ref="D112:F112"/>
    <mergeCell ref="E124:H124"/>
    <mergeCell ref="E126:H126"/>
    <mergeCell ref="L2:V2"/>
    <mergeCell ref="E27:J27"/>
    <mergeCell ref="E87:H87"/>
    <mergeCell ref="D108:F108"/>
    <mergeCell ref="D109:F109"/>
    <mergeCell ref="D110:F110"/>
    <mergeCell ref="D111:F111"/>
    <mergeCell ref="E7:H7"/>
    <mergeCell ref="E9:H9"/>
    <mergeCell ref="E18:H18"/>
    <mergeCell ref="E85:H85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7"/>
  <sheetViews>
    <sheetView showGridLines="0" topLeftCell="A4" workbookViewId="0">
      <selection activeCell="E27" sqref="E27:J27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63" t="s">
        <v>5</v>
      </c>
      <c r="M2" s="264"/>
      <c r="N2" s="264"/>
      <c r="O2" s="264"/>
      <c r="P2" s="264"/>
      <c r="Q2" s="264"/>
      <c r="R2" s="264"/>
      <c r="S2" s="264"/>
      <c r="T2" s="264"/>
      <c r="U2" s="264"/>
      <c r="V2" s="264"/>
      <c r="AT2" s="18" t="s">
        <v>103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</row>
    <row r="4" spans="1:46" s="1" customFormat="1" ht="24.95" customHeight="1">
      <c r="B4" s="21"/>
      <c r="D4" s="22" t="s">
        <v>128</v>
      </c>
      <c r="L4" s="21"/>
      <c r="M4" s="115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16.5" customHeight="1">
      <c r="B7" s="21"/>
      <c r="E7" s="301" t="str">
        <f>'Rekapitulácia stavby'!K6</f>
        <v>Vybudovanie operačnej sály na osadenie prístroja pre urológiu</v>
      </c>
      <c r="F7" s="302"/>
      <c r="G7" s="302"/>
      <c r="H7" s="302"/>
      <c r="L7" s="21"/>
    </row>
    <row r="8" spans="1:46" s="2" customFormat="1" ht="12" customHeight="1">
      <c r="A8" s="35"/>
      <c r="B8" s="36"/>
      <c r="C8" s="35"/>
      <c r="D8" s="28" t="s">
        <v>129</v>
      </c>
      <c r="E8" s="35"/>
      <c r="F8" s="35"/>
      <c r="G8" s="35"/>
      <c r="H8" s="35"/>
      <c r="I8" s="35"/>
      <c r="J8" s="35"/>
      <c r="K8" s="35"/>
      <c r="L8" s="48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36"/>
      <c r="C9" s="35"/>
      <c r="D9" s="35"/>
      <c r="E9" s="292" t="s">
        <v>1708</v>
      </c>
      <c r="F9" s="299"/>
      <c r="G9" s="299"/>
      <c r="H9" s="299"/>
      <c r="I9" s="35"/>
      <c r="J9" s="35"/>
      <c r="K9" s="35"/>
      <c r="L9" s="48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36"/>
      <c r="C10" s="35"/>
      <c r="D10" s="35"/>
      <c r="E10" s="35"/>
      <c r="F10" s="35"/>
      <c r="G10" s="35"/>
      <c r="H10" s="35"/>
      <c r="I10" s="35"/>
      <c r="J10" s="35"/>
      <c r="K10" s="35"/>
      <c r="L10" s="48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36"/>
      <c r="C11" s="35"/>
      <c r="D11" s="28" t="s">
        <v>17</v>
      </c>
      <c r="E11" s="35"/>
      <c r="F11" s="26" t="s">
        <v>1</v>
      </c>
      <c r="G11" s="35"/>
      <c r="H11" s="35"/>
      <c r="I11" s="28" t="s">
        <v>18</v>
      </c>
      <c r="J11" s="26" t="s">
        <v>1</v>
      </c>
      <c r="K11" s="35"/>
      <c r="L11" s="48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36"/>
      <c r="C12" s="35"/>
      <c r="D12" s="28" t="s">
        <v>19</v>
      </c>
      <c r="E12" s="35"/>
      <c r="F12" s="26" t="s">
        <v>20</v>
      </c>
      <c r="G12" s="35"/>
      <c r="H12" s="35"/>
      <c r="I12" s="28" t="s">
        <v>21</v>
      </c>
      <c r="J12" s="61" t="str">
        <f>'Rekapitulácia stavby'!AN8</f>
        <v>14. 3. 2022</v>
      </c>
      <c r="K12" s="35"/>
      <c r="L12" s="48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36"/>
      <c r="C13" s="35"/>
      <c r="D13" s="35"/>
      <c r="E13" s="35"/>
      <c r="F13" s="35"/>
      <c r="G13" s="35"/>
      <c r="H13" s="35"/>
      <c r="I13" s="35"/>
      <c r="J13" s="35"/>
      <c r="K13" s="35"/>
      <c r="L13" s="48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36"/>
      <c r="C14" s="35"/>
      <c r="D14" s="28" t="s">
        <v>23</v>
      </c>
      <c r="E14" s="35"/>
      <c r="F14" s="35"/>
      <c r="G14" s="35"/>
      <c r="H14" s="35"/>
      <c r="I14" s="28" t="s">
        <v>24</v>
      </c>
      <c r="J14" s="26" t="str">
        <f>IF('Rekapitulácia stavby'!AN10="","",'Rekapitulácia stavby'!AN10)</f>
        <v/>
      </c>
      <c r="K14" s="35"/>
      <c r="L14" s="48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36"/>
      <c r="C15" s="35"/>
      <c r="D15" s="35"/>
      <c r="E15" s="26" t="str">
        <f>IF('Rekapitulácia stavby'!E11="","",'Rekapitulácia stavby'!E11)</f>
        <v xml:space="preserve"> </v>
      </c>
      <c r="F15" s="35"/>
      <c r="G15" s="35"/>
      <c r="H15" s="35"/>
      <c r="I15" s="28" t="s">
        <v>26</v>
      </c>
      <c r="J15" s="26" t="str">
        <f>IF('Rekapitulácia stavby'!AN11="","",'Rekapitulácia stavby'!AN11)</f>
        <v/>
      </c>
      <c r="K15" s="35"/>
      <c r="L15" s="48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36"/>
      <c r="C16" s="35"/>
      <c r="D16" s="35"/>
      <c r="E16" s="35"/>
      <c r="F16" s="35"/>
      <c r="G16" s="35"/>
      <c r="H16" s="35"/>
      <c r="I16" s="35"/>
      <c r="J16" s="35"/>
      <c r="K16" s="35"/>
      <c r="L16" s="48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36"/>
      <c r="C17" s="35"/>
      <c r="D17" s="28" t="s">
        <v>27</v>
      </c>
      <c r="E17" s="35"/>
      <c r="F17" s="35"/>
      <c r="G17" s="35"/>
      <c r="H17" s="35"/>
      <c r="I17" s="28" t="s">
        <v>24</v>
      </c>
      <c r="J17" s="29"/>
      <c r="K17" s="35"/>
      <c r="L17" s="48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36"/>
      <c r="C18" s="35"/>
      <c r="D18" s="35"/>
      <c r="E18" s="303"/>
      <c r="F18" s="277"/>
      <c r="G18" s="277"/>
      <c r="H18" s="277"/>
      <c r="I18" s="28" t="s">
        <v>26</v>
      </c>
      <c r="J18" s="29"/>
      <c r="K18" s="35"/>
      <c r="L18" s="48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36"/>
      <c r="C19" s="35"/>
      <c r="D19" s="35"/>
      <c r="E19" s="35"/>
      <c r="F19" s="35"/>
      <c r="G19" s="35"/>
      <c r="H19" s="35"/>
      <c r="I19" s="35"/>
      <c r="J19" s="35"/>
      <c r="K19" s="35"/>
      <c r="L19" s="48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36"/>
      <c r="C20" s="35"/>
      <c r="D20" s="28" t="s">
        <v>28</v>
      </c>
      <c r="E20" s="35"/>
      <c r="F20" s="35"/>
      <c r="G20" s="35"/>
      <c r="H20" s="35"/>
      <c r="I20" s="28" t="s">
        <v>24</v>
      </c>
      <c r="J20" s="26" t="str">
        <f>IF('Rekapitulácia stavby'!AN16="","",'Rekapitulácia stavby'!AN16)</f>
        <v/>
      </c>
      <c r="K20" s="35"/>
      <c r="L20" s="48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36"/>
      <c r="C21" s="35"/>
      <c r="D21" s="35"/>
      <c r="E21" s="26" t="str">
        <f>IF('Rekapitulácia stavby'!E17="","",'Rekapitulácia stavby'!E17)</f>
        <v xml:space="preserve"> </v>
      </c>
      <c r="F21" s="35"/>
      <c r="G21" s="35"/>
      <c r="H21" s="35"/>
      <c r="I21" s="28" t="s">
        <v>26</v>
      </c>
      <c r="J21" s="26" t="str">
        <f>IF('Rekapitulácia stavby'!AN17="","",'Rekapitulácia stavby'!AN17)</f>
        <v/>
      </c>
      <c r="K21" s="35"/>
      <c r="L21" s="48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36"/>
      <c r="C22" s="35"/>
      <c r="D22" s="35"/>
      <c r="E22" s="35"/>
      <c r="F22" s="35"/>
      <c r="G22" s="35"/>
      <c r="H22" s="35"/>
      <c r="I22" s="35"/>
      <c r="J22" s="35"/>
      <c r="K22" s="35"/>
      <c r="L22" s="48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36"/>
      <c r="C23" s="35"/>
      <c r="D23" s="28" t="s">
        <v>30</v>
      </c>
      <c r="E23" s="35"/>
      <c r="F23" s="35"/>
      <c r="G23" s="35"/>
      <c r="H23" s="35"/>
      <c r="I23" s="28" t="s">
        <v>24</v>
      </c>
      <c r="J23" s="26" t="s">
        <v>1</v>
      </c>
      <c r="K23" s="35"/>
      <c r="L23" s="48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36"/>
      <c r="C24" s="35"/>
      <c r="D24" s="35"/>
      <c r="E24" s="26" t="s">
        <v>1709</v>
      </c>
      <c r="F24" s="35"/>
      <c r="G24" s="35"/>
      <c r="H24" s="35"/>
      <c r="I24" s="28" t="s">
        <v>26</v>
      </c>
      <c r="J24" s="26" t="s">
        <v>1</v>
      </c>
      <c r="K24" s="35"/>
      <c r="L24" s="48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36"/>
      <c r="C25" s="35"/>
      <c r="D25" s="35"/>
      <c r="E25" s="35"/>
      <c r="F25" s="35"/>
      <c r="G25" s="35"/>
      <c r="H25" s="35"/>
      <c r="I25" s="35"/>
      <c r="J25" s="35"/>
      <c r="K25" s="35"/>
      <c r="L25" s="48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36"/>
      <c r="C26" s="35"/>
      <c r="D26" s="28" t="s">
        <v>31</v>
      </c>
      <c r="E26" s="35"/>
      <c r="F26" s="35"/>
      <c r="G26" s="35"/>
      <c r="H26" s="35"/>
      <c r="I26" s="35"/>
      <c r="J26" s="35"/>
      <c r="K26" s="35"/>
      <c r="L26" s="48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7.25" customHeight="1">
      <c r="A27" s="116"/>
      <c r="B27" s="117"/>
      <c r="C27" s="116"/>
      <c r="D27" s="116"/>
      <c r="E27" s="281" t="s">
        <v>2446</v>
      </c>
      <c r="F27" s="281"/>
      <c r="G27" s="281"/>
      <c r="H27" s="281"/>
      <c r="I27" s="281"/>
      <c r="J27" s="281"/>
      <c r="K27" s="116"/>
      <c r="L27" s="118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2" customFormat="1" ht="6.95" customHeight="1">
      <c r="A28" s="35"/>
      <c r="B28" s="36"/>
      <c r="C28" s="35"/>
      <c r="D28" s="35"/>
      <c r="E28" s="35"/>
      <c r="F28" s="35"/>
      <c r="G28" s="35"/>
      <c r="H28" s="35"/>
      <c r="I28" s="35"/>
      <c r="J28" s="35"/>
      <c r="K28" s="35"/>
      <c r="L28" s="48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36"/>
      <c r="C29" s="35"/>
      <c r="D29" s="72"/>
      <c r="E29" s="72"/>
      <c r="F29" s="72"/>
      <c r="G29" s="72"/>
      <c r="H29" s="72"/>
      <c r="I29" s="72"/>
      <c r="J29" s="72"/>
      <c r="K29" s="72"/>
      <c r="L29" s="48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14.45" customHeight="1">
      <c r="A30" s="35"/>
      <c r="B30" s="36"/>
      <c r="C30" s="35"/>
      <c r="D30" s="26" t="s">
        <v>135</v>
      </c>
      <c r="E30" s="35"/>
      <c r="F30" s="35"/>
      <c r="G30" s="35"/>
      <c r="H30" s="35"/>
      <c r="I30" s="35"/>
      <c r="J30" s="34">
        <f>J96</f>
        <v>0</v>
      </c>
      <c r="K30" s="35"/>
      <c r="L30" s="48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14.45" customHeight="1">
      <c r="A31" s="35"/>
      <c r="B31" s="36"/>
      <c r="C31" s="35"/>
      <c r="D31" s="33" t="s">
        <v>122</v>
      </c>
      <c r="E31" s="35"/>
      <c r="F31" s="35"/>
      <c r="G31" s="35"/>
      <c r="H31" s="35"/>
      <c r="I31" s="35"/>
      <c r="J31" s="34">
        <f>J101</f>
        <v>0</v>
      </c>
      <c r="K31" s="35"/>
      <c r="L31" s="48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25.35" customHeight="1">
      <c r="A32" s="35"/>
      <c r="B32" s="36"/>
      <c r="C32" s="35"/>
      <c r="D32" s="119" t="s">
        <v>34</v>
      </c>
      <c r="E32" s="35"/>
      <c r="F32" s="35"/>
      <c r="G32" s="35"/>
      <c r="H32" s="35"/>
      <c r="I32" s="35"/>
      <c r="J32" s="77">
        <f>ROUND(J30 + J31, 2)</f>
        <v>0</v>
      </c>
      <c r="K32" s="35"/>
      <c r="L32" s="48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5" customHeight="1">
      <c r="A33" s="35"/>
      <c r="B33" s="36"/>
      <c r="C33" s="35"/>
      <c r="D33" s="72"/>
      <c r="E33" s="72"/>
      <c r="F33" s="72"/>
      <c r="G33" s="72"/>
      <c r="H33" s="72"/>
      <c r="I33" s="72"/>
      <c r="J33" s="72"/>
      <c r="K33" s="72"/>
      <c r="L33" s="48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36"/>
      <c r="C34" s="35"/>
      <c r="D34" s="35"/>
      <c r="E34" s="35"/>
      <c r="F34" s="39" t="s">
        <v>36</v>
      </c>
      <c r="G34" s="35"/>
      <c r="H34" s="35"/>
      <c r="I34" s="39" t="s">
        <v>35</v>
      </c>
      <c r="J34" s="39" t="s">
        <v>37</v>
      </c>
      <c r="K34" s="35"/>
      <c r="L34" s="48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36"/>
      <c r="C35" s="35"/>
      <c r="D35" s="120" t="s">
        <v>38</v>
      </c>
      <c r="E35" s="41" t="s">
        <v>39</v>
      </c>
      <c r="F35" s="121">
        <f>ROUND((SUM(BE101:BE108) + SUM(BE128:BE156)),  2)</f>
        <v>0</v>
      </c>
      <c r="G35" s="122"/>
      <c r="H35" s="122"/>
      <c r="I35" s="123">
        <v>0.2</v>
      </c>
      <c r="J35" s="121">
        <f>ROUND(((SUM(BE101:BE108) + SUM(BE128:BE156))*I35),  2)</f>
        <v>0</v>
      </c>
      <c r="K35" s="35"/>
      <c r="L35" s="48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36"/>
      <c r="C36" s="35"/>
      <c r="D36" s="35"/>
      <c r="E36" s="41" t="s">
        <v>40</v>
      </c>
      <c r="F36" s="121">
        <f>ROUND((SUM(BF101:BF108) + SUM(BF128:BF156)),  2)</f>
        <v>0</v>
      </c>
      <c r="G36" s="122"/>
      <c r="H36" s="122"/>
      <c r="I36" s="123">
        <v>0.2</v>
      </c>
      <c r="J36" s="121">
        <f>ROUND(((SUM(BF101:BF108) + SUM(BF128:BF156))*I36),  2)</f>
        <v>0</v>
      </c>
      <c r="K36" s="35"/>
      <c r="L36" s="48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36"/>
      <c r="C37" s="35"/>
      <c r="D37" s="35"/>
      <c r="E37" s="28" t="s">
        <v>41</v>
      </c>
      <c r="F37" s="124">
        <f>ROUND((SUM(BG101:BG108) + SUM(BG128:BG156)),  2)</f>
        <v>0</v>
      </c>
      <c r="G37" s="35"/>
      <c r="H37" s="35"/>
      <c r="I37" s="125">
        <v>0.2</v>
      </c>
      <c r="J37" s="124">
        <f>0</f>
        <v>0</v>
      </c>
      <c r="K37" s="35"/>
      <c r="L37" s="48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36"/>
      <c r="C38" s="35"/>
      <c r="D38" s="35"/>
      <c r="E38" s="28" t="s">
        <v>42</v>
      </c>
      <c r="F38" s="124">
        <f>ROUND((SUM(BH101:BH108) + SUM(BH128:BH156)),  2)</f>
        <v>0</v>
      </c>
      <c r="G38" s="35"/>
      <c r="H38" s="35"/>
      <c r="I38" s="125">
        <v>0.2</v>
      </c>
      <c r="J38" s="124">
        <f>0</f>
        <v>0</v>
      </c>
      <c r="K38" s="35"/>
      <c r="L38" s="48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36"/>
      <c r="C39" s="35"/>
      <c r="D39" s="35"/>
      <c r="E39" s="41" t="s">
        <v>43</v>
      </c>
      <c r="F39" s="121">
        <f>ROUND((SUM(BI101:BI108) + SUM(BI128:BI156)),  2)</f>
        <v>0</v>
      </c>
      <c r="G39" s="122"/>
      <c r="H39" s="122"/>
      <c r="I39" s="123">
        <v>0</v>
      </c>
      <c r="J39" s="121">
        <f>0</f>
        <v>0</v>
      </c>
      <c r="K39" s="35"/>
      <c r="L39" s="48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6.95" customHeight="1">
      <c r="A40" s="35"/>
      <c r="B40" s="36"/>
      <c r="C40" s="35"/>
      <c r="D40" s="35"/>
      <c r="E40" s="35"/>
      <c r="F40" s="35"/>
      <c r="G40" s="35"/>
      <c r="H40" s="35"/>
      <c r="I40" s="35"/>
      <c r="J40" s="35"/>
      <c r="K40" s="35"/>
      <c r="L40" s="48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25.35" customHeight="1">
      <c r="A41" s="35"/>
      <c r="B41" s="36"/>
      <c r="C41" s="113"/>
      <c r="D41" s="126" t="s">
        <v>44</v>
      </c>
      <c r="E41" s="66"/>
      <c r="F41" s="66"/>
      <c r="G41" s="127" t="s">
        <v>45</v>
      </c>
      <c r="H41" s="128" t="s">
        <v>46</v>
      </c>
      <c r="I41" s="66"/>
      <c r="J41" s="129">
        <f>SUM(J32:J39)</f>
        <v>0</v>
      </c>
      <c r="K41" s="130"/>
      <c r="L41" s="48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0.95" customHeight="1">
      <c r="A42" s="35"/>
      <c r="B42" s="36"/>
      <c r="C42" s="35"/>
      <c r="D42" s="35"/>
      <c r="E42" s="35"/>
      <c r="F42" s="35"/>
      <c r="G42" s="35"/>
      <c r="H42" s="35"/>
      <c r="I42" s="35"/>
      <c r="J42" s="35"/>
      <c r="K42" s="35"/>
      <c r="L42" s="48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1" customFormat="1" ht="0.95" customHeight="1">
      <c r="B43" s="21"/>
      <c r="L43" s="21"/>
    </row>
    <row r="44" spans="1:31" s="1" customFormat="1" ht="0.95" customHeight="1">
      <c r="B44" s="21"/>
      <c r="L44" s="21"/>
    </row>
    <row r="45" spans="1:31" s="1" customFormat="1" ht="0.95" customHeight="1">
      <c r="B45" s="21"/>
      <c r="L45" s="21"/>
    </row>
    <row r="46" spans="1:31" s="1" customFormat="1" ht="0.95" customHeight="1">
      <c r="B46" s="21"/>
      <c r="L46" s="21"/>
    </row>
    <row r="47" spans="1:31" s="1" customFormat="1" ht="0.95" customHeight="1">
      <c r="B47" s="21"/>
      <c r="L47" s="21"/>
    </row>
    <row r="48" spans="1:31" s="1" customFormat="1" ht="0.95" customHeight="1">
      <c r="B48" s="21"/>
      <c r="L48" s="21"/>
    </row>
    <row r="49" spans="1:31" s="1" customFormat="1" ht="0.95" customHeight="1">
      <c r="B49" s="21"/>
      <c r="L49" s="21"/>
    </row>
    <row r="50" spans="1:31" s="2" customFormat="1" ht="14.45" customHeight="1">
      <c r="B50" s="48"/>
      <c r="D50" s="49" t="s">
        <v>47</v>
      </c>
      <c r="E50" s="50"/>
      <c r="F50" s="50"/>
      <c r="G50" s="49" t="s">
        <v>48</v>
      </c>
      <c r="H50" s="50"/>
      <c r="I50" s="50"/>
      <c r="J50" s="50"/>
      <c r="K50" s="50"/>
      <c r="L50" s="48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36"/>
      <c r="C61" s="35"/>
      <c r="D61" s="51" t="s">
        <v>49</v>
      </c>
      <c r="E61" s="38"/>
      <c r="F61" s="131" t="s">
        <v>50</v>
      </c>
      <c r="G61" s="51" t="s">
        <v>49</v>
      </c>
      <c r="H61" s="38"/>
      <c r="I61" s="38"/>
      <c r="J61" s="132" t="s">
        <v>50</v>
      </c>
      <c r="K61" s="38"/>
      <c r="L61" s="48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36"/>
      <c r="C65" s="35"/>
      <c r="D65" s="49" t="s">
        <v>51</v>
      </c>
      <c r="E65" s="52"/>
      <c r="F65" s="52"/>
      <c r="G65" s="49" t="s">
        <v>52</v>
      </c>
      <c r="H65" s="52"/>
      <c r="I65" s="52"/>
      <c r="J65" s="52"/>
      <c r="K65" s="52"/>
      <c r="L65" s="48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36"/>
      <c r="C76" s="35"/>
      <c r="D76" s="51" t="s">
        <v>49</v>
      </c>
      <c r="E76" s="38"/>
      <c r="F76" s="131" t="s">
        <v>50</v>
      </c>
      <c r="G76" s="51" t="s">
        <v>49</v>
      </c>
      <c r="H76" s="38"/>
      <c r="I76" s="38"/>
      <c r="J76" s="132" t="s">
        <v>50</v>
      </c>
      <c r="K76" s="38"/>
      <c r="L76" s="48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53"/>
      <c r="C77" s="54"/>
      <c r="D77" s="54"/>
      <c r="E77" s="54"/>
      <c r="F77" s="54"/>
      <c r="G77" s="54"/>
      <c r="H77" s="54"/>
      <c r="I77" s="54"/>
      <c r="J77" s="54"/>
      <c r="K77" s="54"/>
      <c r="L77" s="48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55"/>
      <c r="C81" s="56"/>
      <c r="D81" s="56"/>
      <c r="E81" s="56"/>
      <c r="F81" s="56"/>
      <c r="G81" s="56"/>
      <c r="H81" s="56"/>
      <c r="I81" s="56"/>
      <c r="J81" s="56"/>
      <c r="K81" s="56"/>
      <c r="L81" s="48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2" t="s">
        <v>136</v>
      </c>
      <c r="D82" s="35"/>
      <c r="E82" s="35"/>
      <c r="F82" s="35"/>
      <c r="G82" s="35"/>
      <c r="H82" s="35"/>
      <c r="I82" s="35"/>
      <c r="J82" s="35"/>
      <c r="K82" s="35"/>
      <c r="L82" s="48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5"/>
      <c r="D83" s="35"/>
      <c r="E83" s="35"/>
      <c r="F83" s="35"/>
      <c r="G83" s="35"/>
      <c r="H83" s="35"/>
      <c r="I83" s="35"/>
      <c r="J83" s="35"/>
      <c r="K83" s="35"/>
      <c r="L83" s="48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28" t="s">
        <v>15</v>
      </c>
      <c r="D84" s="35"/>
      <c r="E84" s="35"/>
      <c r="F84" s="35"/>
      <c r="G84" s="35"/>
      <c r="H84" s="35"/>
      <c r="I84" s="35"/>
      <c r="J84" s="35"/>
      <c r="K84" s="35"/>
      <c r="L84" s="48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5"/>
      <c r="D85" s="35"/>
      <c r="E85" s="301" t="str">
        <f>E7</f>
        <v>Vybudovanie operačnej sály na osadenie prístroja pre urológiu</v>
      </c>
      <c r="F85" s="302"/>
      <c r="G85" s="302"/>
      <c r="H85" s="302"/>
      <c r="I85" s="35"/>
      <c r="J85" s="35"/>
      <c r="K85" s="35"/>
      <c r="L85" s="48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28" t="s">
        <v>129</v>
      </c>
      <c r="D86" s="35"/>
      <c r="E86" s="35"/>
      <c r="F86" s="35"/>
      <c r="G86" s="35"/>
      <c r="H86" s="35"/>
      <c r="I86" s="35"/>
      <c r="J86" s="35"/>
      <c r="K86" s="35"/>
      <c r="L86" s="48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5"/>
      <c r="D87" s="35"/>
      <c r="E87" s="292" t="str">
        <f>E9</f>
        <v>MED - Rozvody medicínskych plynov</v>
      </c>
      <c r="F87" s="299"/>
      <c r="G87" s="299"/>
      <c r="H87" s="299"/>
      <c r="I87" s="35"/>
      <c r="J87" s="35"/>
      <c r="K87" s="35"/>
      <c r="L87" s="48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5"/>
      <c r="D88" s="35"/>
      <c r="E88" s="35"/>
      <c r="F88" s="35"/>
      <c r="G88" s="35"/>
      <c r="H88" s="35"/>
      <c r="I88" s="35"/>
      <c r="J88" s="35"/>
      <c r="K88" s="35"/>
      <c r="L88" s="48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28" t="s">
        <v>19</v>
      </c>
      <c r="D89" s="35"/>
      <c r="E89" s="35"/>
      <c r="F89" s="26" t="str">
        <f>F12</f>
        <v>Bratislava</v>
      </c>
      <c r="G89" s="35"/>
      <c r="H89" s="35"/>
      <c r="I89" s="28" t="s">
        <v>21</v>
      </c>
      <c r="J89" s="61" t="str">
        <f>IF(J12="","",J12)</f>
        <v>14. 3. 2022</v>
      </c>
      <c r="K89" s="35"/>
      <c r="L89" s="48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5"/>
      <c r="D90" s="35"/>
      <c r="E90" s="35"/>
      <c r="F90" s="35"/>
      <c r="G90" s="35"/>
      <c r="H90" s="35"/>
      <c r="I90" s="35"/>
      <c r="J90" s="35"/>
      <c r="K90" s="35"/>
      <c r="L90" s="48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>
      <c r="A91" s="35"/>
      <c r="B91" s="36"/>
      <c r="C91" s="28" t="s">
        <v>23</v>
      </c>
      <c r="D91" s="35"/>
      <c r="E91" s="35"/>
      <c r="F91" s="26" t="str">
        <f>E15</f>
        <v xml:space="preserve"> </v>
      </c>
      <c r="G91" s="35"/>
      <c r="H91" s="35"/>
      <c r="I91" s="28" t="s">
        <v>28</v>
      </c>
      <c r="J91" s="31" t="str">
        <f>E21</f>
        <v xml:space="preserve"> </v>
      </c>
      <c r="K91" s="35"/>
      <c r="L91" s="48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25.7" customHeight="1">
      <c r="A92" s="35"/>
      <c r="B92" s="36"/>
      <c r="C92" s="28" t="s">
        <v>27</v>
      </c>
      <c r="D92" s="35"/>
      <c r="E92" s="35"/>
      <c r="F92" s="26" t="str">
        <f>IF(E18="","",E18)</f>
        <v/>
      </c>
      <c r="G92" s="35"/>
      <c r="H92" s="35"/>
      <c r="I92" s="28" t="s">
        <v>30</v>
      </c>
      <c r="J92" s="31" t="str">
        <f>E24</f>
        <v>Jiří Štajer - MZ Liberec, a.s.</v>
      </c>
      <c r="K92" s="35"/>
      <c r="L92" s="48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5"/>
      <c r="D93" s="35"/>
      <c r="E93" s="35"/>
      <c r="F93" s="35"/>
      <c r="G93" s="35"/>
      <c r="H93" s="35"/>
      <c r="I93" s="35"/>
      <c r="J93" s="35"/>
      <c r="K93" s="35"/>
      <c r="L93" s="48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33" t="s">
        <v>137</v>
      </c>
      <c r="D94" s="113"/>
      <c r="E94" s="113"/>
      <c r="F94" s="113"/>
      <c r="G94" s="113"/>
      <c r="H94" s="113"/>
      <c r="I94" s="113"/>
      <c r="J94" s="134" t="s">
        <v>138</v>
      </c>
      <c r="K94" s="113"/>
      <c r="L94" s="48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5"/>
      <c r="D95" s="35"/>
      <c r="E95" s="35"/>
      <c r="F95" s="35"/>
      <c r="G95" s="35"/>
      <c r="H95" s="35"/>
      <c r="I95" s="35"/>
      <c r="J95" s="35"/>
      <c r="K95" s="35"/>
      <c r="L95" s="48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35" t="s">
        <v>139</v>
      </c>
      <c r="D96" s="35"/>
      <c r="E96" s="35"/>
      <c r="F96" s="35"/>
      <c r="G96" s="35"/>
      <c r="H96" s="35"/>
      <c r="I96" s="35"/>
      <c r="J96" s="77">
        <f>J128</f>
        <v>0</v>
      </c>
      <c r="K96" s="35"/>
      <c r="L96" s="48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140</v>
      </c>
    </row>
    <row r="97" spans="1:65" s="9" customFormat="1" ht="24.95" customHeight="1">
      <c r="B97" s="136"/>
      <c r="D97" s="137" t="s">
        <v>1710</v>
      </c>
      <c r="E97" s="138"/>
      <c r="F97" s="138"/>
      <c r="G97" s="138"/>
      <c r="H97" s="138"/>
      <c r="I97" s="138"/>
      <c r="J97" s="139">
        <f>J129</f>
        <v>0</v>
      </c>
      <c r="L97" s="136"/>
    </row>
    <row r="98" spans="1:65" s="9" customFormat="1" ht="24.95" customHeight="1">
      <c r="B98" s="136"/>
      <c r="D98" s="137" t="s">
        <v>1711</v>
      </c>
      <c r="E98" s="138"/>
      <c r="F98" s="138"/>
      <c r="G98" s="138"/>
      <c r="H98" s="138"/>
      <c r="I98" s="138"/>
      <c r="J98" s="139">
        <f>J152</f>
        <v>0</v>
      </c>
      <c r="L98" s="136"/>
    </row>
    <row r="99" spans="1:65" s="2" customFormat="1" ht="21.75" customHeight="1">
      <c r="A99" s="35"/>
      <c r="B99" s="36"/>
      <c r="C99" s="35"/>
      <c r="D99" s="35"/>
      <c r="E99" s="35"/>
      <c r="F99" s="35"/>
      <c r="G99" s="35"/>
      <c r="H99" s="35"/>
      <c r="I99" s="35"/>
      <c r="J99" s="35"/>
      <c r="K99" s="35"/>
      <c r="L99" s="48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pans="1:65" s="2" customFormat="1" ht="6.95" customHeight="1">
      <c r="A100" s="35"/>
      <c r="B100" s="36"/>
      <c r="C100" s="35"/>
      <c r="D100" s="35"/>
      <c r="E100" s="35"/>
      <c r="F100" s="35"/>
      <c r="G100" s="35"/>
      <c r="H100" s="35"/>
      <c r="I100" s="35"/>
      <c r="J100" s="35"/>
      <c r="K100" s="35"/>
      <c r="L100" s="48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</row>
    <row r="101" spans="1:65" s="2" customFormat="1" ht="29.25" customHeight="1">
      <c r="A101" s="35"/>
      <c r="B101" s="36"/>
      <c r="C101" s="135" t="s">
        <v>153</v>
      </c>
      <c r="D101" s="35"/>
      <c r="E101" s="35"/>
      <c r="F101" s="35"/>
      <c r="G101" s="35"/>
      <c r="H101" s="35"/>
      <c r="I101" s="35"/>
      <c r="J101" s="144">
        <f>ROUND(J102 + J103 + J104 + J105 + J106 + J107,2)</f>
        <v>0</v>
      </c>
      <c r="K101" s="35"/>
      <c r="L101" s="48"/>
      <c r="N101" s="145" t="s">
        <v>38</v>
      </c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</row>
    <row r="102" spans="1:65" s="2" customFormat="1" ht="18" customHeight="1">
      <c r="A102" s="35"/>
      <c r="B102" s="146"/>
      <c r="C102" s="147"/>
      <c r="D102" s="287" t="s">
        <v>154</v>
      </c>
      <c r="E102" s="300"/>
      <c r="F102" s="300"/>
      <c r="G102" s="147"/>
      <c r="H102" s="147"/>
      <c r="I102" s="147"/>
      <c r="J102" s="105">
        <v>0</v>
      </c>
      <c r="K102" s="147"/>
      <c r="L102" s="149"/>
      <c r="M102" s="150"/>
      <c r="N102" s="151" t="s">
        <v>40</v>
      </c>
      <c r="O102" s="150"/>
      <c r="P102" s="150"/>
      <c r="Q102" s="150"/>
      <c r="R102" s="150"/>
      <c r="S102" s="147"/>
      <c r="T102" s="147"/>
      <c r="U102" s="147"/>
      <c r="V102" s="147"/>
      <c r="W102" s="147"/>
      <c r="X102" s="147"/>
      <c r="Y102" s="147"/>
      <c r="Z102" s="147"/>
      <c r="AA102" s="147"/>
      <c r="AB102" s="147"/>
      <c r="AC102" s="147"/>
      <c r="AD102" s="147"/>
      <c r="AE102" s="147"/>
      <c r="AF102" s="150"/>
      <c r="AG102" s="150"/>
      <c r="AH102" s="150"/>
      <c r="AI102" s="150"/>
      <c r="AJ102" s="150"/>
      <c r="AK102" s="150"/>
      <c r="AL102" s="150"/>
      <c r="AM102" s="150"/>
      <c r="AN102" s="150"/>
      <c r="AO102" s="150"/>
      <c r="AP102" s="150"/>
      <c r="AQ102" s="150"/>
      <c r="AR102" s="150"/>
      <c r="AS102" s="150"/>
      <c r="AT102" s="150"/>
      <c r="AU102" s="150"/>
      <c r="AV102" s="150"/>
      <c r="AW102" s="150"/>
      <c r="AX102" s="150"/>
      <c r="AY102" s="152" t="s">
        <v>155</v>
      </c>
      <c r="AZ102" s="150"/>
      <c r="BA102" s="150"/>
      <c r="BB102" s="150"/>
      <c r="BC102" s="150"/>
      <c r="BD102" s="150"/>
      <c r="BE102" s="153">
        <f t="shared" ref="BE102:BE107" si="0">IF(N102="základná",J102,0)</f>
        <v>0</v>
      </c>
      <c r="BF102" s="153">
        <f t="shared" ref="BF102:BF107" si="1">IF(N102="znížená",J102,0)</f>
        <v>0</v>
      </c>
      <c r="BG102" s="153">
        <f t="shared" ref="BG102:BG107" si="2">IF(N102="zákl. prenesená",J102,0)</f>
        <v>0</v>
      </c>
      <c r="BH102" s="153">
        <f t="shared" ref="BH102:BH107" si="3">IF(N102="zníž. prenesená",J102,0)</f>
        <v>0</v>
      </c>
      <c r="BI102" s="153">
        <f t="shared" ref="BI102:BI107" si="4">IF(N102="nulová",J102,0)</f>
        <v>0</v>
      </c>
      <c r="BJ102" s="152" t="s">
        <v>87</v>
      </c>
      <c r="BK102" s="150"/>
      <c r="BL102" s="150"/>
      <c r="BM102" s="150"/>
    </row>
    <row r="103" spans="1:65" s="2" customFormat="1" ht="18" customHeight="1">
      <c r="A103" s="35"/>
      <c r="B103" s="146"/>
      <c r="C103" s="147"/>
      <c r="D103" s="287" t="s">
        <v>156</v>
      </c>
      <c r="E103" s="300"/>
      <c r="F103" s="300"/>
      <c r="G103" s="147"/>
      <c r="H103" s="147"/>
      <c r="I103" s="147"/>
      <c r="J103" s="105">
        <v>0</v>
      </c>
      <c r="K103" s="147"/>
      <c r="L103" s="149"/>
      <c r="M103" s="150"/>
      <c r="N103" s="151" t="s">
        <v>40</v>
      </c>
      <c r="O103" s="150"/>
      <c r="P103" s="150"/>
      <c r="Q103" s="150"/>
      <c r="R103" s="150"/>
      <c r="S103" s="147"/>
      <c r="T103" s="147"/>
      <c r="U103" s="147"/>
      <c r="V103" s="147"/>
      <c r="W103" s="147"/>
      <c r="X103" s="147"/>
      <c r="Y103" s="147"/>
      <c r="Z103" s="147"/>
      <c r="AA103" s="147"/>
      <c r="AB103" s="147"/>
      <c r="AC103" s="147"/>
      <c r="AD103" s="147"/>
      <c r="AE103" s="147"/>
      <c r="AF103" s="150"/>
      <c r="AG103" s="150"/>
      <c r="AH103" s="150"/>
      <c r="AI103" s="150"/>
      <c r="AJ103" s="150"/>
      <c r="AK103" s="150"/>
      <c r="AL103" s="150"/>
      <c r="AM103" s="150"/>
      <c r="AN103" s="150"/>
      <c r="AO103" s="150"/>
      <c r="AP103" s="150"/>
      <c r="AQ103" s="150"/>
      <c r="AR103" s="150"/>
      <c r="AS103" s="150"/>
      <c r="AT103" s="150"/>
      <c r="AU103" s="150"/>
      <c r="AV103" s="150"/>
      <c r="AW103" s="150"/>
      <c r="AX103" s="150"/>
      <c r="AY103" s="152" t="s">
        <v>155</v>
      </c>
      <c r="AZ103" s="150"/>
      <c r="BA103" s="150"/>
      <c r="BB103" s="150"/>
      <c r="BC103" s="150"/>
      <c r="BD103" s="150"/>
      <c r="BE103" s="153">
        <f t="shared" si="0"/>
        <v>0</v>
      </c>
      <c r="BF103" s="153">
        <f t="shared" si="1"/>
        <v>0</v>
      </c>
      <c r="BG103" s="153">
        <f t="shared" si="2"/>
        <v>0</v>
      </c>
      <c r="BH103" s="153">
        <f t="shared" si="3"/>
        <v>0</v>
      </c>
      <c r="BI103" s="153">
        <f t="shared" si="4"/>
        <v>0</v>
      </c>
      <c r="BJ103" s="152" t="s">
        <v>87</v>
      </c>
      <c r="BK103" s="150"/>
      <c r="BL103" s="150"/>
      <c r="BM103" s="150"/>
    </row>
    <row r="104" spans="1:65" s="2" customFormat="1" ht="18" customHeight="1">
      <c r="A104" s="35"/>
      <c r="B104" s="146"/>
      <c r="C104" s="147"/>
      <c r="D104" s="287" t="s">
        <v>157</v>
      </c>
      <c r="E104" s="300"/>
      <c r="F104" s="300"/>
      <c r="G104" s="147"/>
      <c r="H104" s="147"/>
      <c r="I104" s="147"/>
      <c r="J104" s="105">
        <v>0</v>
      </c>
      <c r="K104" s="147"/>
      <c r="L104" s="149"/>
      <c r="M104" s="150"/>
      <c r="N104" s="151" t="s">
        <v>40</v>
      </c>
      <c r="O104" s="150"/>
      <c r="P104" s="150"/>
      <c r="Q104" s="150"/>
      <c r="R104" s="150"/>
      <c r="S104" s="147"/>
      <c r="T104" s="147"/>
      <c r="U104" s="147"/>
      <c r="V104" s="147"/>
      <c r="W104" s="147"/>
      <c r="X104" s="147"/>
      <c r="Y104" s="147"/>
      <c r="Z104" s="147"/>
      <c r="AA104" s="147"/>
      <c r="AB104" s="147"/>
      <c r="AC104" s="147"/>
      <c r="AD104" s="147"/>
      <c r="AE104" s="147"/>
      <c r="AF104" s="150"/>
      <c r="AG104" s="150"/>
      <c r="AH104" s="150"/>
      <c r="AI104" s="150"/>
      <c r="AJ104" s="150"/>
      <c r="AK104" s="150"/>
      <c r="AL104" s="150"/>
      <c r="AM104" s="150"/>
      <c r="AN104" s="150"/>
      <c r="AO104" s="150"/>
      <c r="AP104" s="150"/>
      <c r="AQ104" s="150"/>
      <c r="AR104" s="150"/>
      <c r="AS104" s="150"/>
      <c r="AT104" s="150"/>
      <c r="AU104" s="150"/>
      <c r="AV104" s="150"/>
      <c r="AW104" s="150"/>
      <c r="AX104" s="150"/>
      <c r="AY104" s="152" t="s">
        <v>155</v>
      </c>
      <c r="AZ104" s="150"/>
      <c r="BA104" s="150"/>
      <c r="BB104" s="150"/>
      <c r="BC104" s="150"/>
      <c r="BD104" s="150"/>
      <c r="BE104" s="153">
        <f t="shared" si="0"/>
        <v>0</v>
      </c>
      <c r="BF104" s="153">
        <f t="shared" si="1"/>
        <v>0</v>
      </c>
      <c r="BG104" s="153">
        <f t="shared" si="2"/>
        <v>0</v>
      </c>
      <c r="BH104" s="153">
        <f t="shared" si="3"/>
        <v>0</v>
      </c>
      <c r="BI104" s="153">
        <f t="shared" si="4"/>
        <v>0</v>
      </c>
      <c r="BJ104" s="152" t="s">
        <v>87</v>
      </c>
      <c r="BK104" s="150"/>
      <c r="BL104" s="150"/>
      <c r="BM104" s="150"/>
    </row>
    <row r="105" spans="1:65" s="2" customFormat="1" ht="18" customHeight="1">
      <c r="A105" s="35"/>
      <c r="B105" s="146"/>
      <c r="C105" s="147"/>
      <c r="D105" s="287" t="s">
        <v>158</v>
      </c>
      <c r="E105" s="300"/>
      <c r="F105" s="300"/>
      <c r="G105" s="147"/>
      <c r="H105" s="147"/>
      <c r="I105" s="147"/>
      <c r="J105" s="105">
        <v>0</v>
      </c>
      <c r="K105" s="147"/>
      <c r="L105" s="149"/>
      <c r="M105" s="150"/>
      <c r="N105" s="151" t="s">
        <v>40</v>
      </c>
      <c r="O105" s="150"/>
      <c r="P105" s="150"/>
      <c r="Q105" s="150"/>
      <c r="R105" s="150"/>
      <c r="S105" s="147"/>
      <c r="T105" s="147"/>
      <c r="U105" s="147"/>
      <c r="V105" s="147"/>
      <c r="W105" s="147"/>
      <c r="X105" s="147"/>
      <c r="Y105" s="147"/>
      <c r="Z105" s="147"/>
      <c r="AA105" s="147"/>
      <c r="AB105" s="147"/>
      <c r="AC105" s="147"/>
      <c r="AD105" s="147"/>
      <c r="AE105" s="147"/>
      <c r="AF105" s="150"/>
      <c r="AG105" s="150"/>
      <c r="AH105" s="150"/>
      <c r="AI105" s="150"/>
      <c r="AJ105" s="150"/>
      <c r="AK105" s="150"/>
      <c r="AL105" s="150"/>
      <c r="AM105" s="150"/>
      <c r="AN105" s="150"/>
      <c r="AO105" s="150"/>
      <c r="AP105" s="150"/>
      <c r="AQ105" s="150"/>
      <c r="AR105" s="150"/>
      <c r="AS105" s="150"/>
      <c r="AT105" s="150"/>
      <c r="AU105" s="150"/>
      <c r="AV105" s="150"/>
      <c r="AW105" s="150"/>
      <c r="AX105" s="150"/>
      <c r="AY105" s="152" t="s">
        <v>155</v>
      </c>
      <c r="AZ105" s="150"/>
      <c r="BA105" s="150"/>
      <c r="BB105" s="150"/>
      <c r="BC105" s="150"/>
      <c r="BD105" s="150"/>
      <c r="BE105" s="153">
        <f t="shared" si="0"/>
        <v>0</v>
      </c>
      <c r="BF105" s="153">
        <f t="shared" si="1"/>
        <v>0</v>
      </c>
      <c r="BG105" s="153">
        <f t="shared" si="2"/>
        <v>0</v>
      </c>
      <c r="BH105" s="153">
        <f t="shared" si="3"/>
        <v>0</v>
      </c>
      <c r="BI105" s="153">
        <f t="shared" si="4"/>
        <v>0</v>
      </c>
      <c r="BJ105" s="152" t="s">
        <v>87</v>
      </c>
      <c r="BK105" s="150"/>
      <c r="BL105" s="150"/>
      <c r="BM105" s="150"/>
    </row>
    <row r="106" spans="1:65" s="2" customFormat="1" ht="18" customHeight="1">
      <c r="A106" s="35"/>
      <c r="B106" s="146"/>
      <c r="C106" s="147"/>
      <c r="D106" s="287" t="s">
        <v>159</v>
      </c>
      <c r="E106" s="300"/>
      <c r="F106" s="300"/>
      <c r="G106" s="147"/>
      <c r="H106" s="147"/>
      <c r="I106" s="147"/>
      <c r="J106" s="105">
        <v>0</v>
      </c>
      <c r="K106" s="147"/>
      <c r="L106" s="149"/>
      <c r="M106" s="150"/>
      <c r="N106" s="151" t="s">
        <v>40</v>
      </c>
      <c r="O106" s="150"/>
      <c r="P106" s="150"/>
      <c r="Q106" s="150"/>
      <c r="R106" s="150"/>
      <c r="S106" s="147"/>
      <c r="T106" s="147"/>
      <c r="U106" s="147"/>
      <c r="V106" s="147"/>
      <c r="W106" s="147"/>
      <c r="X106" s="147"/>
      <c r="Y106" s="147"/>
      <c r="Z106" s="147"/>
      <c r="AA106" s="147"/>
      <c r="AB106" s="147"/>
      <c r="AC106" s="147"/>
      <c r="AD106" s="147"/>
      <c r="AE106" s="147"/>
      <c r="AF106" s="150"/>
      <c r="AG106" s="150"/>
      <c r="AH106" s="150"/>
      <c r="AI106" s="150"/>
      <c r="AJ106" s="150"/>
      <c r="AK106" s="150"/>
      <c r="AL106" s="150"/>
      <c r="AM106" s="150"/>
      <c r="AN106" s="150"/>
      <c r="AO106" s="150"/>
      <c r="AP106" s="150"/>
      <c r="AQ106" s="150"/>
      <c r="AR106" s="150"/>
      <c r="AS106" s="150"/>
      <c r="AT106" s="150"/>
      <c r="AU106" s="150"/>
      <c r="AV106" s="150"/>
      <c r="AW106" s="150"/>
      <c r="AX106" s="150"/>
      <c r="AY106" s="152" t="s">
        <v>155</v>
      </c>
      <c r="AZ106" s="150"/>
      <c r="BA106" s="150"/>
      <c r="BB106" s="150"/>
      <c r="BC106" s="150"/>
      <c r="BD106" s="150"/>
      <c r="BE106" s="153">
        <f t="shared" si="0"/>
        <v>0</v>
      </c>
      <c r="BF106" s="153">
        <f t="shared" si="1"/>
        <v>0</v>
      </c>
      <c r="BG106" s="153">
        <f t="shared" si="2"/>
        <v>0</v>
      </c>
      <c r="BH106" s="153">
        <f t="shared" si="3"/>
        <v>0</v>
      </c>
      <c r="BI106" s="153">
        <f t="shared" si="4"/>
        <v>0</v>
      </c>
      <c r="BJ106" s="152" t="s">
        <v>87</v>
      </c>
      <c r="BK106" s="150"/>
      <c r="BL106" s="150"/>
      <c r="BM106" s="150"/>
    </row>
    <row r="107" spans="1:65" s="2" customFormat="1" ht="18" customHeight="1">
      <c r="A107" s="35"/>
      <c r="B107" s="146"/>
      <c r="C107" s="147"/>
      <c r="D107" s="148" t="s">
        <v>160</v>
      </c>
      <c r="E107" s="147"/>
      <c r="F107" s="147"/>
      <c r="G107" s="147"/>
      <c r="H107" s="147"/>
      <c r="I107" s="147"/>
      <c r="J107" s="105">
        <f>ROUND(J30*T107,2)</f>
        <v>0</v>
      </c>
      <c r="K107" s="147"/>
      <c r="L107" s="149"/>
      <c r="M107" s="150"/>
      <c r="N107" s="151" t="s">
        <v>40</v>
      </c>
      <c r="O107" s="150"/>
      <c r="P107" s="150"/>
      <c r="Q107" s="150"/>
      <c r="R107" s="150"/>
      <c r="S107" s="147"/>
      <c r="T107" s="147"/>
      <c r="U107" s="147"/>
      <c r="V107" s="147"/>
      <c r="W107" s="147"/>
      <c r="X107" s="147"/>
      <c r="Y107" s="147"/>
      <c r="Z107" s="147"/>
      <c r="AA107" s="147"/>
      <c r="AB107" s="147"/>
      <c r="AC107" s="147"/>
      <c r="AD107" s="147"/>
      <c r="AE107" s="147"/>
      <c r="AF107" s="150"/>
      <c r="AG107" s="150"/>
      <c r="AH107" s="150"/>
      <c r="AI107" s="150"/>
      <c r="AJ107" s="150"/>
      <c r="AK107" s="150"/>
      <c r="AL107" s="150"/>
      <c r="AM107" s="150"/>
      <c r="AN107" s="150"/>
      <c r="AO107" s="150"/>
      <c r="AP107" s="150"/>
      <c r="AQ107" s="150"/>
      <c r="AR107" s="150"/>
      <c r="AS107" s="150"/>
      <c r="AT107" s="150"/>
      <c r="AU107" s="150"/>
      <c r="AV107" s="150"/>
      <c r="AW107" s="150"/>
      <c r="AX107" s="150"/>
      <c r="AY107" s="152" t="s">
        <v>161</v>
      </c>
      <c r="AZ107" s="150"/>
      <c r="BA107" s="150"/>
      <c r="BB107" s="150"/>
      <c r="BC107" s="150"/>
      <c r="BD107" s="150"/>
      <c r="BE107" s="153">
        <f t="shared" si="0"/>
        <v>0</v>
      </c>
      <c r="BF107" s="153">
        <f t="shared" si="1"/>
        <v>0</v>
      </c>
      <c r="BG107" s="153">
        <f t="shared" si="2"/>
        <v>0</v>
      </c>
      <c r="BH107" s="153">
        <f t="shared" si="3"/>
        <v>0</v>
      </c>
      <c r="BI107" s="153">
        <f t="shared" si="4"/>
        <v>0</v>
      </c>
      <c r="BJ107" s="152" t="s">
        <v>87</v>
      </c>
      <c r="BK107" s="150"/>
      <c r="BL107" s="150"/>
      <c r="BM107" s="150"/>
    </row>
    <row r="108" spans="1:65" s="2" customFormat="1">
      <c r="A108" s="35"/>
      <c r="B108" s="36"/>
      <c r="C108" s="35"/>
      <c r="D108" s="35"/>
      <c r="E108" s="35"/>
      <c r="F108" s="35"/>
      <c r="G108" s="35"/>
      <c r="H108" s="35"/>
      <c r="I108" s="35"/>
      <c r="J108" s="35"/>
      <c r="K108" s="35"/>
      <c r="L108" s="48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65" s="2" customFormat="1" ht="29.25" customHeight="1">
      <c r="A109" s="35"/>
      <c r="B109" s="36"/>
      <c r="C109" s="112" t="s">
        <v>127</v>
      </c>
      <c r="D109" s="113"/>
      <c r="E109" s="113"/>
      <c r="F109" s="113"/>
      <c r="G109" s="113"/>
      <c r="H109" s="113"/>
      <c r="I109" s="113"/>
      <c r="J109" s="114">
        <f>ROUND(J96+J101,2)</f>
        <v>0</v>
      </c>
      <c r="K109" s="113"/>
      <c r="L109" s="48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65" s="2" customFormat="1" ht="6.95" customHeight="1">
      <c r="A110" s="35"/>
      <c r="B110" s="53"/>
      <c r="C110" s="54"/>
      <c r="D110" s="54"/>
      <c r="E110" s="54"/>
      <c r="F110" s="54"/>
      <c r="G110" s="54"/>
      <c r="H110" s="54"/>
      <c r="I110" s="54"/>
      <c r="J110" s="54"/>
      <c r="K110" s="54"/>
      <c r="L110" s="48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4" spans="1:63" s="2" customFormat="1" ht="6.95" customHeight="1">
      <c r="A114" s="35"/>
      <c r="B114" s="55"/>
      <c r="C114" s="56"/>
      <c r="D114" s="56"/>
      <c r="E114" s="56"/>
      <c r="F114" s="56"/>
      <c r="G114" s="56"/>
      <c r="H114" s="56"/>
      <c r="I114" s="56"/>
      <c r="J114" s="56"/>
      <c r="K114" s="56"/>
      <c r="L114" s="48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3" s="2" customFormat="1" ht="24.95" customHeight="1">
      <c r="A115" s="35"/>
      <c r="B115" s="36"/>
      <c r="C115" s="22" t="s">
        <v>162</v>
      </c>
      <c r="D115" s="35"/>
      <c r="E115" s="35"/>
      <c r="F115" s="35"/>
      <c r="G115" s="35"/>
      <c r="H115" s="35"/>
      <c r="I115" s="35"/>
      <c r="J115" s="35"/>
      <c r="K115" s="35"/>
      <c r="L115" s="48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3" s="2" customFormat="1" ht="6.95" customHeight="1">
      <c r="A116" s="35"/>
      <c r="B116" s="36"/>
      <c r="C116" s="35"/>
      <c r="D116" s="35"/>
      <c r="E116" s="35"/>
      <c r="F116" s="35"/>
      <c r="G116" s="35"/>
      <c r="H116" s="35"/>
      <c r="I116" s="35"/>
      <c r="J116" s="35"/>
      <c r="K116" s="35"/>
      <c r="L116" s="48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3" s="2" customFormat="1" ht="12" customHeight="1">
      <c r="A117" s="35"/>
      <c r="B117" s="36"/>
      <c r="C117" s="28" t="s">
        <v>15</v>
      </c>
      <c r="D117" s="35"/>
      <c r="E117" s="35"/>
      <c r="F117" s="35"/>
      <c r="G117" s="35"/>
      <c r="H117" s="35"/>
      <c r="I117" s="35"/>
      <c r="J117" s="35"/>
      <c r="K117" s="35"/>
      <c r="L117" s="48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3" s="2" customFormat="1" ht="16.5" customHeight="1">
      <c r="A118" s="35"/>
      <c r="B118" s="36"/>
      <c r="C118" s="35"/>
      <c r="D118" s="35"/>
      <c r="E118" s="301" t="str">
        <f>E7</f>
        <v>Vybudovanie operačnej sály na osadenie prístroja pre urológiu</v>
      </c>
      <c r="F118" s="302"/>
      <c r="G118" s="302"/>
      <c r="H118" s="302"/>
      <c r="I118" s="35"/>
      <c r="J118" s="35"/>
      <c r="K118" s="35"/>
      <c r="L118" s="48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3" s="2" customFormat="1" ht="12" customHeight="1">
      <c r="A119" s="35"/>
      <c r="B119" s="36"/>
      <c r="C119" s="28" t="s">
        <v>129</v>
      </c>
      <c r="D119" s="35"/>
      <c r="E119" s="35"/>
      <c r="F119" s="35"/>
      <c r="G119" s="35"/>
      <c r="H119" s="35"/>
      <c r="I119" s="35"/>
      <c r="J119" s="35"/>
      <c r="K119" s="35"/>
      <c r="L119" s="48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3" s="2" customFormat="1" ht="16.5" customHeight="1">
      <c r="A120" s="35"/>
      <c r="B120" s="36"/>
      <c r="C120" s="35"/>
      <c r="D120" s="35"/>
      <c r="E120" s="292" t="str">
        <f>E9</f>
        <v>MED - Rozvody medicínskych plynov</v>
      </c>
      <c r="F120" s="299"/>
      <c r="G120" s="299"/>
      <c r="H120" s="299"/>
      <c r="I120" s="35"/>
      <c r="J120" s="35"/>
      <c r="K120" s="35"/>
      <c r="L120" s="48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3" s="2" customFormat="1" ht="6.95" customHeight="1">
      <c r="A121" s="35"/>
      <c r="B121" s="36"/>
      <c r="C121" s="35"/>
      <c r="D121" s="35"/>
      <c r="E121" s="35"/>
      <c r="F121" s="35"/>
      <c r="G121" s="35"/>
      <c r="H121" s="35"/>
      <c r="I121" s="35"/>
      <c r="J121" s="35"/>
      <c r="K121" s="35"/>
      <c r="L121" s="48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3" s="2" customFormat="1" ht="12" customHeight="1">
      <c r="A122" s="35"/>
      <c r="B122" s="36"/>
      <c r="C122" s="28" t="s">
        <v>19</v>
      </c>
      <c r="D122" s="35"/>
      <c r="E122" s="35"/>
      <c r="F122" s="26" t="str">
        <f>F12</f>
        <v>Bratislava</v>
      </c>
      <c r="G122" s="35"/>
      <c r="H122" s="35"/>
      <c r="I122" s="28" t="s">
        <v>21</v>
      </c>
      <c r="J122" s="61" t="str">
        <f>IF(J12="","",J12)</f>
        <v>14. 3. 2022</v>
      </c>
      <c r="K122" s="35"/>
      <c r="L122" s="48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3" s="2" customFormat="1" ht="6.95" customHeight="1">
      <c r="A123" s="35"/>
      <c r="B123" s="36"/>
      <c r="C123" s="35"/>
      <c r="D123" s="35"/>
      <c r="E123" s="35"/>
      <c r="F123" s="35"/>
      <c r="G123" s="35"/>
      <c r="H123" s="35"/>
      <c r="I123" s="35"/>
      <c r="J123" s="35"/>
      <c r="K123" s="35"/>
      <c r="L123" s="48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63" s="2" customFormat="1" ht="15.2" customHeight="1">
      <c r="A124" s="35"/>
      <c r="B124" s="36"/>
      <c r="C124" s="28" t="s">
        <v>23</v>
      </c>
      <c r="D124" s="35"/>
      <c r="E124" s="35"/>
      <c r="F124" s="26" t="str">
        <f>E15</f>
        <v xml:space="preserve"> </v>
      </c>
      <c r="G124" s="35"/>
      <c r="H124" s="35"/>
      <c r="I124" s="28" t="s">
        <v>28</v>
      </c>
      <c r="J124" s="31" t="str">
        <f>E21</f>
        <v xml:space="preserve"> </v>
      </c>
      <c r="K124" s="35"/>
      <c r="L124" s="48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63" s="2" customFormat="1" ht="25.7" customHeight="1">
      <c r="A125" s="35"/>
      <c r="B125" s="36"/>
      <c r="C125" s="28" t="s">
        <v>27</v>
      </c>
      <c r="D125" s="35"/>
      <c r="E125" s="35"/>
      <c r="F125" s="26" t="str">
        <f>IF(E18="","",E18)</f>
        <v/>
      </c>
      <c r="G125" s="35"/>
      <c r="H125" s="35"/>
      <c r="I125" s="28" t="s">
        <v>30</v>
      </c>
      <c r="J125" s="31" t="str">
        <f>E24</f>
        <v>Jiří Štajer - MZ Liberec, a.s.</v>
      </c>
      <c r="K125" s="35"/>
      <c r="L125" s="48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63" s="2" customFormat="1" ht="10.35" customHeight="1">
      <c r="A126" s="35"/>
      <c r="B126" s="36"/>
      <c r="C126" s="35"/>
      <c r="D126" s="35"/>
      <c r="E126" s="35"/>
      <c r="F126" s="35"/>
      <c r="G126" s="35"/>
      <c r="H126" s="35"/>
      <c r="I126" s="35"/>
      <c r="J126" s="35"/>
      <c r="K126" s="35"/>
      <c r="L126" s="48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63" s="11" customFormat="1" ht="29.25" customHeight="1">
      <c r="A127" s="154"/>
      <c r="B127" s="155"/>
      <c r="C127" s="156" t="s">
        <v>163</v>
      </c>
      <c r="D127" s="157" t="s">
        <v>59</v>
      </c>
      <c r="E127" s="157" t="s">
        <v>55</v>
      </c>
      <c r="F127" s="157" t="s">
        <v>56</v>
      </c>
      <c r="G127" s="157" t="s">
        <v>164</v>
      </c>
      <c r="H127" s="157" t="s">
        <v>165</v>
      </c>
      <c r="I127" s="157" t="s">
        <v>166</v>
      </c>
      <c r="J127" s="158" t="s">
        <v>138</v>
      </c>
      <c r="K127" s="159" t="s">
        <v>167</v>
      </c>
      <c r="L127" s="160"/>
      <c r="M127" s="68" t="s">
        <v>1</v>
      </c>
      <c r="N127" s="69" t="s">
        <v>38</v>
      </c>
      <c r="O127" s="69" t="s">
        <v>168</v>
      </c>
      <c r="P127" s="69" t="s">
        <v>169</v>
      </c>
      <c r="Q127" s="69" t="s">
        <v>170</v>
      </c>
      <c r="R127" s="69" t="s">
        <v>171</v>
      </c>
      <c r="S127" s="69" t="s">
        <v>172</v>
      </c>
      <c r="T127" s="70" t="s">
        <v>173</v>
      </c>
      <c r="U127" s="154"/>
      <c r="V127" s="154"/>
      <c r="W127" s="154"/>
      <c r="X127" s="154"/>
      <c r="Y127" s="154"/>
      <c r="Z127" s="154"/>
      <c r="AA127" s="154"/>
      <c r="AB127" s="154"/>
      <c r="AC127" s="154"/>
      <c r="AD127" s="154"/>
      <c r="AE127" s="154"/>
    </row>
    <row r="128" spans="1:63" s="2" customFormat="1" ht="22.9" customHeight="1">
      <c r="A128" s="35"/>
      <c r="B128" s="36"/>
      <c r="C128" s="75" t="s">
        <v>135</v>
      </c>
      <c r="D128" s="35"/>
      <c r="E128" s="35"/>
      <c r="F128" s="35"/>
      <c r="G128" s="35"/>
      <c r="H128" s="35"/>
      <c r="I128" s="35"/>
      <c r="J128" s="161">
        <f>BK128</f>
        <v>0</v>
      </c>
      <c r="K128" s="35"/>
      <c r="L128" s="36"/>
      <c r="M128" s="71"/>
      <c r="N128" s="62"/>
      <c r="O128" s="72"/>
      <c r="P128" s="162">
        <f>P129+P152</f>
        <v>0</v>
      </c>
      <c r="Q128" s="72"/>
      <c r="R128" s="162">
        <f>R129+R152</f>
        <v>0</v>
      </c>
      <c r="S128" s="72"/>
      <c r="T128" s="163">
        <f>T129+T152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T128" s="18" t="s">
        <v>73</v>
      </c>
      <c r="AU128" s="18" t="s">
        <v>140</v>
      </c>
      <c r="BK128" s="164">
        <f>BK129+BK152</f>
        <v>0</v>
      </c>
    </row>
    <row r="129" spans="1:65" s="12" customFormat="1" ht="25.9" customHeight="1">
      <c r="B129" s="165"/>
      <c r="D129" s="166" t="s">
        <v>73</v>
      </c>
      <c r="E129" s="167" t="s">
        <v>725</v>
      </c>
      <c r="F129" s="167" t="s">
        <v>1712</v>
      </c>
      <c r="I129" s="168"/>
      <c r="J129" s="169">
        <f>BK129</f>
        <v>0</v>
      </c>
      <c r="L129" s="165"/>
      <c r="M129" s="170"/>
      <c r="N129" s="171"/>
      <c r="O129" s="171"/>
      <c r="P129" s="172">
        <f>SUM(P130:P151)</f>
        <v>0</v>
      </c>
      <c r="Q129" s="171"/>
      <c r="R129" s="172">
        <f>SUM(R130:R151)</f>
        <v>0</v>
      </c>
      <c r="S129" s="171"/>
      <c r="T129" s="173">
        <f>SUM(T130:T151)</f>
        <v>0</v>
      </c>
      <c r="AR129" s="166" t="s">
        <v>81</v>
      </c>
      <c r="AT129" s="174" t="s">
        <v>73</v>
      </c>
      <c r="AU129" s="174" t="s">
        <v>74</v>
      </c>
      <c r="AY129" s="166" t="s">
        <v>176</v>
      </c>
      <c r="BK129" s="175">
        <f>SUM(BK130:BK151)</f>
        <v>0</v>
      </c>
    </row>
    <row r="130" spans="1:65" s="2" customFormat="1" ht="16.5" customHeight="1">
      <c r="A130" s="35"/>
      <c r="B130" s="146"/>
      <c r="C130" s="178" t="s">
        <v>81</v>
      </c>
      <c r="D130" s="178" t="s">
        <v>179</v>
      </c>
      <c r="E130" s="179" t="s">
        <v>1713</v>
      </c>
      <c r="F130" s="180" t="s">
        <v>1714</v>
      </c>
      <c r="G130" s="181" t="s">
        <v>263</v>
      </c>
      <c r="H130" s="182">
        <v>3</v>
      </c>
      <c r="I130" s="183"/>
      <c r="J130" s="184">
        <f t="shared" ref="J130:J150" si="5">ROUND(I130*H130,2)</f>
        <v>0</v>
      </c>
      <c r="K130" s="185"/>
      <c r="L130" s="36"/>
      <c r="M130" s="186" t="s">
        <v>1</v>
      </c>
      <c r="N130" s="187" t="s">
        <v>40</v>
      </c>
      <c r="O130" s="64"/>
      <c r="P130" s="188">
        <f t="shared" ref="P130:P150" si="6">O130*H130</f>
        <v>0</v>
      </c>
      <c r="Q130" s="188">
        <v>0</v>
      </c>
      <c r="R130" s="188">
        <f t="shared" ref="R130:R150" si="7">Q130*H130</f>
        <v>0</v>
      </c>
      <c r="S130" s="188">
        <v>0</v>
      </c>
      <c r="T130" s="189">
        <f t="shared" ref="T130:T150" si="8"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190" t="s">
        <v>183</v>
      </c>
      <c r="AT130" s="190" t="s">
        <v>179</v>
      </c>
      <c r="AU130" s="190" t="s">
        <v>81</v>
      </c>
      <c r="AY130" s="18" t="s">
        <v>176</v>
      </c>
      <c r="BE130" s="108">
        <f t="shared" ref="BE130:BE150" si="9">IF(N130="základná",J130,0)</f>
        <v>0</v>
      </c>
      <c r="BF130" s="108">
        <f t="shared" ref="BF130:BF150" si="10">IF(N130="znížená",J130,0)</f>
        <v>0</v>
      </c>
      <c r="BG130" s="108">
        <f t="shared" ref="BG130:BG150" si="11">IF(N130="zákl. prenesená",J130,0)</f>
        <v>0</v>
      </c>
      <c r="BH130" s="108">
        <f t="shared" ref="BH130:BH150" si="12">IF(N130="zníž. prenesená",J130,0)</f>
        <v>0</v>
      </c>
      <c r="BI130" s="108">
        <f t="shared" ref="BI130:BI150" si="13">IF(N130="nulová",J130,0)</f>
        <v>0</v>
      </c>
      <c r="BJ130" s="18" t="s">
        <v>87</v>
      </c>
      <c r="BK130" s="108">
        <f t="shared" ref="BK130:BK150" si="14">ROUND(I130*H130,2)</f>
        <v>0</v>
      </c>
      <c r="BL130" s="18" t="s">
        <v>183</v>
      </c>
      <c r="BM130" s="190" t="s">
        <v>87</v>
      </c>
    </row>
    <row r="131" spans="1:65" s="2" customFormat="1" ht="16.5" customHeight="1">
      <c r="A131" s="35"/>
      <c r="B131" s="146"/>
      <c r="C131" s="178" t="s">
        <v>87</v>
      </c>
      <c r="D131" s="178" t="s">
        <v>179</v>
      </c>
      <c r="E131" s="179" t="s">
        <v>1715</v>
      </c>
      <c r="F131" s="180" t="s">
        <v>1716</v>
      </c>
      <c r="G131" s="181" t="s">
        <v>263</v>
      </c>
      <c r="H131" s="182">
        <v>26</v>
      </c>
      <c r="I131" s="183"/>
      <c r="J131" s="184">
        <f t="shared" si="5"/>
        <v>0</v>
      </c>
      <c r="K131" s="185"/>
      <c r="L131" s="36"/>
      <c r="M131" s="186" t="s">
        <v>1</v>
      </c>
      <c r="N131" s="187" t="s">
        <v>40</v>
      </c>
      <c r="O131" s="64"/>
      <c r="P131" s="188">
        <f t="shared" si="6"/>
        <v>0</v>
      </c>
      <c r="Q131" s="188">
        <v>0</v>
      </c>
      <c r="R131" s="188">
        <f t="shared" si="7"/>
        <v>0</v>
      </c>
      <c r="S131" s="188">
        <v>0</v>
      </c>
      <c r="T131" s="189">
        <f t="shared" si="8"/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190" t="s">
        <v>183</v>
      </c>
      <c r="AT131" s="190" t="s">
        <v>179</v>
      </c>
      <c r="AU131" s="190" t="s">
        <v>81</v>
      </c>
      <c r="AY131" s="18" t="s">
        <v>176</v>
      </c>
      <c r="BE131" s="108">
        <f t="shared" si="9"/>
        <v>0</v>
      </c>
      <c r="BF131" s="108">
        <f t="shared" si="10"/>
        <v>0</v>
      </c>
      <c r="BG131" s="108">
        <f t="shared" si="11"/>
        <v>0</v>
      </c>
      <c r="BH131" s="108">
        <f t="shared" si="12"/>
        <v>0</v>
      </c>
      <c r="BI131" s="108">
        <f t="shared" si="13"/>
        <v>0</v>
      </c>
      <c r="BJ131" s="18" t="s">
        <v>87</v>
      </c>
      <c r="BK131" s="108">
        <f t="shared" si="14"/>
        <v>0</v>
      </c>
      <c r="BL131" s="18" t="s">
        <v>183</v>
      </c>
      <c r="BM131" s="190" t="s">
        <v>183</v>
      </c>
    </row>
    <row r="132" spans="1:65" s="2" customFormat="1" ht="16.5" customHeight="1">
      <c r="A132" s="35"/>
      <c r="B132" s="146"/>
      <c r="C132" s="178" t="s">
        <v>215</v>
      </c>
      <c r="D132" s="178" t="s">
        <v>179</v>
      </c>
      <c r="E132" s="179" t="s">
        <v>1717</v>
      </c>
      <c r="F132" s="180" t="s">
        <v>1718</v>
      </c>
      <c r="G132" s="181" t="s">
        <v>263</v>
      </c>
      <c r="H132" s="182">
        <v>209</v>
      </c>
      <c r="I132" s="183"/>
      <c r="J132" s="184">
        <f t="shared" si="5"/>
        <v>0</v>
      </c>
      <c r="K132" s="185"/>
      <c r="L132" s="36"/>
      <c r="M132" s="186" t="s">
        <v>1</v>
      </c>
      <c r="N132" s="187" t="s">
        <v>40</v>
      </c>
      <c r="O132" s="64"/>
      <c r="P132" s="188">
        <f t="shared" si="6"/>
        <v>0</v>
      </c>
      <c r="Q132" s="188">
        <v>0</v>
      </c>
      <c r="R132" s="188">
        <f t="shared" si="7"/>
        <v>0</v>
      </c>
      <c r="S132" s="188">
        <v>0</v>
      </c>
      <c r="T132" s="189">
        <f t="shared" si="8"/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190" t="s">
        <v>183</v>
      </c>
      <c r="AT132" s="190" t="s">
        <v>179</v>
      </c>
      <c r="AU132" s="190" t="s">
        <v>81</v>
      </c>
      <c r="AY132" s="18" t="s">
        <v>176</v>
      </c>
      <c r="BE132" s="108">
        <f t="shared" si="9"/>
        <v>0</v>
      </c>
      <c r="BF132" s="108">
        <f t="shared" si="10"/>
        <v>0</v>
      </c>
      <c r="BG132" s="108">
        <f t="shared" si="11"/>
        <v>0</v>
      </c>
      <c r="BH132" s="108">
        <f t="shared" si="12"/>
        <v>0</v>
      </c>
      <c r="BI132" s="108">
        <f t="shared" si="13"/>
        <v>0</v>
      </c>
      <c r="BJ132" s="18" t="s">
        <v>87</v>
      </c>
      <c r="BK132" s="108">
        <f t="shared" si="14"/>
        <v>0</v>
      </c>
      <c r="BL132" s="18" t="s">
        <v>183</v>
      </c>
      <c r="BM132" s="190" t="s">
        <v>218</v>
      </c>
    </row>
    <row r="133" spans="1:65" s="2" customFormat="1" ht="21.75" customHeight="1">
      <c r="A133" s="35"/>
      <c r="B133" s="146"/>
      <c r="C133" s="178" t="s">
        <v>183</v>
      </c>
      <c r="D133" s="178" t="s">
        <v>179</v>
      </c>
      <c r="E133" s="179" t="s">
        <v>1719</v>
      </c>
      <c r="F133" s="180" t="s">
        <v>1720</v>
      </c>
      <c r="G133" s="181" t="s">
        <v>272</v>
      </c>
      <c r="H133" s="182">
        <v>95</v>
      </c>
      <c r="I133" s="183"/>
      <c r="J133" s="184">
        <f t="shared" si="5"/>
        <v>0</v>
      </c>
      <c r="K133" s="185"/>
      <c r="L133" s="36"/>
      <c r="M133" s="186" t="s">
        <v>1</v>
      </c>
      <c r="N133" s="187" t="s">
        <v>40</v>
      </c>
      <c r="O133" s="64"/>
      <c r="P133" s="188">
        <f t="shared" si="6"/>
        <v>0</v>
      </c>
      <c r="Q133" s="188">
        <v>0</v>
      </c>
      <c r="R133" s="188">
        <f t="shared" si="7"/>
        <v>0</v>
      </c>
      <c r="S133" s="188">
        <v>0</v>
      </c>
      <c r="T133" s="189">
        <f t="shared" si="8"/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190" t="s">
        <v>183</v>
      </c>
      <c r="AT133" s="190" t="s">
        <v>179</v>
      </c>
      <c r="AU133" s="190" t="s">
        <v>81</v>
      </c>
      <c r="AY133" s="18" t="s">
        <v>176</v>
      </c>
      <c r="BE133" s="108">
        <f t="shared" si="9"/>
        <v>0</v>
      </c>
      <c r="BF133" s="108">
        <f t="shared" si="10"/>
        <v>0</v>
      </c>
      <c r="BG133" s="108">
        <f t="shared" si="11"/>
        <v>0</v>
      </c>
      <c r="BH133" s="108">
        <f t="shared" si="12"/>
        <v>0</v>
      </c>
      <c r="BI133" s="108">
        <f t="shared" si="13"/>
        <v>0</v>
      </c>
      <c r="BJ133" s="18" t="s">
        <v>87</v>
      </c>
      <c r="BK133" s="108">
        <f t="shared" si="14"/>
        <v>0</v>
      </c>
      <c r="BL133" s="18" t="s">
        <v>183</v>
      </c>
      <c r="BM133" s="190" t="s">
        <v>225</v>
      </c>
    </row>
    <row r="134" spans="1:65" s="2" customFormat="1" ht="16.5" customHeight="1">
      <c r="A134" s="35"/>
      <c r="B134" s="146"/>
      <c r="C134" s="178" t="s">
        <v>237</v>
      </c>
      <c r="D134" s="178" t="s">
        <v>179</v>
      </c>
      <c r="E134" s="179" t="s">
        <v>1721</v>
      </c>
      <c r="F134" s="180" t="s">
        <v>1722</v>
      </c>
      <c r="G134" s="181" t="s">
        <v>1723</v>
      </c>
      <c r="H134" s="182">
        <v>500</v>
      </c>
      <c r="I134" s="183"/>
      <c r="J134" s="184">
        <f t="shared" si="5"/>
        <v>0</v>
      </c>
      <c r="K134" s="185"/>
      <c r="L134" s="36"/>
      <c r="M134" s="186" t="s">
        <v>1</v>
      </c>
      <c r="N134" s="187" t="s">
        <v>40</v>
      </c>
      <c r="O134" s="64"/>
      <c r="P134" s="188">
        <f t="shared" si="6"/>
        <v>0</v>
      </c>
      <c r="Q134" s="188">
        <v>0</v>
      </c>
      <c r="R134" s="188">
        <f t="shared" si="7"/>
        <v>0</v>
      </c>
      <c r="S134" s="188">
        <v>0</v>
      </c>
      <c r="T134" s="189">
        <f t="shared" si="8"/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190" t="s">
        <v>183</v>
      </c>
      <c r="AT134" s="190" t="s">
        <v>179</v>
      </c>
      <c r="AU134" s="190" t="s">
        <v>81</v>
      </c>
      <c r="AY134" s="18" t="s">
        <v>176</v>
      </c>
      <c r="BE134" s="108">
        <f t="shared" si="9"/>
        <v>0</v>
      </c>
      <c r="BF134" s="108">
        <f t="shared" si="10"/>
        <v>0</v>
      </c>
      <c r="BG134" s="108">
        <f t="shared" si="11"/>
        <v>0</v>
      </c>
      <c r="BH134" s="108">
        <f t="shared" si="12"/>
        <v>0</v>
      </c>
      <c r="BI134" s="108">
        <f t="shared" si="13"/>
        <v>0</v>
      </c>
      <c r="BJ134" s="18" t="s">
        <v>87</v>
      </c>
      <c r="BK134" s="108">
        <f t="shared" si="14"/>
        <v>0</v>
      </c>
      <c r="BL134" s="18" t="s">
        <v>183</v>
      </c>
      <c r="BM134" s="190" t="s">
        <v>240</v>
      </c>
    </row>
    <row r="135" spans="1:65" s="2" customFormat="1" ht="24.2" customHeight="1">
      <c r="A135" s="35"/>
      <c r="B135" s="146"/>
      <c r="C135" s="178" t="s">
        <v>218</v>
      </c>
      <c r="D135" s="178" t="s">
        <v>179</v>
      </c>
      <c r="E135" s="179" t="s">
        <v>1724</v>
      </c>
      <c r="F135" s="180" t="s">
        <v>1725</v>
      </c>
      <c r="G135" s="181" t="s">
        <v>272</v>
      </c>
      <c r="H135" s="182">
        <v>9</v>
      </c>
      <c r="I135" s="183"/>
      <c r="J135" s="184">
        <f t="shared" si="5"/>
        <v>0</v>
      </c>
      <c r="K135" s="185"/>
      <c r="L135" s="36"/>
      <c r="M135" s="186" t="s">
        <v>1</v>
      </c>
      <c r="N135" s="187" t="s">
        <v>40</v>
      </c>
      <c r="O135" s="64"/>
      <c r="P135" s="188">
        <f t="shared" si="6"/>
        <v>0</v>
      </c>
      <c r="Q135" s="188">
        <v>0</v>
      </c>
      <c r="R135" s="188">
        <f t="shared" si="7"/>
        <v>0</v>
      </c>
      <c r="S135" s="188">
        <v>0</v>
      </c>
      <c r="T135" s="189">
        <f t="shared" si="8"/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190" t="s">
        <v>183</v>
      </c>
      <c r="AT135" s="190" t="s">
        <v>179</v>
      </c>
      <c r="AU135" s="190" t="s">
        <v>81</v>
      </c>
      <c r="AY135" s="18" t="s">
        <v>176</v>
      </c>
      <c r="BE135" s="108">
        <f t="shared" si="9"/>
        <v>0</v>
      </c>
      <c r="BF135" s="108">
        <f t="shared" si="10"/>
        <v>0</v>
      </c>
      <c r="BG135" s="108">
        <f t="shared" si="11"/>
        <v>0</v>
      </c>
      <c r="BH135" s="108">
        <f t="shared" si="12"/>
        <v>0</v>
      </c>
      <c r="BI135" s="108">
        <f t="shared" si="13"/>
        <v>0</v>
      </c>
      <c r="BJ135" s="18" t="s">
        <v>87</v>
      </c>
      <c r="BK135" s="108">
        <f t="shared" si="14"/>
        <v>0</v>
      </c>
      <c r="BL135" s="18" t="s">
        <v>183</v>
      </c>
      <c r="BM135" s="190" t="s">
        <v>244</v>
      </c>
    </row>
    <row r="136" spans="1:65" s="2" customFormat="1" ht="24.2" customHeight="1">
      <c r="A136" s="35"/>
      <c r="B136" s="146"/>
      <c r="C136" s="178" t="s">
        <v>245</v>
      </c>
      <c r="D136" s="178" t="s">
        <v>179</v>
      </c>
      <c r="E136" s="179" t="s">
        <v>1726</v>
      </c>
      <c r="F136" s="180" t="s">
        <v>1727</v>
      </c>
      <c r="G136" s="181" t="s">
        <v>272</v>
      </c>
      <c r="H136" s="182">
        <v>1</v>
      </c>
      <c r="I136" s="183"/>
      <c r="J136" s="184">
        <f t="shared" si="5"/>
        <v>0</v>
      </c>
      <c r="K136" s="185"/>
      <c r="L136" s="36"/>
      <c r="M136" s="186" t="s">
        <v>1</v>
      </c>
      <c r="N136" s="187" t="s">
        <v>40</v>
      </c>
      <c r="O136" s="64"/>
      <c r="P136" s="188">
        <f t="shared" si="6"/>
        <v>0</v>
      </c>
      <c r="Q136" s="188">
        <v>0</v>
      </c>
      <c r="R136" s="188">
        <f t="shared" si="7"/>
        <v>0</v>
      </c>
      <c r="S136" s="188">
        <v>0</v>
      </c>
      <c r="T136" s="189">
        <f t="shared" si="8"/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190" t="s">
        <v>183</v>
      </c>
      <c r="AT136" s="190" t="s">
        <v>179</v>
      </c>
      <c r="AU136" s="190" t="s">
        <v>81</v>
      </c>
      <c r="AY136" s="18" t="s">
        <v>176</v>
      </c>
      <c r="BE136" s="108">
        <f t="shared" si="9"/>
        <v>0</v>
      </c>
      <c r="BF136" s="108">
        <f t="shared" si="10"/>
        <v>0</v>
      </c>
      <c r="BG136" s="108">
        <f t="shared" si="11"/>
        <v>0</v>
      </c>
      <c r="BH136" s="108">
        <f t="shared" si="12"/>
        <v>0</v>
      </c>
      <c r="BI136" s="108">
        <f t="shared" si="13"/>
        <v>0</v>
      </c>
      <c r="BJ136" s="18" t="s">
        <v>87</v>
      </c>
      <c r="BK136" s="108">
        <f t="shared" si="14"/>
        <v>0</v>
      </c>
      <c r="BL136" s="18" t="s">
        <v>183</v>
      </c>
      <c r="BM136" s="190" t="s">
        <v>248</v>
      </c>
    </row>
    <row r="137" spans="1:65" s="2" customFormat="1" ht="16.5" customHeight="1">
      <c r="A137" s="35"/>
      <c r="B137" s="146"/>
      <c r="C137" s="178" t="s">
        <v>225</v>
      </c>
      <c r="D137" s="178" t="s">
        <v>179</v>
      </c>
      <c r="E137" s="179" t="s">
        <v>1728</v>
      </c>
      <c r="F137" s="180" t="s">
        <v>1729</v>
      </c>
      <c r="G137" s="181" t="s">
        <v>272</v>
      </c>
      <c r="H137" s="182">
        <v>1</v>
      </c>
      <c r="I137" s="183"/>
      <c r="J137" s="184">
        <f t="shared" si="5"/>
        <v>0</v>
      </c>
      <c r="K137" s="185"/>
      <c r="L137" s="36"/>
      <c r="M137" s="186" t="s">
        <v>1</v>
      </c>
      <c r="N137" s="187" t="s">
        <v>40</v>
      </c>
      <c r="O137" s="64"/>
      <c r="P137" s="188">
        <f t="shared" si="6"/>
        <v>0</v>
      </c>
      <c r="Q137" s="188">
        <v>0</v>
      </c>
      <c r="R137" s="188">
        <f t="shared" si="7"/>
        <v>0</v>
      </c>
      <c r="S137" s="188">
        <v>0</v>
      </c>
      <c r="T137" s="189">
        <f t="shared" si="8"/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190" t="s">
        <v>183</v>
      </c>
      <c r="AT137" s="190" t="s">
        <v>179</v>
      </c>
      <c r="AU137" s="190" t="s">
        <v>81</v>
      </c>
      <c r="AY137" s="18" t="s">
        <v>176</v>
      </c>
      <c r="BE137" s="108">
        <f t="shared" si="9"/>
        <v>0</v>
      </c>
      <c r="BF137" s="108">
        <f t="shared" si="10"/>
        <v>0</v>
      </c>
      <c r="BG137" s="108">
        <f t="shared" si="11"/>
        <v>0</v>
      </c>
      <c r="BH137" s="108">
        <f t="shared" si="12"/>
        <v>0</v>
      </c>
      <c r="BI137" s="108">
        <f t="shared" si="13"/>
        <v>0</v>
      </c>
      <c r="BJ137" s="18" t="s">
        <v>87</v>
      </c>
      <c r="BK137" s="108">
        <f t="shared" si="14"/>
        <v>0</v>
      </c>
      <c r="BL137" s="18" t="s">
        <v>183</v>
      </c>
      <c r="BM137" s="190" t="s">
        <v>252</v>
      </c>
    </row>
    <row r="138" spans="1:65" s="2" customFormat="1" ht="16.5" customHeight="1">
      <c r="A138" s="35"/>
      <c r="B138" s="146"/>
      <c r="C138" s="178" t="s">
        <v>177</v>
      </c>
      <c r="D138" s="178" t="s">
        <v>179</v>
      </c>
      <c r="E138" s="179" t="s">
        <v>1730</v>
      </c>
      <c r="F138" s="180" t="s">
        <v>1731</v>
      </c>
      <c r="G138" s="181" t="s">
        <v>272</v>
      </c>
      <c r="H138" s="182">
        <v>8</v>
      </c>
      <c r="I138" s="183"/>
      <c r="J138" s="184">
        <f t="shared" si="5"/>
        <v>0</v>
      </c>
      <c r="K138" s="185"/>
      <c r="L138" s="36"/>
      <c r="M138" s="186" t="s">
        <v>1</v>
      </c>
      <c r="N138" s="187" t="s">
        <v>40</v>
      </c>
      <c r="O138" s="64"/>
      <c r="P138" s="188">
        <f t="shared" si="6"/>
        <v>0</v>
      </c>
      <c r="Q138" s="188">
        <v>0</v>
      </c>
      <c r="R138" s="188">
        <f t="shared" si="7"/>
        <v>0</v>
      </c>
      <c r="S138" s="188">
        <v>0</v>
      </c>
      <c r="T138" s="189">
        <f t="shared" si="8"/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190" t="s">
        <v>183</v>
      </c>
      <c r="AT138" s="190" t="s">
        <v>179</v>
      </c>
      <c r="AU138" s="190" t="s">
        <v>81</v>
      </c>
      <c r="AY138" s="18" t="s">
        <v>176</v>
      </c>
      <c r="BE138" s="108">
        <f t="shared" si="9"/>
        <v>0</v>
      </c>
      <c r="BF138" s="108">
        <f t="shared" si="10"/>
        <v>0</v>
      </c>
      <c r="BG138" s="108">
        <f t="shared" si="11"/>
        <v>0</v>
      </c>
      <c r="BH138" s="108">
        <f t="shared" si="12"/>
        <v>0</v>
      </c>
      <c r="BI138" s="108">
        <f t="shared" si="13"/>
        <v>0</v>
      </c>
      <c r="BJ138" s="18" t="s">
        <v>87</v>
      </c>
      <c r="BK138" s="108">
        <f t="shared" si="14"/>
        <v>0</v>
      </c>
      <c r="BL138" s="18" t="s">
        <v>183</v>
      </c>
      <c r="BM138" s="190" t="s">
        <v>264</v>
      </c>
    </row>
    <row r="139" spans="1:65" s="2" customFormat="1" ht="16.5" customHeight="1">
      <c r="A139" s="35"/>
      <c r="B139" s="146"/>
      <c r="C139" s="178" t="s">
        <v>240</v>
      </c>
      <c r="D139" s="178" t="s">
        <v>179</v>
      </c>
      <c r="E139" s="179" t="s">
        <v>1732</v>
      </c>
      <c r="F139" s="180" t="s">
        <v>1733</v>
      </c>
      <c r="G139" s="181" t="s">
        <v>272</v>
      </c>
      <c r="H139" s="182">
        <v>47</v>
      </c>
      <c r="I139" s="183"/>
      <c r="J139" s="184">
        <f t="shared" si="5"/>
        <v>0</v>
      </c>
      <c r="K139" s="185"/>
      <c r="L139" s="36"/>
      <c r="M139" s="186" t="s">
        <v>1</v>
      </c>
      <c r="N139" s="187" t="s">
        <v>40</v>
      </c>
      <c r="O139" s="64"/>
      <c r="P139" s="188">
        <f t="shared" si="6"/>
        <v>0</v>
      </c>
      <c r="Q139" s="188">
        <v>0</v>
      </c>
      <c r="R139" s="188">
        <f t="shared" si="7"/>
        <v>0</v>
      </c>
      <c r="S139" s="188">
        <v>0</v>
      </c>
      <c r="T139" s="189">
        <f t="shared" si="8"/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190" t="s">
        <v>183</v>
      </c>
      <c r="AT139" s="190" t="s">
        <v>179</v>
      </c>
      <c r="AU139" s="190" t="s">
        <v>81</v>
      </c>
      <c r="AY139" s="18" t="s">
        <v>176</v>
      </c>
      <c r="BE139" s="108">
        <f t="shared" si="9"/>
        <v>0</v>
      </c>
      <c r="BF139" s="108">
        <f t="shared" si="10"/>
        <v>0</v>
      </c>
      <c r="BG139" s="108">
        <f t="shared" si="11"/>
        <v>0</v>
      </c>
      <c r="BH139" s="108">
        <f t="shared" si="12"/>
        <v>0</v>
      </c>
      <c r="BI139" s="108">
        <f t="shared" si="13"/>
        <v>0</v>
      </c>
      <c r="BJ139" s="18" t="s">
        <v>87</v>
      </c>
      <c r="BK139" s="108">
        <f t="shared" si="14"/>
        <v>0</v>
      </c>
      <c r="BL139" s="18" t="s">
        <v>183</v>
      </c>
      <c r="BM139" s="190" t="s">
        <v>7</v>
      </c>
    </row>
    <row r="140" spans="1:65" s="2" customFormat="1" ht="16.5" customHeight="1">
      <c r="A140" s="35"/>
      <c r="B140" s="146"/>
      <c r="C140" s="178" t="s">
        <v>277</v>
      </c>
      <c r="D140" s="178" t="s">
        <v>179</v>
      </c>
      <c r="E140" s="179" t="s">
        <v>1734</v>
      </c>
      <c r="F140" s="180" t="s">
        <v>1735</v>
      </c>
      <c r="G140" s="181" t="s">
        <v>263</v>
      </c>
      <c r="H140" s="182">
        <v>238</v>
      </c>
      <c r="I140" s="183"/>
      <c r="J140" s="184">
        <f t="shared" si="5"/>
        <v>0</v>
      </c>
      <c r="K140" s="185"/>
      <c r="L140" s="36"/>
      <c r="M140" s="186" t="s">
        <v>1</v>
      </c>
      <c r="N140" s="187" t="s">
        <v>40</v>
      </c>
      <c r="O140" s="64"/>
      <c r="P140" s="188">
        <f t="shared" si="6"/>
        <v>0</v>
      </c>
      <c r="Q140" s="188">
        <v>0</v>
      </c>
      <c r="R140" s="188">
        <f t="shared" si="7"/>
        <v>0</v>
      </c>
      <c r="S140" s="188">
        <v>0</v>
      </c>
      <c r="T140" s="189">
        <f t="shared" si="8"/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190" t="s">
        <v>183</v>
      </c>
      <c r="AT140" s="190" t="s">
        <v>179</v>
      </c>
      <c r="AU140" s="190" t="s">
        <v>81</v>
      </c>
      <c r="AY140" s="18" t="s">
        <v>176</v>
      </c>
      <c r="BE140" s="108">
        <f t="shared" si="9"/>
        <v>0</v>
      </c>
      <c r="BF140" s="108">
        <f t="shared" si="10"/>
        <v>0</v>
      </c>
      <c r="BG140" s="108">
        <f t="shared" si="11"/>
        <v>0</v>
      </c>
      <c r="BH140" s="108">
        <f t="shared" si="12"/>
        <v>0</v>
      </c>
      <c r="BI140" s="108">
        <f t="shared" si="13"/>
        <v>0</v>
      </c>
      <c r="BJ140" s="18" t="s">
        <v>87</v>
      </c>
      <c r="BK140" s="108">
        <f t="shared" si="14"/>
        <v>0</v>
      </c>
      <c r="BL140" s="18" t="s">
        <v>183</v>
      </c>
      <c r="BM140" s="190" t="s">
        <v>280</v>
      </c>
    </row>
    <row r="141" spans="1:65" s="2" customFormat="1" ht="16.5" customHeight="1">
      <c r="A141" s="35"/>
      <c r="B141" s="146"/>
      <c r="C141" s="178" t="s">
        <v>244</v>
      </c>
      <c r="D141" s="178" t="s">
        <v>179</v>
      </c>
      <c r="E141" s="179" t="s">
        <v>1736</v>
      </c>
      <c r="F141" s="180" t="s">
        <v>1737</v>
      </c>
      <c r="G141" s="181" t="s">
        <v>263</v>
      </c>
      <c r="H141" s="182">
        <v>238</v>
      </c>
      <c r="I141" s="183"/>
      <c r="J141" s="184">
        <f t="shared" si="5"/>
        <v>0</v>
      </c>
      <c r="K141" s="185"/>
      <c r="L141" s="36"/>
      <c r="M141" s="186" t="s">
        <v>1</v>
      </c>
      <c r="N141" s="187" t="s">
        <v>40</v>
      </c>
      <c r="O141" s="64"/>
      <c r="P141" s="188">
        <f t="shared" si="6"/>
        <v>0</v>
      </c>
      <c r="Q141" s="188">
        <v>0</v>
      </c>
      <c r="R141" s="188">
        <f t="shared" si="7"/>
        <v>0</v>
      </c>
      <c r="S141" s="188">
        <v>0</v>
      </c>
      <c r="T141" s="189">
        <f t="shared" si="8"/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190" t="s">
        <v>183</v>
      </c>
      <c r="AT141" s="190" t="s">
        <v>179</v>
      </c>
      <c r="AU141" s="190" t="s">
        <v>81</v>
      </c>
      <c r="AY141" s="18" t="s">
        <v>176</v>
      </c>
      <c r="BE141" s="108">
        <f t="shared" si="9"/>
        <v>0</v>
      </c>
      <c r="BF141" s="108">
        <f t="shared" si="10"/>
        <v>0</v>
      </c>
      <c r="BG141" s="108">
        <f t="shared" si="11"/>
        <v>0</v>
      </c>
      <c r="BH141" s="108">
        <f t="shared" si="12"/>
        <v>0</v>
      </c>
      <c r="BI141" s="108">
        <f t="shared" si="13"/>
        <v>0</v>
      </c>
      <c r="BJ141" s="18" t="s">
        <v>87</v>
      </c>
      <c r="BK141" s="108">
        <f t="shared" si="14"/>
        <v>0</v>
      </c>
      <c r="BL141" s="18" t="s">
        <v>183</v>
      </c>
      <c r="BM141" s="190" t="s">
        <v>285</v>
      </c>
    </row>
    <row r="142" spans="1:65" s="2" customFormat="1" ht="16.5" customHeight="1">
      <c r="A142" s="35"/>
      <c r="B142" s="146"/>
      <c r="C142" s="178" t="s">
        <v>287</v>
      </c>
      <c r="D142" s="178" t="s">
        <v>179</v>
      </c>
      <c r="E142" s="179" t="s">
        <v>1738</v>
      </c>
      <c r="F142" s="180" t="s">
        <v>1739</v>
      </c>
      <c r="G142" s="181" t="s">
        <v>263</v>
      </c>
      <c r="H142" s="182">
        <v>238</v>
      </c>
      <c r="I142" s="183"/>
      <c r="J142" s="184">
        <f t="shared" si="5"/>
        <v>0</v>
      </c>
      <c r="K142" s="185"/>
      <c r="L142" s="36"/>
      <c r="M142" s="186" t="s">
        <v>1</v>
      </c>
      <c r="N142" s="187" t="s">
        <v>40</v>
      </c>
      <c r="O142" s="64"/>
      <c r="P142" s="188">
        <f t="shared" si="6"/>
        <v>0</v>
      </c>
      <c r="Q142" s="188">
        <v>0</v>
      </c>
      <c r="R142" s="188">
        <f t="shared" si="7"/>
        <v>0</v>
      </c>
      <c r="S142" s="188">
        <v>0</v>
      </c>
      <c r="T142" s="189">
        <f t="shared" si="8"/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190" t="s">
        <v>183</v>
      </c>
      <c r="AT142" s="190" t="s">
        <v>179</v>
      </c>
      <c r="AU142" s="190" t="s">
        <v>81</v>
      </c>
      <c r="AY142" s="18" t="s">
        <v>176</v>
      </c>
      <c r="BE142" s="108">
        <f t="shared" si="9"/>
        <v>0</v>
      </c>
      <c r="BF142" s="108">
        <f t="shared" si="10"/>
        <v>0</v>
      </c>
      <c r="BG142" s="108">
        <f t="shared" si="11"/>
        <v>0</v>
      </c>
      <c r="BH142" s="108">
        <f t="shared" si="12"/>
        <v>0</v>
      </c>
      <c r="BI142" s="108">
        <f t="shared" si="13"/>
        <v>0</v>
      </c>
      <c r="BJ142" s="18" t="s">
        <v>87</v>
      </c>
      <c r="BK142" s="108">
        <f t="shared" si="14"/>
        <v>0</v>
      </c>
      <c r="BL142" s="18" t="s">
        <v>183</v>
      </c>
      <c r="BM142" s="190" t="s">
        <v>290</v>
      </c>
    </row>
    <row r="143" spans="1:65" s="2" customFormat="1" ht="16.5" customHeight="1">
      <c r="A143" s="35"/>
      <c r="B143" s="146"/>
      <c r="C143" s="178" t="s">
        <v>248</v>
      </c>
      <c r="D143" s="178" t="s">
        <v>179</v>
      </c>
      <c r="E143" s="179" t="s">
        <v>1740</v>
      </c>
      <c r="F143" s="180" t="s">
        <v>1741</v>
      </c>
      <c r="G143" s="181" t="s">
        <v>272</v>
      </c>
      <c r="H143" s="182">
        <v>3</v>
      </c>
      <c r="I143" s="183"/>
      <c r="J143" s="184">
        <f t="shared" si="5"/>
        <v>0</v>
      </c>
      <c r="K143" s="185"/>
      <c r="L143" s="36"/>
      <c r="M143" s="186" t="s">
        <v>1</v>
      </c>
      <c r="N143" s="187" t="s">
        <v>40</v>
      </c>
      <c r="O143" s="64"/>
      <c r="P143" s="188">
        <f t="shared" si="6"/>
        <v>0</v>
      </c>
      <c r="Q143" s="188">
        <v>0</v>
      </c>
      <c r="R143" s="188">
        <f t="shared" si="7"/>
        <v>0</v>
      </c>
      <c r="S143" s="188">
        <v>0</v>
      </c>
      <c r="T143" s="189">
        <f t="shared" si="8"/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190" t="s">
        <v>183</v>
      </c>
      <c r="AT143" s="190" t="s">
        <v>179</v>
      </c>
      <c r="AU143" s="190" t="s">
        <v>81</v>
      </c>
      <c r="AY143" s="18" t="s">
        <v>176</v>
      </c>
      <c r="BE143" s="108">
        <f t="shared" si="9"/>
        <v>0</v>
      </c>
      <c r="BF143" s="108">
        <f t="shared" si="10"/>
        <v>0</v>
      </c>
      <c r="BG143" s="108">
        <f t="shared" si="11"/>
        <v>0</v>
      </c>
      <c r="BH143" s="108">
        <f t="shared" si="12"/>
        <v>0</v>
      </c>
      <c r="BI143" s="108">
        <f t="shared" si="13"/>
        <v>0</v>
      </c>
      <c r="BJ143" s="18" t="s">
        <v>87</v>
      </c>
      <c r="BK143" s="108">
        <f t="shared" si="14"/>
        <v>0</v>
      </c>
      <c r="BL143" s="18" t="s">
        <v>183</v>
      </c>
      <c r="BM143" s="190" t="s">
        <v>298</v>
      </c>
    </row>
    <row r="144" spans="1:65" s="2" customFormat="1" ht="16.5" customHeight="1">
      <c r="A144" s="35"/>
      <c r="B144" s="146"/>
      <c r="C144" s="178" t="s">
        <v>306</v>
      </c>
      <c r="D144" s="178" t="s">
        <v>179</v>
      </c>
      <c r="E144" s="179" t="s">
        <v>1742</v>
      </c>
      <c r="F144" s="180" t="s">
        <v>1743</v>
      </c>
      <c r="G144" s="181" t="s">
        <v>272</v>
      </c>
      <c r="H144" s="182">
        <v>3</v>
      </c>
      <c r="I144" s="183"/>
      <c r="J144" s="184">
        <f t="shared" si="5"/>
        <v>0</v>
      </c>
      <c r="K144" s="185"/>
      <c r="L144" s="36"/>
      <c r="M144" s="186" t="s">
        <v>1</v>
      </c>
      <c r="N144" s="187" t="s">
        <v>40</v>
      </c>
      <c r="O144" s="64"/>
      <c r="P144" s="188">
        <f t="shared" si="6"/>
        <v>0</v>
      </c>
      <c r="Q144" s="188">
        <v>0</v>
      </c>
      <c r="R144" s="188">
        <f t="shared" si="7"/>
        <v>0</v>
      </c>
      <c r="S144" s="188">
        <v>0</v>
      </c>
      <c r="T144" s="189">
        <f t="shared" si="8"/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190" t="s">
        <v>183</v>
      </c>
      <c r="AT144" s="190" t="s">
        <v>179</v>
      </c>
      <c r="AU144" s="190" t="s">
        <v>81</v>
      </c>
      <c r="AY144" s="18" t="s">
        <v>176</v>
      </c>
      <c r="BE144" s="108">
        <f t="shared" si="9"/>
        <v>0</v>
      </c>
      <c r="BF144" s="108">
        <f t="shared" si="10"/>
        <v>0</v>
      </c>
      <c r="BG144" s="108">
        <f t="shared" si="11"/>
        <v>0</v>
      </c>
      <c r="BH144" s="108">
        <f t="shared" si="12"/>
        <v>0</v>
      </c>
      <c r="BI144" s="108">
        <f t="shared" si="13"/>
        <v>0</v>
      </c>
      <c r="BJ144" s="18" t="s">
        <v>87</v>
      </c>
      <c r="BK144" s="108">
        <f t="shared" si="14"/>
        <v>0</v>
      </c>
      <c r="BL144" s="18" t="s">
        <v>183</v>
      </c>
      <c r="BM144" s="190" t="s">
        <v>309</v>
      </c>
    </row>
    <row r="145" spans="1:65" s="2" customFormat="1" ht="16.5" customHeight="1">
      <c r="A145" s="35"/>
      <c r="B145" s="146"/>
      <c r="C145" s="178" t="s">
        <v>252</v>
      </c>
      <c r="D145" s="178" t="s">
        <v>179</v>
      </c>
      <c r="E145" s="179" t="s">
        <v>1744</v>
      </c>
      <c r="F145" s="180" t="s">
        <v>1745</v>
      </c>
      <c r="G145" s="181" t="s">
        <v>272</v>
      </c>
      <c r="H145" s="182">
        <v>3</v>
      </c>
      <c r="I145" s="183"/>
      <c r="J145" s="184">
        <f t="shared" si="5"/>
        <v>0</v>
      </c>
      <c r="K145" s="185"/>
      <c r="L145" s="36"/>
      <c r="M145" s="186" t="s">
        <v>1</v>
      </c>
      <c r="N145" s="187" t="s">
        <v>40</v>
      </c>
      <c r="O145" s="64"/>
      <c r="P145" s="188">
        <f t="shared" si="6"/>
        <v>0</v>
      </c>
      <c r="Q145" s="188">
        <v>0</v>
      </c>
      <c r="R145" s="188">
        <f t="shared" si="7"/>
        <v>0</v>
      </c>
      <c r="S145" s="188">
        <v>0</v>
      </c>
      <c r="T145" s="189">
        <f t="shared" si="8"/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190" t="s">
        <v>183</v>
      </c>
      <c r="AT145" s="190" t="s">
        <v>179</v>
      </c>
      <c r="AU145" s="190" t="s">
        <v>81</v>
      </c>
      <c r="AY145" s="18" t="s">
        <v>176</v>
      </c>
      <c r="BE145" s="108">
        <f t="shared" si="9"/>
        <v>0</v>
      </c>
      <c r="BF145" s="108">
        <f t="shared" si="10"/>
        <v>0</v>
      </c>
      <c r="BG145" s="108">
        <f t="shared" si="11"/>
        <v>0</v>
      </c>
      <c r="BH145" s="108">
        <f t="shared" si="12"/>
        <v>0</v>
      </c>
      <c r="BI145" s="108">
        <f t="shared" si="13"/>
        <v>0</v>
      </c>
      <c r="BJ145" s="18" t="s">
        <v>87</v>
      </c>
      <c r="BK145" s="108">
        <f t="shared" si="14"/>
        <v>0</v>
      </c>
      <c r="BL145" s="18" t="s">
        <v>183</v>
      </c>
      <c r="BM145" s="190" t="s">
        <v>314</v>
      </c>
    </row>
    <row r="146" spans="1:65" s="2" customFormat="1" ht="16.5" customHeight="1">
      <c r="A146" s="35"/>
      <c r="B146" s="146"/>
      <c r="C146" s="178" t="s">
        <v>318</v>
      </c>
      <c r="D146" s="178" t="s">
        <v>179</v>
      </c>
      <c r="E146" s="179" t="s">
        <v>1746</v>
      </c>
      <c r="F146" s="180" t="s">
        <v>1747</v>
      </c>
      <c r="G146" s="181" t="s">
        <v>272</v>
      </c>
      <c r="H146" s="182">
        <v>3</v>
      </c>
      <c r="I146" s="183"/>
      <c r="J146" s="184">
        <f t="shared" si="5"/>
        <v>0</v>
      </c>
      <c r="K146" s="185"/>
      <c r="L146" s="36"/>
      <c r="M146" s="186" t="s">
        <v>1</v>
      </c>
      <c r="N146" s="187" t="s">
        <v>40</v>
      </c>
      <c r="O146" s="64"/>
      <c r="P146" s="188">
        <f t="shared" si="6"/>
        <v>0</v>
      </c>
      <c r="Q146" s="188">
        <v>0</v>
      </c>
      <c r="R146" s="188">
        <f t="shared" si="7"/>
        <v>0</v>
      </c>
      <c r="S146" s="188">
        <v>0</v>
      </c>
      <c r="T146" s="189">
        <f t="shared" si="8"/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190" t="s">
        <v>183</v>
      </c>
      <c r="AT146" s="190" t="s">
        <v>179</v>
      </c>
      <c r="AU146" s="190" t="s">
        <v>81</v>
      </c>
      <c r="AY146" s="18" t="s">
        <v>176</v>
      </c>
      <c r="BE146" s="108">
        <f t="shared" si="9"/>
        <v>0</v>
      </c>
      <c r="BF146" s="108">
        <f t="shared" si="10"/>
        <v>0</v>
      </c>
      <c r="BG146" s="108">
        <f t="shared" si="11"/>
        <v>0</v>
      </c>
      <c r="BH146" s="108">
        <f t="shared" si="12"/>
        <v>0</v>
      </c>
      <c r="BI146" s="108">
        <f t="shared" si="13"/>
        <v>0</v>
      </c>
      <c r="BJ146" s="18" t="s">
        <v>87</v>
      </c>
      <c r="BK146" s="108">
        <f t="shared" si="14"/>
        <v>0</v>
      </c>
      <c r="BL146" s="18" t="s">
        <v>183</v>
      </c>
      <c r="BM146" s="190" t="s">
        <v>321</v>
      </c>
    </row>
    <row r="147" spans="1:65" s="2" customFormat="1" ht="37.9" customHeight="1">
      <c r="A147" s="35"/>
      <c r="B147" s="146"/>
      <c r="C147" s="178" t="s">
        <v>264</v>
      </c>
      <c r="D147" s="178" t="s">
        <v>179</v>
      </c>
      <c r="E147" s="179" t="s">
        <v>1748</v>
      </c>
      <c r="F147" s="180" t="s">
        <v>1749</v>
      </c>
      <c r="G147" s="181" t="s">
        <v>272</v>
      </c>
      <c r="H147" s="182">
        <v>1</v>
      </c>
      <c r="I147" s="183"/>
      <c r="J147" s="184">
        <f t="shared" si="5"/>
        <v>0</v>
      </c>
      <c r="K147" s="185"/>
      <c r="L147" s="36"/>
      <c r="M147" s="186" t="s">
        <v>1</v>
      </c>
      <c r="N147" s="187" t="s">
        <v>40</v>
      </c>
      <c r="O147" s="64"/>
      <c r="P147" s="188">
        <f t="shared" si="6"/>
        <v>0</v>
      </c>
      <c r="Q147" s="188">
        <v>0</v>
      </c>
      <c r="R147" s="188">
        <f t="shared" si="7"/>
        <v>0</v>
      </c>
      <c r="S147" s="188">
        <v>0</v>
      </c>
      <c r="T147" s="189">
        <f t="shared" si="8"/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190" t="s">
        <v>183</v>
      </c>
      <c r="AT147" s="190" t="s">
        <v>179</v>
      </c>
      <c r="AU147" s="190" t="s">
        <v>81</v>
      </c>
      <c r="AY147" s="18" t="s">
        <v>176</v>
      </c>
      <c r="BE147" s="108">
        <f t="shared" si="9"/>
        <v>0</v>
      </c>
      <c r="BF147" s="108">
        <f t="shared" si="10"/>
        <v>0</v>
      </c>
      <c r="BG147" s="108">
        <f t="shared" si="11"/>
        <v>0</v>
      </c>
      <c r="BH147" s="108">
        <f t="shared" si="12"/>
        <v>0</v>
      </c>
      <c r="BI147" s="108">
        <f t="shared" si="13"/>
        <v>0</v>
      </c>
      <c r="BJ147" s="18" t="s">
        <v>87</v>
      </c>
      <c r="BK147" s="108">
        <f t="shared" si="14"/>
        <v>0</v>
      </c>
      <c r="BL147" s="18" t="s">
        <v>183</v>
      </c>
      <c r="BM147" s="190" t="s">
        <v>327</v>
      </c>
    </row>
    <row r="148" spans="1:65" s="2" customFormat="1" ht="49.15" customHeight="1">
      <c r="A148" s="35"/>
      <c r="B148" s="146"/>
      <c r="C148" s="178" t="s">
        <v>329</v>
      </c>
      <c r="D148" s="178" t="s">
        <v>179</v>
      </c>
      <c r="E148" s="179" t="s">
        <v>1750</v>
      </c>
      <c r="F148" s="180" t="s">
        <v>1751</v>
      </c>
      <c r="G148" s="181" t="s">
        <v>272</v>
      </c>
      <c r="H148" s="182">
        <v>1</v>
      </c>
      <c r="I148" s="183"/>
      <c r="J148" s="184">
        <f t="shared" si="5"/>
        <v>0</v>
      </c>
      <c r="K148" s="185"/>
      <c r="L148" s="36"/>
      <c r="M148" s="186" t="s">
        <v>1</v>
      </c>
      <c r="N148" s="187" t="s">
        <v>40</v>
      </c>
      <c r="O148" s="64"/>
      <c r="P148" s="188">
        <f t="shared" si="6"/>
        <v>0</v>
      </c>
      <c r="Q148" s="188">
        <v>0</v>
      </c>
      <c r="R148" s="188">
        <f t="shared" si="7"/>
        <v>0</v>
      </c>
      <c r="S148" s="188">
        <v>0</v>
      </c>
      <c r="T148" s="189">
        <f t="shared" si="8"/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190" t="s">
        <v>183</v>
      </c>
      <c r="AT148" s="190" t="s">
        <v>179</v>
      </c>
      <c r="AU148" s="190" t="s">
        <v>81</v>
      </c>
      <c r="AY148" s="18" t="s">
        <v>176</v>
      </c>
      <c r="BE148" s="108">
        <f t="shared" si="9"/>
        <v>0</v>
      </c>
      <c r="BF148" s="108">
        <f t="shared" si="10"/>
        <v>0</v>
      </c>
      <c r="BG148" s="108">
        <f t="shared" si="11"/>
        <v>0</v>
      </c>
      <c r="BH148" s="108">
        <f t="shared" si="12"/>
        <v>0</v>
      </c>
      <c r="BI148" s="108">
        <f t="shared" si="13"/>
        <v>0</v>
      </c>
      <c r="BJ148" s="18" t="s">
        <v>87</v>
      </c>
      <c r="BK148" s="108">
        <f t="shared" si="14"/>
        <v>0</v>
      </c>
      <c r="BL148" s="18" t="s">
        <v>183</v>
      </c>
      <c r="BM148" s="190" t="s">
        <v>332</v>
      </c>
    </row>
    <row r="149" spans="1:65" s="2" customFormat="1" ht="16.5" customHeight="1">
      <c r="A149" s="35"/>
      <c r="B149" s="146"/>
      <c r="C149" s="178" t="s">
        <v>7</v>
      </c>
      <c r="D149" s="178" t="s">
        <v>179</v>
      </c>
      <c r="E149" s="179" t="s">
        <v>1752</v>
      </c>
      <c r="F149" s="180" t="s">
        <v>1753</v>
      </c>
      <c r="G149" s="181" t="s">
        <v>263</v>
      </c>
      <c r="H149" s="182">
        <v>75</v>
      </c>
      <c r="I149" s="183"/>
      <c r="J149" s="184">
        <f t="shared" si="5"/>
        <v>0</v>
      </c>
      <c r="K149" s="185"/>
      <c r="L149" s="36"/>
      <c r="M149" s="186" t="s">
        <v>1</v>
      </c>
      <c r="N149" s="187" t="s">
        <v>40</v>
      </c>
      <c r="O149" s="64"/>
      <c r="P149" s="188">
        <f t="shared" si="6"/>
        <v>0</v>
      </c>
      <c r="Q149" s="188">
        <v>0</v>
      </c>
      <c r="R149" s="188">
        <f t="shared" si="7"/>
        <v>0</v>
      </c>
      <c r="S149" s="188">
        <v>0</v>
      </c>
      <c r="T149" s="189">
        <f t="shared" si="8"/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190" t="s">
        <v>183</v>
      </c>
      <c r="AT149" s="190" t="s">
        <v>179</v>
      </c>
      <c r="AU149" s="190" t="s">
        <v>81</v>
      </c>
      <c r="AY149" s="18" t="s">
        <v>176</v>
      </c>
      <c r="BE149" s="108">
        <f t="shared" si="9"/>
        <v>0</v>
      </c>
      <c r="BF149" s="108">
        <f t="shared" si="10"/>
        <v>0</v>
      </c>
      <c r="BG149" s="108">
        <f t="shared" si="11"/>
        <v>0</v>
      </c>
      <c r="BH149" s="108">
        <f t="shared" si="12"/>
        <v>0</v>
      </c>
      <c r="BI149" s="108">
        <f t="shared" si="13"/>
        <v>0</v>
      </c>
      <c r="BJ149" s="18" t="s">
        <v>87</v>
      </c>
      <c r="BK149" s="108">
        <f t="shared" si="14"/>
        <v>0</v>
      </c>
      <c r="BL149" s="18" t="s">
        <v>183</v>
      </c>
      <c r="BM149" s="190" t="s">
        <v>337</v>
      </c>
    </row>
    <row r="150" spans="1:65" s="2" customFormat="1" ht="24.2" customHeight="1">
      <c r="A150" s="35"/>
      <c r="B150" s="146"/>
      <c r="C150" s="178" t="s">
        <v>339</v>
      </c>
      <c r="D150" s="178" t="s">
        <v>179</v>
      </c>
      <c r="E150" s="179" t="s">
        <v>1754</v>
      </c>
      <c r="F150" s="180" t="s">
        <v>1755</v>
      </c>
      <c r="G150" s="181" t="s">
        <v>272</v>
      </c>
      <c r="H150" s="182">
        <v>1</v>
      </c>
      <c r="I150" s="183"/>
      <c r="J150" s="184">
        <f t="shared" si="5"/>
        <v>0</v>
      </c>
      <c r="K150" s="185"/>
      <c r="L150" s="36"/>
      <c r="M150" s="186" t="s">
        <v>1</v>
      </c>
      <c r="N150" s="187" t="s">
        <v>40</v>
      </c>
      <c r="O150" s="64"/>
      <c r="P150" s="188">
        <f t="shared" si="6"/>
        <v>0</v>
      </c>
      <c r="Q150" s="188">
        <v>0</v>
      </c>
      <c r="R150" s="188">
        <f t="shared" si="7"/>
        <v>0</v>
      </c>
      <c r="S150" s="188">
        <v>0</v>
      </c>
      <c r="T150" s="189">
        <f t="shared" si="8"/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190" t="s">
        <v>183</v>
      </c>
      <c r="AT150" s="190" t="s">
        <v>179</v>
      </c>
      <c r="AU150" s="190" t="s">
        <v>81</v>
      </c>
      <c r="AY150" s="18" t="s">
        <v>176</v>
      </c>
      <c r="BE150" s="108">
        <f t="shared" si="9"/>
        <v>0</v>
      </c>
      <c r="BF150" s="108">
        <f t="shared" si="10"/>
        <v>0</v>
      </c>
      <c r="BG150" s="108">
        <f t="shared" si="11"/>
        <v>0</v>
      </c>
      <c r="BH150" s="108">
        <f t="shared" si="12"/>
        <v>0</v>
      </c>
      <c r="BI150" s="108">
        <f t="shared" si="13"/>
        <v>0</v>
      </c>
      <c r="BJ150" s="18" t="s">
        <v>87</v>
      </c>
      <c r="BK150" s="108">
        <f t="shared" si="14"/>
        <v>0</v>
      </c>
      <c r="BL150" s="18" t="s">
        <v>183</v>
      </c>
      <c r="BM150" s="190" t="s">
        <v>342</v>
      </c>
    </row>
    <row r="151" spans="1:65" s="2" customFormat="1" ht="58.5">
      <c r="A151" s="35"/>
      <c r="B151" s="36"/>
      <c r="C151" s="35"/>
      <c r="D151" s="192" t="s">
        <v>585</v>
      </c>
      <c r="E151" s="35"/>
      <c r="F151" s="228" t="s">
        <v>1756</v>
      </c>
      <c r="G151" s="35"/>
      <c r="H151" s="35"/>
      <c r="I151" s="147"/>
      <c r="J151" s="35"/>
      <c r="K151" s="35"/>
      <c r="L151" s="36"/>
      <c r="M151" s="229"/>
      <c r="N151" s="230"/>
      <c r="O151" s="64"/>
      <c r="P151" s="64"/>
      <c r="Q151" s="64"/>
      <c r="R151" s="64"/>
      <c r="S151" s="64"/>
      <c r="T151" s="6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T151" s="18" t="s">
        <v>585</v>
      </c>
      <c r="AU151" s="18" t="s">
        <v>81</v>
      </c>
    </row>
    <row r="152" spans="1:65" s="12" customFormat="1" ht="25.9" customHeight="1">
      <c r="B152" s="165"/>
      <c r="D152" s="166" t="s">
        <v>73</v>
      </c>
      <c r="E152" s="167" t="s">
        <v>918</v>
      </c>
      <c r="F152" s="167" t="s">
        <v>751</v>
      </c>
      <c r="I152" s="168"/>
      <c r="J152" s="169">
        <f>BK152</f>
        <v>0</v>
      </c>
      <c r="L152" s="165"/>
      <c r="M152" s="170"/>
      <c r="N152" s="171"/>
      <c r="O152" s="171"/>
      <c r="P152" s="172">
        <f>SUM(P153:P156)</f>
        <v>0</v>
      </c>
      <c r="Q152" s="171"/>
      <c r="R152" s="172">
        <f>SUM(R153:R156)</f>
        <v>0</v>
      </c>
      <c r="S152" s="171"/>
      <c r="T152" s="173">
        <f>SUM(T153:T156)</f>
        <v>0</v>
      </c>
      <c r="AR152" s="166" t="s">
        <v>81</v>
      </c>
      <c r="AT152" s="174" t="s">
        <v>73</v>
      </c>
      <c r="AU152" s="174" t="s">
        <v>74</v>
      </c>
      <c r="AY152" s="166" t="s">
        <v>176</v>
      </c>
      <c r="BK152" s="175">
        <f>SUM(BK153:BK156)</f>
        <v>0</v>
      </c>
    </row>
    <row r="153" spans="1:65" s="2" customFormat="1" ht="16.5" customHeight="1">
      <c r="A153" s="35"/>
      <c r="B153" s="146"/>
      <c r="C153" s="178" t="s">
        <v>280</v>
      </c>
      <c r="D153" s="178" t="s">
        <v>179</v>
      </c>
      <c r="E153" s="179" t="s">
        <v>1757</v>
      </c>
      <c r="F153" s="180" t="s">
        <v>1758</v>
      </c>
      <c r="G153" s="181" t="s">
        <v>272</v>
      </c>
      <c r="H153" s="182">
        <v>1</v>
      </c>
      <c r="I153" s="183"/>
      <c r="J153" s="184">
        <f>ROUND(I153*H153,2)</f>
        <v>0</v>
      </c>
      <c r="K153" s="185"/>
      <c r="L153" s="36"/>
      <c r="M153" s="186" t="s">
        <v>1</v>
      </c>
      <c r="N153" s="187" t="s">
        <v>40</v>
      </c>
      <c r="O153" s="64"/>
      <c r="P153" s="188">
        <f>O153*H153</f>
        <v>0</v>
      </c>
      <c r="Q153" s="188">
        <v>0</v>
      </c>
      <c r="R153" s="188">
        <f>Q153*H153</f>
        <v>0</v>
      </c>
      <c r="S153" s="188">
        <v>0</v>
      </c>
      <c r="T153" s="189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190" t="s">
        <v>183</v>
      </c>
      <c r="AT153" s="190" t="s">
        <v>179</v>
      </c>
      <c r="AU153" s="190" t="s">
        <v>81</v>
      </c>
      <c r="AY153" s="18" t="s">
        <v>176</v>
      </c>
      <c r="BE153" s="108">
        <f>IF(N153="základná",J153,0)</f>
        <v>0</v>
      </c>
      <c r="BF153" s="108">
        <f>IF(N153="znížená",J153,0)</f>
        <v>0</v>
      </c>
      <c r="BG153" s="108">
        <f>IF(N153="zákl. prenesená",J153,0)</f>
        <v>0</v>
      </c>
      <c r="BH153" s="108">
        <f>IF(N153="zníž. prenesená",J153,0)</f>
        <v>0</v>
      </c>
      <c r="BI153" s="108">
        <f>IF(N153="nulová",J153,0)</f>
        <v>0</v>
      </c>
      <c r="BJ153" s="18" t="s">
        <v>87</v>
      </c>
      <c r="BK153" s="108">
        <f>ROUND(I153*H153,2)</f>
        <v>0</v>
      </c>
      <c r="BL153" s="18" t="s">
        <v>183</v>
      </c>
      <c r="BM153" s="190" t="s">
        <v>347</v>
      </c>
    </row>
    <row r="154" spans="1:65" s="2" customFormat="1" ht="16.5" customHeight="1">
      <c r="A154" s="35"/>
      <c r="B154" s="146"/>
      <c r="C154" s="178" t="s">
        <v>349</v>
      </c>
      <c r="D154" s="178" t="s">
        <v>179</v>
      </c>
      <c r="E154" s="179" t="s">
        <v>1759</v>
      </c>
      <c r="F154" s="180" t="s">
        <v>1760</v>
      </c>
      <c r="G154" s="181" t="s">
        <v>772</v>
      </c>
      <c r="H154" s="242"/>
      <c r="I154" s="183"/>
      <c r="J154" s="184">
        <f>ROUND(I154*H154,2)</f>
        <v>0</v>
      </c>
      <c r="K154" s="185"/>
      <c r="L154" s="36"/>
      <c r="M154" s="186" t="s">
        <v>1</v>
      </c>
      <c r="N154" s="187" t="s">
        <v>40</v>
      </c>
      <c r="O154" s="64"/>
      <c r="P154" s="188">
        <f>O154*H154</f>
        <v>0</v>
      </c>
      <c r="Q154" s="188">
        <v>0</v>
      </c>
      <c r="R154" s="188">
        <f>Q154*H154</f>
        <v>0</v>
      </c>
      <c r="S154" s="188">
        <v>0</v>
      </c>
      <c r="T154" s="189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190" t="s">
        <v>183</v>
      </c>
      <c r="AT154" s="190" t="s">
        <v>179</v>
      </c>
      <c r="AU154" s="190" t="s">
        <v>81</v>
      </c>
      <c r="AY154" s="18" t="s">
        <v>176</v>
      </c>
      <c r="BE154" s="108">
        <f>IF(N154="základná",J154,0)</f>
        <v>0</v>
      </c>
      <c r="BF154" s="108">
        <f>IF(N154="znížená",J154,0)</f>
        <v>0</v>
      </c>
      <c r="BG154" s="108">
        <f>IF(N154="zákl. prenesená",J154,0)</f>
        <v>0</v>
      </c>
      <c r="BH154" s="108">
        <f>IF(N154="zníž. prenesená",J154,0)</f>
        <v>0</v>
      </c>
      <c r="BI154" s="108">
        <f>IF(N154="nulová",J154,0)</f>
        <v>0</v>
      </c>
      <c r="BJ154" s="18" t="s">
        <v>87</v>
      </c>
      <c r="BK154" s="108">
        <f>ROUND(I154*H154,2)</f>
        <v>0</v>
      </c>
      <c r="BL154" s="18" t="s">
        <v>183</v>
      </c>
      <c r="BM154" s="190" t="s">
        <v>352</v>
      </c>
    </row>
    <row r="155" spans="1:65" s="2" customFormat="1" ht="16.5" customHeight="1">
      <c r="A155" s="35"/>
      <c r="B155" s="146"/>
      <c r="C155" s="178" t="s">
        <v>285</v>
      </c>
      <c r="D155" s="178" t="s">
        <v>179</v>
      </c>
      <c r="E155" s="179" t="s">
        <v>1761</v>
      </c>
      <c r="F155" s="180" t="s">
        <v>1762</v>
      </c>
      <c r="G155" s="181" t="s">
        <v>272</v>
      </c>
      <c r="H155" s="182">
        <v>1</v>
      </c>
      <c r="I155" s="183"/>
      <c r="J155" s="184">
        <f>ROUND(I155*H155,2)</f>
        <v>0</v>
      </c>
      <c r="K155" s="185"/>
      <c r="L155" s="36"/>
      <c r="M155" s="186" t="s">
        <v>1</v>
      </c>
      <c r="N155" s="187" t="s">
        <v>40</v>
      </c>
      <c r="O155" s="64"/>
      <c r="P155" s="188">
        <f>O155*H155</f>
        <v>0</v>
      </c>
      <c r="Q155" s="188">
        <v>0</v>
      </c>
      <c r="R155" s="188">
        <f>Q155*H155</f>
        <v>0</v>
      </c>
      <c r="S155" s="188">
        <v>0</v>
      </c>
      <c r="T155" s="189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190" t="s">
        <v>183</v>
      </c>
      <c r="AT155" s="190" t="s">
        <v>179</v>
      </c>
      <c r="AU155" s="190" t="s">
        <v>81</v>
      </c>
      <c r="AY155" s="18" t="s">
        <v>176</v>
      </c>
      <c r="BE155" s="108">
        <f>IF(N155="základná",J155,0)</f>
        <v>0</v>
      </c>
      <c r="BF155" s="108">
        <f>IF(N155="znížená",J155,0)</f>
        <v>0</v>
      </c>
      <c r="BG155" s="108">
        <f>IF(N155="zákl. prenesená",J155,0)</f>
        <v>0</v>
      </c>
      <c r="BH155" s="108">
        <f>IF(N155="zníž. prenesená",J155,0)</f>
        <v>0</v>
      </c>
      <c r="BI155" s="108">
        <f>IF(N155="nulová",J155,0)</f>
        <v>0</v>
      </c>
      <c r="BJ155" s="18" t="s">
        <v>87</v>
      </c>
      <c r="BK155" s="108">
        <f>ROUND(I155*H155,2)</f>
        <v>0</v>
      </c>
      <c r="BL155" s="18" t="s">
        <v>183</v>
      </c>
      <c r="BM155" s="190" t="s">
        <v>356</v>
      </c>
    </row>
    <row r="156" spans="1:65" s="2" customFormat="1" ht="24.2" customHeight="1">
      <c r="A156" s="35"/>
      <c r="B156" s="146"/>
      <c r="C156" s="178" t="s">
        <v>353</v>
      </c>
      <c r="D156" s="178" t="s">
        <v>179</v>
      </c>
      <c r="E156" s="179" t="s">
        <v>1763</v>
      </c>
      <c r="F156" s="180" t="s">
        <v>1764</v>
      </c>
      <c r="G156" s="181" t="s">
        <v>272</v>
      </c>
      <c r="H156" s="182">
        <v>1</v>
      </c>
      <c r="I156" s="183"/>
      <c r="J156" s="184">
        <f>ROUND(I156*H156,2)</f>
        <v>0</v>
      </c>
      <c r="K156" s="185"/>
      <c r="L156" s="36"/>
      <c r="M156" s="223" t="s">
        <v>1</v>
      </c>
      <c r="N156" s="224" t="s">
        <v>40</v>
      </c>
      <c r="O156" s="225"/>
      <c r="P156" s="226">
        <f>O156*H156</f>
        <v>0</v>
      </c>
      <c r="Q156" s="226">
        <v>0</v>
      </c>
      <c r="R156" s="226">
        <f>Q156*H156</f>
        <v>0</v>
      </c>
      <c r="S156" s="226">
        <v>0</v>
      </c>
      <c r="T156" s="227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190" t="s">
        <v>183</v>
      </c>
      <c r="AT156" s="190" t="s">
        <v>179</v>
      </c>
      <c r="AU156" s="190" t="s">
        <v>81</v>
      </c>
      <c r="AY156" s="18" t="s">
        <v>176</v>
      </c>
      <c r="BE156" s="108">
        <f>IF(N156="základná",J156,0)</f>
        <v>0</v>
      </c>
      <c r="BF156" s="108">
        <f>IF(N156="znížená",J156,0)</f>
        <v>0</v>
      </c>
      <c r="BG156" s="108">
        <f>IF(N156="zákl. prenesená",J156,0)</f>
        <v>0</v>
      </c>
      <c r="BH156" s="108">
        <f>IF(N156="zníž. prenesená",J156,0)</f>
        <v>0</v>
      </c>
      <c r="BI156" s="108">
        <f>IF(N156="nulová",J156,0)</f>
        <v>0</v>
      </c>
      <c r="BJ156" s="18" t="s">
        <v>87</v>
      </c>
      <c r="BK156" s="108">
        <f>ROUND(I156*H156,2)</f>
        <v>0</v>
      </c>
      <c r="BL156" s="18" t="s">
        <v>183</v>
      </c>
      <c r="BM156" s="190" t="s">
        <v>360</v>
      </c>
    </row>
    <row r="157" spans="1:65" s="2" customFormat="1" ht="6.95" customHeight="1">
      <c r="A157" s="35"/>
      <c r="B157" s="53"/>
      <c r="C157" s="54"/>
      <c r="D157" s="54"/>
      <c r="E157" s="54"/>
      <c r="F157" s="54"/>
      <c r="G157" s="54"/>
      <c r="H157" s="54"/>
      <c r="I157" s="54"/>
      <c r="J157" s="54"/>
      <c r="K157" s="54"/>
      <c r="L157" s="36"/>
      <c r="M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</row>
  </sheetData>
  <autoFilter ref="C127:K156"/>
  <mergeCells count="14">
    <mergeCell ref="D106:F106"/>
    <mergeCell ref="E118:H118"/>
    <mergeCell ref="E120:H120"/>
    <mergeCell ref="L2:V2"/>
    <mergeCell ref="E27:J27"/>
    <mergeCell ref="E87:H87"/>
    <mergeCell ref="D102:F102"/>
    <mergeCell ref="D103:F103"/>
    <mergeCell ref="D104:F104"/>
    <mergeCell ref="D105:F105"/>
    <mergeCell ref="E7:H7"/>
    <mergeCell ref="E9:H9"/>
    <mergeCell ref="E18:H18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85"/>
  <sheetViews>
    <sheetView showGridLines="0" tabSelected="1" topLeftCell="A10" workbookViewId="0">
      <selection activeCell="X18" sqref="X18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63" t="s">
        <v>5</v>
      </c>
      <c r="M2" s="264"/>
      <c r="N2" s="264"/>
      <c r="O2" s="264"/>
      <c r="P2" s="264"/>
      <c r="Q2" s="264"/>
      <c r="R2" s="264"/>
      <c r="S2" s="264"/>
      <c r="T2" s="264"/>
      <c r="U2" s="264"/>
      <c r="V2" s="264"/>
      <c r="AT2" s="18" t="s">
        <v>106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</row>
    <row r="4" spans="1:46" s="1" customFormat="1" ht="24.95" customHeight="1">
      <c r="B4" s="21"/>
      <c r="D4" s="22" t="s">
        <v>128</v>
      </c>
      <c r="L4" s="21"/>
      <c r="M4" s="115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16.5" customHeight="1">
      <c r="B7" s="21"/>
      <c r="E7" s="301" t="str">
        <f>'Rekapitulácia stavby'!K6</f>
        <v>Vybudovanie operačnej sály na osadenie prístroja pre urológiu</v>
      </c>
      <c r="F7" s="302"/>
      <c r="G7" s="302"/>
      <c r="H7" s="302"/>
      <c r="L7" s="21"/>
    </row>
    <row r="8" spans="1:46" s="2" customFormat="1" ht="12" customHeight="1">
      <c r="A8" s="35"/>
      <c r="B8" s="36"/>
      <c r="C8" s="35"/>
      <c r="D8" s="28" t="s">
        <v>129</v>
      </c>
      <c r="E8" s="35"/>
      <c r="F8" s="35"/>
      <c r="G8" s="35"/>
      <c r="H8" s="35"/>
      <c r="I8" s="35"/>
      <c r="J8" s="35"/>
      <c r="K8" s="35"/>
      <c r="L8" s="48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36"/>
      <c r="C9" s="35"/>
      <c r="D9" s="35"/>
      <c r="E9" s="292" t="s">
        <v>1765</v>
      </c>
      <c r="F9" s="299"/>
      <c r="G9" s="299"/>
      <c r="H9" s="299"/>
      <c r="I9" s="35"/>
      <c r="J9" s="35"/>
      <c r="K9" s="35"/>
      <c r="L9" s="48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36"/>
      <c r="C10" s="35"/>
      <c r="D10" s="35"/>
      <c r="E10" s="35"/>
      <c r="F10" s="35"/>
      <c r="G10" s="35"/>
      <c r="H10" s="35"/>
      <c r="I10" s="35"/>
      <c r="J10" s="35"/>
      <c r="K10" s="35"/>
      <c r="L10" s="48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36"/>
      <c r="C11" s="35"/>
      <c r="D11" s="28" t="s">
        <v>17</v>
      </c>
      <c r="E11" s="35"/>
      <c r="F11" s="26" t="s">
        <v>1</v>
      </c>
      <c r="G11" s="35"/>
      <c r="H11" s="35"/>
      <c r="I11" s="28" t="s">
        <v>18</v>
      </c>
      <c r="J11" s="26" t="s">
        <v>1</v>
      </c>
      <c r="K11" s="35"/>
      <c r="L11" s="48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36"/>
      <c r="C12" s="35"/>
      <c r="D12" s="28" t="s">
        <v>19</v>
      </c>
      <c r="E12" s="35"/>
      <c r="F12" s="26" t="s">
        <v>25</v>
      </c>
      <c r="G12" s="35"/>
      <c r="H12" s="35"/>
      <c r="I12" s="28" t="s">
        <v>21</v>
      </c>
      <c r="J12" s="61" t="str">
        <f>'Rekapitulácia stavby'!AN8</f>
        <v>14. 3. 2022</v>
      </c>
      <c r="K12" s="35"/>
      <c r="L12" s="48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36"/>
      <c r="C13" s="35"/>
      <c r="D13" s="35"/>
      <c r="E13" s="35"/>
      <c r="F13" s="35"/>
      <c r="G13" s="35"/>
      <c r="H13" s="35"/>
      <c r="I13" s="35"/>
      <c r="J13" s="35"/>
      <c r="K13" s="35"/>
      <c r="L13" s="48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36"/>
      <c r="C14" s="35"/>
      <c r="D14" s="28" t="s">
        <v>23</v>
      </c>
      <c r="E14" s="35"/>
      <c r="F14" s="35"/>
      <c r="G14" s="35"/>
      <c r="H14" s="35"/>
      <c r="I14" s="28" t="s">
        <v>24</v>
      </c>
      <c r="J14" s="26" t="str">
        <f>IF('Rekapitulácia stavby'!AN10="","",'Rekapitulácia stavby'!AN10)</f>
        <v/>
      </c>
      <c r="K14" s="35"/>
      <c r="L14" s="48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36"/>
      <c r="C15" s="35"/>
      <c r="D15" s="35"/>
      <c r="E15" s="26" t="str">
        <f>IF('Rekapitulácia stavby'!E11="","",'Rekapitulácia stavby'!E11)</f>
        <v xml:space="preserve"> </v>
      </c>
      <c r="F15" s="35"/>
      <c r="G15" s="35"/>
      <c r="H15" s="35"/>
      <c r="I15" s="28" t="s">
        <v>26</v>
      </c>
      <c r="J15" s="26" t="str">
        <f>IF('Rekapitulácia stavby'!AN11="","",'Rekapitulácia stavby'!AN11)</f>
        <v/>
      </c>
      <c r="K15" s="35"/>
      <c r="L15" s="48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36"/>
      <c r="C16" s="35"/>
      <c r="D16" s="35"/>
      <c r="E16" s="35"/>
      <c r="F16" s="35"/>
      <c r="G16" s="35"/>
      <c r="H16" s="35"/>
      <c r="I16" s="35"/>
      <c r="J16" s="35"/>
      <c r="K16" s="35"/>
      <c r="L16" s="48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36"/>
      <c r="C17" s="35"/>
      <c r="D17" s="28" t="s">
        <v>27</v>
      </c>
      <c r="E17" s="35"/>
      <c r="F17" s="35"/>
      <c r="G17" s="35"/>
      <c r="H17" s="35"/>
      <c r="I17" s="28" t="s">
        <v>24</v>
      </c>
      <c r="J17" s="29"/>
      <c r="K17" s="35"/>
      <c r="L17" s="48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36"/>
      <c r="C18" s="35"/>
      <c r="D18" s="35"/>
      <c r="E18" s="303"/>
      <c r="F18" s="277"/>
      <c r="G18" s="277"/>
      <c r="H18" s="277"/>
      <c r="I18" s="28" t="s">
        <v>26</v>
      </c>
      <c r="J18" s="29"/>
      <c r="K18" s="35"/>
      <c r="L18" s="48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36"/>
      <c r="C19" s="35"/>
      <c r="D19" s="35"/>
      <c r="E19" s="35"/>
      <c r="F19" s="35"/>
      <c r="G19" s="35"/>
      <c r="H19" s="35"/>
      <c r="I19" s="35"/>
      <c r="J19" s="35"/>
      <c r="K19" s="35"/>
      <c r="L19" s="48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36"/>
      <c r="C20" s="35"/>
      <c r="D20" s="28" t="s">
        <v>28</v>
      </c>
      <c r="E20" s="35"/>
      <c r="F20" s="35"/>
      <c r="G20" s="35"/>
      <c r="H20" s="35"/>
      <c r="I20" s="28" t="s">
        <v>24</v>
      </c>
      <c r="J20" s="26" t="str">
        <f>IF('Rekapitulácia stavby'!AN16="","",'Rekapitulácia stavby'!AN16)</f>
        <v/>
      </c>
      <c r="K20" s="35"/>
      <c r="L20" s="48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36"/>
      <c r="C21" s="35"/>
      <c r="D21" s="35"/>
      <c r="E21" s="26" t="str">
        <f>IF('Rekapitulácia stavby'!E17="","",'Rekapitulácia stavby'!E17)</f>
        <v xml:space="preserve"> </v>
      </c>
      <c r="F21" s="35"/>
      <c r="G21" s="35"/>
      <c r="H21" s="35"/>
      <c r="I21" s="28" t="s">
        <v>26</v>
      </c>
      <c r="J21" s="26" t="str">
        <f>IF('Rekapitulácia stavby'!AN17="","",'Rekapitulácia stavby'!AN17)</f>
        <v/>
      </c>
      <c r="K21" s="35"/>
      <c r="L21" s="48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36"/>
      <c r="C22" s="35"/>
      <c r="D22" s="35"/>
      <c r="E22" s="35"/>
      <c r="F22" s="35"/>
      <c r="G22" s="35"/>
      <c r="H22" s="35"/>
      <c r="I22" s="35"/>
      <c r="J22" s="35"/>
      <c r="K22" s="35"/>
      <c r="L22" s="48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36"/>
      <c r="C23" s="35"/>
      <c r="D23" s="28" t="s">
        <v>30</v>
      </c>
      <c r="E23" s="35"/>
      <c r="F23" s="35"/>
      <c r="G23" s="35"/>
      <c r="H23" s="35"/>
      <c r="I23" s="28" t="s">
        <v>24</v>
      </c>
      <c r="J23" s="26" t="str">
        <f>IF('Rekapitulácia stavby'!AN19="","",'Rekapitulácia stavby'!AN19)</f>
        <v/>
      </c>
      <c r="K23" s="35"/>
      <c r="L23" s="48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36"/>
      <c r="C24" s="35"/>
      <c r="D24" s="35"/>
      <c r="E24" s="26" t="str">
        <f>IF('Rekapitulácia stavby'!E20="","",'Rekapitulácia stavby'!E20)</f>
        <v xml:space="preserve"> </v>
      </c>
      <c r="F24" s="35"/>
      <c r="G24" s="35"/>
      <c r="H24" s="35"/>
      <c r="I24" s="28" t="s">
        <v>26</v>
      </c>
      <c r="J24" s="26" t="str">
        <f>IF('Rekapitulácia stavby'!AN20="","",'Rekapitulácia stavby'!AN20)</f>
        <v/>
      </c>
      <c r="K24" s="35"/>
      <c r="L24" s="48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36"/>
      <c r="C25" s="35"/>
      <c r="D25" s="35"/>
      <c r="E25" s="35"/>
      <c r="F25" s="35"/>
      <c r="G25" s="35"/>
      <c r="H25" s="35"/>
      <c r="I25" s="35"/>
      <c r="J25" s="35"/>
      <c r="K25" s="35"/>
      <c r="L25" s="48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36"/>
      <c r="C26" s="35"/>
      <c r="D26" s="28" t="s">
        <v>31</v>
      </c>
      <c r="E26" s="35"/>
      <c r="F26" s="35"/>
      <c r="G26" s="35"/>
      <c r="H26" s="35"/>
      <c r="I26" s="35"/>
      <c r="J26" s="35"/>
      <c r="K26" s="35"/>
      <c r="L26" s="48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72.5" customHeight="1">
      <c r="A27" s="116"/>
      <c r="B27" s="117"/>
      <c r="C27" s="116"/>
      <c r="D27" s="116"/>
      <c r="E27" s="281" t="s">
        <v>2446</v>
      </c>
      <c r="F27" s="281"/>
      <c r="G27" s="281"/>
      <c r="H27" s="281"/>
      <c r="I27" s="281"/>
      <c r="J27" s="281"/>
      <c r="K27" s="116"/>
      <c r="L27" s="118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2" customFormat="1" ht="6.95" customHeight="1">
      <c r="A28" s="35"/>
      <c r="B28" s="36"/>
      <c r="C28" s="35"/>
      <c r="D28" s="35"/>
      <c r="E28" s="35"/>
      <c r="F28" s="35"/>
      <c r="G28" s="35"/>
      <c r="H28" s="35"/>
      <c r="I28" s="35"/>
      <c r="J28" s="35"/>
      <c r="K28" s="35"/>
      <c r="L28" s="48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36"/>
      <c r="C29" s="35"/>
      <c r="D29" s="72"/>
      <c r="E29" s="72"/>
      <c r="F29" s="72"/>
      <c r="G29" s="72"/>
      <c r="H29" s="72"/>
      <c r="I29" s="72"/>
      <c r="J29" s="72"/>
      <c r="K29" s="72"/>
      <c r="L29" s="48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14.45" customHeight="1">
      <c r="A30" s="35"/>
      <c r="B30" s="36"/>
      <c r="C30" s="35"/>
      <c r="D30" s="26" t="s">
        <v>135</v>
      </c>
      <c r="E30" s="35"/>
      <c r="F30" s="35"/>
      <c r="G30" s="35"/>
      <c r="H30" s="35"/>
      <c r="I30" s="35"/>
      <c r="J30" s="34">
        <f>J96</f>
        <v>0</v>
      </c>
      <c r="K30" s="35"/>
      <c r="L30" s="48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14.45" customHeight="1">
      <c r="A31" s="35"/>
      <c r="B31" s="36"/>
      <c r="C31" s="35"/>
      <c r="D31" s="33" t="s">
        <v>122</v>
      </c>
      <c r="E31" s="35"/>
      <c r="F31" s="35"/>
      <c r="G31" s="35"/>
      <c r="H31" s="35"/>
      <c r="I31" s="35"/>
      <c r="J31" s="34">
        <f>J106</f>
        <v>0</v>
      </c>
      <c r="K31" s="35"/>
      <c r="L31" s="48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25.35" customHeight="1">
      <c r="A32" s="35"/>
      <c r="B32" s="36"/>
      <c r="C32" s="35"/>
      <c r="D32" s="119" t="s">
        <v>34</v>
      </c>
      <c r="E32" s="35"/>
      <c r="F32" s="35"/>
      <c r="G32" s="35"/>
      <c r="H32" s="35"/>
      <c r="I32" s="35"/>
      <c r="J32" s="77">
        <f>ROUND(J30 + J31, 2)</f>
        <v>0</v>
      </c>
      <c r="K32" s="35"/>
      <c r="L32" s="48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5" customHeight="1">
      <c r="A33" s="35"/>
      <c r="B33" s="36"/>
      <c r="C33" s="35"/>
      <c r="D33" s="72"/>
      <c r="E33" s="72"/>
      <c r="F33" s="72"/>
      <c r="G33" s="72"/>
      <c r="H33" s="72"/>
      <c r="I33" s="72"/>
      <c r="J33" s="72"/>
      <c r="K33" s="72"/>
      <c r="L33" s="48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36"/>
      <c r="C34" s="35"/>
      <c r="D34" s="35"/>
      <c r="E34" s="35"/>
      <c r="F34" s="39" t="s">
        <v>36</v>
      </c>
      <c r="G34" s="35"/>
      <c r="H34" s="35"/>
      <c r="I34" s="39" t="s">
        <v>35</v>
      </c>
      <c r="J34" s="39" t="s">
        <v>37</v>
      </c>
      <c r="K34" s="35"/>
      <c r="L34" s="48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36"/>
      <c r="C35" s="35"/>
      <c r="D35" s="120" t="s">
        <v>38</v>
      </c>
      <c r="E35" s="41" t="s">
        <v>39</v>
      </c>
      <c r="F35" s="121">
        <f>ROUND((SUM(BE106:BE113) + SUM(BE133:BE184)),  2)</f>
        <v>0</v>
      </c>
      <c r="G35" s="122"/>
      <c r="H35" s="122"/>
      <c r="I35" s="123">
        <v>0.2</v>
      </c>
      <c r="J35" s="121">
        <f>ROUND(((SUM(BE106:BE113) + SUM(BE133:BE184))*I35),  2)</f>
        <v>0</v>
      </c>
      <c r="K35" s="35"/>
      <c r="L35" s="48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36"/>
      <c r="C36" s="35"/>
      <c r="D36" s="35"/>
      <c r="E36" s="41" t="s">
        <v>40</v>
      </c>
      <c r="F36" s="121">
        <f>ROUND((SUM(BF106:BF113) + SUM(BF133:BF184)),  2)</f>
        <v>0</v>
      </c>
      <c r="G36" s="122"/>
      <c r="H36" s="122"/>
      <c r="I36" s="123">
        <v>0.2</v>
      </c>
      <c r="J36" s="121">
        <f>ROUND(((SUM(BF106:BF113) + SUM(BF133:BF184))*I36),  2)</f>
        <v>0</v>
      </c>
      <c r="K36" s="35"/>
      <c r="L36" s="48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36"/>
      <c r="C37" s="35"/>
      <c r="D37" s="35"/>
      <c r="E37" s="28" t="s">
        <v>41</v>
      </c>
      <c r="F37" s="124">
        <f>ROUND((SUM(BG106:BG113) + SUM(BG133:BG184)),  2)</f>
        <v>0</v>
      </c>
      <c r="G37" s="35"/>
      <c r="H37" s="35"/>
      <c r="I37" s="125">
        <v>0.2</v>
      </c>
      <c r="J37" s="124">
        <f>0</f>
        <v>0</v>
      </c>
      <c r="K37" s="35"/>
      <c r="L37" s="48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36"/>
      <c r="C38" s="35"/>
      <c r="D38" s="35"/>
      <c r="E38" s="28" t="s">
        <v>42</v>
      </c>
      <c r="F38" s="124">
        <f>ROUND((SUM(BH106:BH113) + SUM(BH133:BH184)),  2)</f>
        <v>0</v>
      </c>
      <c r="G38" s="35"/>
      <c r="H38" s="35"/>
      <c r="I38" s="125">
        <v>0.2</v>
      </c>
      <c r="J38" s="124">
        <f>0</f>
        <v>0</v>
      </c>
      <c r="K38" s="35"/>
      <c r="L38" s="48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36"/>
      <c r="C39" s="35"/>
      <c r="D39" s="35"/>
      <c r="E39" s="41" t="s">
        <v>43</v>
      </c>
      <c r="F39" s="121">
        <f>ROUND((SUM(BI106:BI113) + SUM(BI133:BI184)),  2)</f>
        <v>0</v>
      </c>
      <c r="G39" s="122"/>
      <c r="H39" s="122"/>
      <c r="I39" s="123">
        <v>0</v>
      </c>
      <c r="J39" s="121">
        <f>0</f>
        <v>0</v>
      </c>
      <c r="K39" s="35"/>
      <c r="L39" s="48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6.95" customHeight="1">
      <c r="A40" s="35"/>
      <c r="B40" s="36"/>
      <c r="C40" s="35"/>
      <c r="D40" s="35"/>
      <c r="E40" s="35"/>
      <c r="F40" s="35"/>
      <c r="G40" s="35"/>
      <c r="H40" s="35"/>
      <c r="I40" s="35"/>
      <c r="J40" s="35"/>
      <c r="K40" s="35"/>
      <c r="L40" s="48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25.35" customHeight="1">
      <c r="A41" s="35"/>
      <c r="B41" s="36"/>
      <c r="C41" s="113"/>
      <c r="D41" s="126" t="s">
        <v>44</v>
      </c>
      <c r="E41" s="66"/>
      <c r="F41" s="66"/>
      <c r="G41" s="127" t="s">
        <v>45</v>
      </c>
      <c r="H41" s="128" t="s">
        <v>46</v>
      </c>
      <c r="I41" s="66"/>
      <c r="J41" s="129">
        <f>SUM(J32:J39)</f>
        <v>0</v>
      </c>
      <c r="K41" s="130"/>
      <c r="L41" s="48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0.95" customHeight="1">
      <c r="A42" s="35"/>
      <c r="B42" s="36"/>
      <c r="C42" s="35"/>
      <c r="D42" s="35"/>
      <c r="E42" s="35"/>
      <c r="F42" s="35"/>
      <c r="G42" s="35"/>
      <c r="H42" s="35"/>
      <c r="I42" s="35"/>
      <c r="J42" s="35"/>
      <c r="K42" s="35"/>
      <c r="L42" s="48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1" customFormat="1" ht="0.95" customHeight="1">
      <c r="B43" s="21"/>
      <c r="L43" s="21"/>
    </row>
    <row r="44" spans="1:31" s="1" customFormat="1" ht="0.95" customHeight="1">
      <c r="B44" s="21"/>
      <c r="L44" s="21"/>
    </row>
    <row r="45" spans="1:31" s="1" customFormat="1" ht="0.95" customHeight="1">
      <c r="B45" s="21"/>
      <c r="L45" s="21"/>
    </row>
    <row r="46" spans="1:31" s="1" customFormat="1" ht="0.95" customHeight="1">
      <c r="B46" s="21"/>
      <c r="L46" s="21"/>
    </row>
    <row r="47" spans="1:31" s="1" customFormat="1" ht="0.95" customHeight="1">
      <c r="B47" s="21"/>
      <c r="L47" s="21"/>
    </row>
    <row r="48" spans="1:31" s="1" customFormat="1" ht="0.95" customHeight="1">
      <c r="B48" s="21"/>
      <c r="L48" s="21"/>
    </row>
    <row r="49" spans="1:31" s="1" customFormat="1" ht="0.95" customHeight="1">
      <c r="B49" s="21"/>
      <c r="L49" s="21"/>
    </row>
    <row r="50" spans="1:31" s="2" customFormat="1" ht="14.45" customHeight="1">
      <c r="B50" s="48"/>
      <c r="D50" s="49" t="s">
        <v>47</v>
      </c>
      <c r="E50" s="50"/>
      <c r="F50" s="50"/>
      <c r="G50" s="49" t="s">
        <v>48</v>
      </c>
      <c r="H50" s="50"/>
      <c r="I50" s="50"/>
      <c r="J50" s="50"/>
      <c r="K50" s="50"/>
      <c r="L50" s="48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36"/>
      <c r="C61" s="35"/>
      <c r="D61" s="51" t="s">
        <v>49</v>
      </c>
      <c r="E61" s="38"/>
      <c r="F61" s="131" t="s">
        <v>50</v>
      </c>
      <c r="G61" s="51" t="s">
        <v>49</v>
      </c>
      <c r="H61" s="38"/>
      <c r="I61" s="38"/>
      <c r="J61" s="132" t="s">
        <v>50</v>
      </c>
      <c r="K61" s="38"/>
      <c r="L61" s="48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36"/>
      <c r="C65" s="35"/>
      <c r="D65" s="49" t="s">
        <v>51</v>
      </c>
      <c r="E65" s="52"/>
      <c r="F65" s="52"/>
      <c r="G65" s="49" t="s">
        <v>52</v>
      </c>
      <c r="H65" s="52"/>
      <c r="I65" s="52"/>
      <c r="J65" s="52"/>
      <c r="K65" s="52"/>
      <c r="L65" s="48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36"/>
      <c r="C76" s="35"/>
      <c r="D76" s="51" t="s">
        <v>49</v>
      </c>
      <c r="E76" s="38"/>
      <c r="F76" s="131" t="s">
        <v>50</v>
      </c>
      <c r="G76" s="51" t="s">
        <v>49</v>
      </c>
      <c r="H76" s="38"/>
      <c r="I76" s="38"/>
      <c r="J76" s="132" t="s">
        <v>50</v>
      </c>
      <c r="K76" s="38"/>
      <c r="L76" s="48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53"/>
      <c r="C77" s="54"/>
      <c r="D77" s="54"/>
      <c r="E77" s="54"/>
      <c r="F77" s="54"/>
      <c r="G77" s="54"/>
      <c r="H77" s="54"/>
      <c r="I77" s="54"/>
      <c r="J77" s="54"/>
      <c r="K77" s="54"/>
      <c r="L77" s="48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55"/>
      <c r="C81" s="56"/>
      <c r="D81" s="56"/>
      <c r="E81" s="56"/>
      <c r="F81" s="56"/>
      <c r="G81" s="56"/>
      <c r="H81" s="56"/>
      <c r="I81" s="56"/>
      <c r="J81" s="56"/>
      <c r="K81" s="56"/>
      <c r="L81" s="48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2" t="s">
        <v>136</v>
      </c>
      <c r="D82" s="35"/>
      <c r="E82" s="35"/>
      <c r="F82" s="35"/>
      <c r="G82" s="35"/>
      <c r="H82" s="35"/>
      <c r="I82" s="35"/>
      <c r="J82" s="35"/>
      <c r="K82" s="35"/>
      <c r="L82" s="48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5"/>
      <c r="D83" s="35"/>
      <c r="E83" s="35"/>
      <c r="F83" s="35"/>
      <c r="G83" s="35"/>
      <c r="H83" s="35"/>
      <c r="I83" s="35"/>
      <c r="J83" s="35"/>
      <c r="K83" s="35"/>
      <c r="L83" s="48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28" t="s">
        <v>15</v>
      </c>
      <c r="D84" s="35"/>
      <c r="E84" s="35"/>
      <c r="F84" s="35"/>
      <c r="G84" s="35"/>
      <c r="H84" s="35"/>
      <c r="I84" s="35"/>
      <c r="J84" s="35"/>
      <c r="K84" s="35"/>
      <c r="L84" s="48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5"/>
      <c r="D85" s="35"/>
      <c r="E85" s="301" t="str">
        <f>E7</f>
        <v>Vybudovanie operačnej sály na osadenie prístroja pre urológiu</v>
      </c>
      <c r="F85" s="302"/>
      <c r="G85" s="302"/>
      <c r="H85" s="302"/>
      <c r="I85" s="35"/>
      <c r="J85" s="35"/>
      <c r="K85" s="35"/>
      <c r="L85" s="48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28" t="s">
        <v>129</v>
      </c>
      <c r="D86" s="35"/>
      <c r="E86" s="35"/>
      <c r="F86" s="35"/>
      <c r="G86" s="35"/>
      <c r="H86" s="35"/>
      <c r="I86" s="35"/>
      <c r="J86" s="35"/>
      <c r="K86" s="35"/>
      <c r="L86" s="48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5"/>
      <c r="D87" s="35"/>
      <c r="E87" s="292" t="str">
        <f>E9</f>
        <v>ZTI - Zdravotechnika</v>
      </c>
      <c r="F87" s="299"/>
      <c r="G87" s="299"/>
      <c r="H87" s="299"/>
      <c r="I87" s="35"/>
      <c r="J87" s="35"/>
      <c r="K87" s="35"/>
      <c r="L87" s="48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5"/>
      <c r="D88" s="35"/>
      <c r="E88" s="35"/>
      <c r="F88" s="35"/>
      <c r="G88" s="35"/>
      <c r="H88" s="35"/>
      <c r="I88" s="35"/>
      <c r="J88" s="35"/>
      <c r="K88" s="35"/>
      <c r="L88" s="48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28" t="s">
        <v>19</v>
      </c>
      <c r="D89" s="35"/>
      <c r="E89" s="35"/>
      <c r="F89" s="26" t="str">
        <f>F12</f>
        <v xml:space="preserve"> </v>
      </c>
      <c r="G89" s="35"/>
      <c r="H89" s="35"/>
      <c r="I89" s="28" t="s">
        <v>21</v>
      </c>
      <c r="J89" s="61" t="str">
        <f>IF(J12="","",J12)</f>
        <v>14. 3. 2022</v>
      </c>
      <c r="K89" s="35"/>
      <c r="L89" s="48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5"/>
      <c r="D90" s="35"/>
      <c r="E90" s="35"/>
      <c r="F90" s="35"/>
      <c r="G90" s="35"/>
      <c r="H90" s="35"/>
      <c r="I90" s="35"/>
      <c r="J90" s="35"/>
      <c r="K90" s="35"/>
      <c r="L90" s="48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>
      <c r="A91" s="35"/>
      <c r="B91" s="36"/>
      <c r="C91" s="28" t="s">
        <v>23</v>
      </c>
      <c r="D91" s="35"/>
      <c r="E91" s="35"/>
      <c r="F91" s="26" t="str">
        <f>E15</f>
        <v xml:space="preserve"> </v>
      </c>
      <c r="G91" s="35"/>
      <c r="H91" s="35"/>
      <c r="I91" s="28" t="s">
        <v>28</v>
      </c>
      <c r="J91" s="31" t="str">
        <f>E21</f>
        <v xml:space="preserve"> </v>
      </c>
      <c r="K91" s="35"/>
      <c r="L91" s="48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28" t="s">
        <v>27</v>
      </c>
      <c r="D92" s="35"/>
      <c r="E92" s="35"/>
      <c r="F92" s="26" t="str">
        <f>IF(E18="","",E18)</f>
        <v/>
      </c>
      <c r="G92" s="35"/>
      <c r="H92" s="35"/>
      <c r="I92" s="28" t="s">
        <v>30</v>
      </c>
      <c r="J92" s="31" t="str">
        <f>E24</f>
        <v xml:space="preserve"> </v>
      </c>
      <c r="K92" s="35"/>
      <c r="L92" s="48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5"/>
      <c r="D93" s="35"/>
      <c r="E93" s="35"/>
      <c r="F93" s="35"/>
      <c r="G93" s="35"/>
      <c r="H93" s="35"/>
      <c r="I93" s="35"/>
      <c r="J93" s="35"/>
      <c r="K93" s="35"/>
      <c r="L93" s="48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33" t="s">
        <v>137</v>
      </c>
      <c r="D94" s="113"/>
      <c r="E94" s="113"/>
      <c r="F94" s="113"/>
      <c r="G94" s="113"/>
      <c r="H94" s="113"/>
      <c r="I94" s="113"/>
      <c r="J94" s="134" t="s">
        <v>138</v>
      </c>
      <c r="K94" s="113"/>
      <c r="L94" s="48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5"/>
      <c r="D95" s="35"/>
      <c r="E95" s="35"/>
      <c r="F95" s="35"/>
      <c r="G95" s="35"/>
      <c r="H95" s="35"/>
      <c r="I95" s="35"/>
      <c r="J95" s="35"/>
      <c r="K95" s="35"/>
      <c r="L95" s="48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35" t="s">
        <v>139</v>
      </c>
      <c r="D96" s="35"/>
      <c r="E96" s="35"/>
      <c r="F96" s="35"/>
      <c r="G96" s="35"/>
      <c r="H96" s="35"/>
      <c r="I96" s="35"/>
      <c r="J96" s="77">
        <f>J133</f>
        <v>0</v>
      </c>
      <c r="K96" s="35"/>
      <c r="L96" s="48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140</v>
      </c>
    </row>
    <row r="97" spans="1:65" s="9" customFormat="1" ht="24.95" customHeight="1">
      <c r="B97" s="136"/>
      <c r="D97" s="137" t="s">
        <v>141</v>
      </c>
      <c r="E97" s="138"/>
      <c r="F97" s="138"/>
      <c r="G97" s="138"/>
      <c r="H97" s="138"/>
      <c r="I97" s="138"/>
      <c r="J97" s="139">
        <f>J134</f>
        <v>0</v>
      </c>
      <c r="L97" s="136"/>
    </row>
    <row r="98" spans="1:65" s="10" customFormat="1" ht="19.899999999999999" customHeight="1">
      <c r="B98" s="140"/>
      <c r="D98" s="141" t="s">
        <v>142</v>
      </c>
      <c r="E98" s="142"/>
      <c r="F98" s="142"/>
      <c r="G98" s="142"/>
      <c r="H98" s="142"/>
      <c r="I98" s="142"/>
      <c r="J98" s="143">
        <f>J135</f>
        <v>0</v>
      </c>
      <c r="L98" s="140"/>
    </row>
    <row r="99" spans="1:65" s="9" customFormat="1" ht="24.95" customHeight="1">
      <c r="B99" s="136"/>
      <c r="D99" s="137" t="s">
        <v>143</v>
      </c>
      <c r="E99" s="138"/>
      <c r="F99" s="138"/>
      <c r="G99" s="138"/>
      <c r="H99" s="138"/>
      <c r="I99" s="138"/>
      <c r="J99" s="139">
        <f>J140</f>
        <v>0</v>
      </c>
      <c r="L99" s="136"/>
    </row>
    <row r="100" spans="1:65" s="10" customFormat="1" ht="19.899999999999999" customHeight="1">
      <c r="B100" s="140"/>
      <c r="D100" s="141" t="s">
        <v>145</v>
      </c>
      <c r="E100" s="142"/>
      <c r="F100" s="142"/>
      <c r="G100" s="142"/>
      <c r="H100" s="142"/>
      <c r="I100" s="142"/>
      <c r="J100" s="143">
        <f>J141</f>
        <v>0</v>
      </c>
      <c r="L100" s="140"/>
    </row>
    <row r="101" spans="1:65" s="10" customFormat="1" ht="19.899999999999999" customHeight="1">
      <c r="B101" s="140"/>
      <c r="D101" s="141" t="s">
        <v>1766</v>
      </c>
      <c r="E101" s="142"/>
      <c r="F101" s="142"/>
      <c r="G101" s="142"/>
      <c r="H101" s="142"/>
      <c r="I101" s="142"/>
      <c r="J101" s="143">
        <f>J148</f>
        <v>0</v>
      </c>
      <c r="L101" s="140"/>
    </row>
    <row r="102" spans="1:65" s="10" customFormat="1" ht="19.899999999999999" customHeight="1">
      <c r="B102" s="140"/>
      <c r="D102" s="141" t="s">
        <v>1767</v>
      </c>
      <c r="E102" s="142"/>
      <c r="F102" s="142"/>
      <c r="G102" s="142"/>
      <c r="H102" s="142"/>
      <c r="I102" s="142"/>
      <c r="J102" s="143">
        <f>J158</f>
        <v>0</v>
      </c>
      <c r="L102" s="140"/>
    </row>
    <row r="103" spans="1:65" s="10" customFormat="1" ht="19.899999999999999" customHeight="1">
      <c r="B103" s="140"/>
      <c r="D103" s="141" t="s">
        <v>1768</v>
      </c>
      <c r="E103" s="142"/>
      <c r="F103" s="142"/>
      <c r="G103" s="142"/>
      <c r="H103" s="142"/>
      <c r="I103" s="142"/>
      <c r="J103" s="143">
        <f>J166</f>
        <v>0</v>
      </c>
      <c r="L103" s="140"/>
    </row>
    <row r="104" spans="1:65" s="2" customFormat="1" ht="21.75" customHeight="1">
      <c r="A104" s="35"/>
      <c r="B104" s="36"/>
      <c r="C104" s="35"/>
      <c r="D104" s="35"/>
      <c r="E104" s="35"/>
      <c r="F104" s="35"/>
      <c r="G104" s="35"/>
      <c r="H104" s="35"/>
      <c r="I104" s="35"/>
      <c r="J104" s="35"/>
      <c r="K104" s="35"/>
      <c r="L104" s="48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pans="1:65" s="2" customFormat="1" ht="6.95" customHeight="1">
      <c r="A105" s="35"/>
      <c r="B105" s="36"/>
      <c r="C105" s="35"/>
      <c r="D105" s="35"/>
      <c r="E105" s="35"/>
      <c r="F105" s="35"/>
      <c r="G105" s="35"/>
      <c r="H105" s="35"/>
      <c r="I105" s="35"/>
      <c r="J105" s="35"/>
      <c r="K105" s="35"/>
      <c r="L105" s="48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pans="1:65" s="2" customFormat="1" ht="29.25" customHeight="1">
      <c r="A106" s="35"/>
      <c r="B106" s="36"/>
      <c r="C106" s="135" t="s">
        <v>153</v>
      </c>
      <c r="D106" s="35"/>
      <c r="E106" s="35"/>
      <c r="F106" s="35"/>
      <c r="G106" s="35"/>
      <c r="H106" s="35"/>
      <c r="I106" s="35"/>
      <c r="J106" s="144">
        <f>ROUND(J107 + J108 + J109 + J110 + J111 + J112,2)</f>
        <v>0</v>
      </c>
      <c r="K106" s="35"/>
      <c r="L106" s="48"/>
      <c r="N106" s="145" t="s">
        <v>38</v>
      </c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1:65" s="2" customFormat="1" ht="18" customHeight="1">
      <c r="A107" s="35"/>
      <c r="B107" s="146"/>
      <c r="C107" s="147"/>
      <c r="D107" s="287" t="s">
        <v>154</v>
      </c>
      <c r="E107" s="300"/>
      <c r="F107" s="300"/>
      <c r="G107" s="147"/>
      <c r="H107" s="147"/>
      <c r="I107" s="147"/>
      <c r="J107" s="105">
        <v>0</v>
      </c>
      <c r="K107" s="147"/>
      <c r="L107" s="149"/>
      <c r="M107" s="150"/>
      <c r="N107" s="151" t="s">
        <v>40</v>
      </c>
      <c r="O107" s="150"/>
      <c r="P107" s="150"/>
      <c r="Q107" s="150"/>
      <c r="R107" s="150"/>
      <c r="S107" s="147"/>
      <c r="T107" s="147"/>
      <c r="U107" s="147"/>
      <c r="V107" s="147"/>
      <c r="W107" s="147"/>
      <c r="X107" s="147"/>
      <c r="Y107" s="147"/>
      <c r="Z107" s="147"/>
      <c r="AA107" s="147"/>
      <c r="AB107" s="147"/>
      <c r="AC107" s="147"/>
      <c r="AD107" s="147"/>
      <c r="AE107" s="147"/>
      <c r="AF107" s="150"/>
      <c r="AG107" s="150"/>
      <c r="AH107" s="150"/>
      <c r="AI107" s="150"/>
      <c r="AJ107" s="150"/>
      <c r="AK107" s="150"/>
      <c r="AL107" s="150"/>
      <c r="AM107" s="150"/>
      <c r="AN107" s="150"/>
      <c r="AO107" s="150"/>
      <c r="AP107" s="150"/>
      <c r="AQ107" s="150"/>
      <c r="AR107" s="150"/>
      <c r="AS107" s="150"/>
      <c r="AT107" s="150"/>
      <c r="AU107" s="150"/>
      <c r="AV107" s="150"/>
      <c r="AW107" s="150"/>
      <c r="AX107" s="150"/>
      <c r="AY107" s="152" t="s">
        <v>155</v>
      </c>
      <c r="AZ107" s="150"/>
      <c r="BA107" s="150"/>
      <c r="BB107" s="150"/>
      <c r="BC107" s="150"/>
      <c r="BD107" s="150"/>
      <c r="BE107" s="153">
        <f t="shared" ref="BE107:BE112" si="0">IF(N107="základná",J107,0)</f>
        <v>0</v>
      </c>
      <c r="BF107" s="153">
        <f t="shared" ref="BF107:BF112" si="1">IF(N107="znížená",J107,0)</f>
        <v>0</v>
      </c>
      <c r="BG107" s="153">
        <f t="shared" ref="BG107:BG112" si="2">IF(N107="zákl. prenesená",J107,0)</f>
        <v>0</v>
      </c>
      <c r="BH107" s="153">
        <f t="shared" ref="BH107:BH112" si="3">IF(N107="zníž. prenesená",J107,0)</f>
        <v>0</v>
      </c>
      <c r="BI107" s="153">
        <f t="shared" ref="BI107:BI112" si="4">IF(N107="nulová",J107,0)</f>
        <v>0</v>
      </c>
      <c r="BJ107" s="152" t="s">
        <v>87</v>
      </c>
      <c r="BK107" s="150"/>
      <c r="BL107" s="150"/>
      <c r="BM107" s="150"/>
    </row>
    <row r="108" spans="1:65" s="2" customFormat="1" ht="18" customHeight="1">
      <c r="A108" s="35"/>
      <c r="B108" s="146"/>
      <c r="C108" s="147"/>
      <c r="D108" s="287" t="s">
        <v>156</v>
      </c>
      <c r="E108" s="300"/>
      <c r="F108" s="300"/>
      <c r="G108" s="147"/>
      <c r="H108" s="147"/>
      <c r="I108" s="147"/>
      <c r="J108" s="105">
        <v>0</v>
      </c>
      <c r="K108" s="147"/>
      <c r="L108" s="149"/>
      <c r="M108" s="150"/>
      <c r="N108" s="151" t="s">
        <v>40</v>
      </c>
      <c r="O108" s="150"/>
      <c r="P108" s="150"/>
      <c r="Q108" s="150"/>
      <c r="R108" s="150"/>
      <c r="S108" s="147"/>
      <c r="T108" s="147"/>
      <c r="U108" s="147"/>
      <c r="V108" s="147"/>
      <c r="W108" s="147"/>
      <c r="X108" s="147"/>
      <c r="Y108" s="147"/>
      <c r="Z108" s="147"/>
      <c r="AA108" s="147"/>
      <c r="AB108" s="147"/>
      <c r="AC108" s="147"/>
      <c r="AD108" s="147"/>
      <c r="AE108" s="147"/>
      <c r="AF108" s="150"/>
      <c r="AG108" s="150"/>
      <c r="AH108" s="150"/>
      <c r="AI108" s="150"/>
      <c r="AJ108" s="150"/>
      <c r="AK108" s="150"/>
      <c r="AL108" s="150"/>
      <c r="AM108" s="150"/>
      <c r="AN108" s="150"/>
      <c r="AO108" s="150"/>
      <c r="AP108" s="150"/>
      <c r="AQ108" s="150"/>
      <c r="AR108" s="150"/>
      <c r="AS108" s="150"/>
      <c r="AT108" s="150"/>
      <c r="AU108" s="150"/>
      <c r="AV108" s="150"/>
      <c r="AW108" s="150"/>
      <c r="AX108" s="150"/>
      <c r="AY108" s="152" t="s">
        <v>155</v>
      </c>
      <c r="AZ108" s="150"/>
      <c r="BA108" s="150"/>
      <c r="BB108" s="150"/>
      <c r="BC108" s="150"/>
      <c r="BD108" s="150"/>
      <c r="BE108" s="153">
        <f t="shared" si="0"/>
        <v>0</v>
      </c>
      <c r="BF108" s="153">
        <f t="shared" si="1"/>
        <v>0</v>
      </c>
      <c r="BG108" s="153">
        <f t="shared" si="2"/>
        <v>0</v>
      </c>
      <c r="BH108" s="153">
        <f t="shared" si="3"/>
        <v>0</v>
      </c>
      <c r="BI108" s="153">
        <f t="shared" si="4"/>
        <v>0</v>
      </c>
      <c r="BJ108" s="152" t="s">
        <v>87</v>
      </c>
      <c r="BK108" s="150"/>
      <c r="BL108" s="150"/>
      <c r="BM108" s="150"/>
    </row>
    <row r="109" spans="1:65" s="2" customFormat="1" ht="18" customHeight="1">
      <c r="A109" s="35"/>
      <c r="B109" s="146"/>
      <c r="C109" s="147"/>
      <c r="D109" s="287" t="s">
        <v>157</v>
      </c>
      <c r="E109" s="300"/>
      <c r="F109" s="300"/>
      <c r="G109" s="147"/>
      <c r="H109" s="147"/>
      <c r="I109" s="147"/>
      <c r="J109" s="105">
        <v>0</v>
      </c>
      <c r="K109" s="147"/>
      <c r="L109" s="149"/>
      <c r="M109" s="150"/>
      <c r="N109" s="151" t="s">
        <v>40</v>
      </c>
      <c r="O109" s="150"/>
      <c r="P109" s="150"/>
      <c r="Q109" s="150"/>
      <c r="R109" s="150"/>
      <c r="S109" s="147"/>
      <c r="T109" s="147"/>
      <c r="U109" s="147"/>
      <c r="V109" s="147"/>
      <c r="W109" s="147"/>
      <c r="X109" s="147"/>
      <c r="Y109" s="147"/>
      <c r="Z109" s="147"/>
      <c r="AA109" s="147"/>
      <c r="AB109" s="147"/>
      <c r="AC109" s="147"/>
      <c r="AD109" s="147"/>
      <c r="AE109" s="147"/>
      <c r="AF109" s="150"/>
      <c r="AG109" s="150"/>
      <c r="AH109" s="150"/>
      <c r="AI109" s="150"/>
      <c r="AJ109" s="150"/>
      <c r="AK109" s="150"/>
      <c r="AL109" s="150"/>
      <c r="AM109" s="150"/>
      <c r="AN109" s="150"/>
      <c r="AO109" s="150"/>
      <c r="AP109" s="150"/>
      <c r="AQ109" s="150"/>
      <c r="AR109" s="150"/>
      <c r="AS109" s="150"/>
      <c r="AT109" s="150"/>
      <c r="AU109" s="150"/>
      <c r="AV109" s="150"/>
      <c r="AW109" s="150"/>
      <c r="AX109" s="150"/>
      <c r="AY109" s="152" t="s">
        <v>155</v>
      </c>
      <c r="AZ109" s="150"/>
      <c r="BA109" s="150"/>
      <c r="BB109" s="150"/>
      <c r="BC109" s="150"/>
      <c r="BD109" s="150"/>
      <c r="BE109" s="153">
        <f t="shared" si="0"/>
        <v>0</v>
      </c>
      <c r="BF109" s="153">
        <f t="shared" si="1"/>
        <v>0</v>
      </c>
      <c r="BG109" s="153">
        <f t="shared" si="2"/>
        <v>0</v>
      </c>
      <c r="BH109" s="153">
        <f t="shared" si="3"/>
        <v>0</v>
      </c>
      <c r="BI109" s="153">
        <f t="shared" si="4"/>
        <v>0</v>
      </c>
      <c r="BJ109" s="152" t="s">
        <v>87</v>
      </c>
      <c r="BK109" s="150"/>
      <c r="BL109" s="150"/>
      <c r="BM109" s="150"/>
    </row>
    <row r="110" spans="1:65" s="2" customFormat="1" ht="18" customHeight="1">
      <c r="A110" s="35"/>
      <c r="B110" s="146"/>
      <c r="C110" s="147"/>
      <c r="D110" s="287" t="s">
        <v>158</v>
      </c>
      <c r="E110" s="300"/>
      <c r="F110" s="300"/>
      <c r="G110" s="147"/>
      <c r="H110" s="147"/>
      <c r="I110" s="147"/>
      <c r="J110" s="105">
        <v>0</v>
      </c>
      <c r="K110" s="147"/>
      <c r="L110" s="149"/>
      <c r="M110" s="150"/>
      <c r="N110" s="151" t="s">
        <v>40</v>
      </c>
      <c r="O110" s="150"/>
      <c r="P110" s="150"/>
      <c r="Q110" s="150"/>
      <c r="R110" s="150"/>
      <c r="S110" s="147"/>
      <c r="T110" s="147"/>
      <c r="U110" s="147"/>
      <c r="V110" s="147"/>
      <c r="W110" s="147"/>
      <c r="X110" s="147"/>
      <c r="Y110" s="147"/>
      <c r="Z110" s="147"/>
      <c r="AA110" s="147"/>
      <c r="AB110" s="147"/>
      <c r="AC110" s="147"/>
      <c r="AD110" s="147"/>
      <c r="AE110" s="147"/>
      <c r="AF110" s="150"/>
      <c r="AG110" s="150"/>
      <c r="AH110" s="150"/>
      <c r="AI110" s="150"/>
      <c r="AJ110" s="150"/>
      <c r="AK110" s="150"/>
      <c r="AL110" s="150"/>
      <c r="AM110" s="150"/>
      <c r="AN110" s="150"/>
      <c r="AO110" s="150"/>
      <c r="AP110" s="150"/>
      <c r="AQ110" s="150"/>
      <c r="AR110" s="150"/>
      <c r="AS110" s="150"/>
      <c r="AT110" s="150"/>
      <c r="AU110" s="150"/>
      <c r="AV110" s="150"/>
      <c r="AW110" s="150"/>
      <c r="AX110" s="150"/>
      <c r="AY110" s="152" t="s">
        <v>155</v>
      </c>
      <c r="AZ110" s="150"/>
      <c r="BA110" s="150"/>
      <c r="BB110" s="150"/>
      <c r="BC110" s="150"/>
      <c r="BD110" s="150"/>
      <c r="BE110" s="153">
        <f t="shared" si="0"/>
        <v>0</v>
      </c>
      <c r="BF110" s="153">
        <f t="shared" si="1"/>
        <v>0</v>
      </c>
      <c r="BG110" s="153">
        <f t="shared" si="2"/>
        <v>0</v>
      </c>
      <c r="BH110" s="153">
        <f t="shared" si="3"/>
        <v>0</v>
      </c>
      <c r="BI110" s="153">
        <f t="shared" si="4"/>
        <v>0</v>
      </c>
      <c r="BJ110" s="152" t="s">
        <v>87</v>
      </c>
      <c r="BK110" s="150"/>
      <c r="BL110" s="150"/>
      <c r="BM110" s="150"/>
    </row>
    <row r="111" spans="1:65" s="2" customFormat="1" ht="18" customHeight="1">
      <c r="A111" s="35"/>
      <c r="B111" s="146"/>
      <c r="C111" s="147"/>
      <c r="D111" s="287" t="s">
        <v>159</v>
      </c>
      <c r="E111" s="300"/>
      <c r="F111" s="300"/>
      <c r="G111" s="147"/>
      <c r="H111" s="147"/>
      <c r="I111" s="147"/>
      <c r="J111" s="105">
        <v>0</v>
      </c>
      <c r="K111" s="147"/>
      <c r="L111" s="149"/>
      <c r="M111" s="150"/>
      <c r="N111" s="151" t="s">
        <v>40</v>
      </c>
      <c r="O111" s="150"/>
      <c r="P111" s="150"/>
      <c r="Q111" s="150"/>
      <c r="R111" s="150"/>
      <c r="S111" s="147"/>
      <c r="T111" s="147"/>
      <c r="U111" s="147"/>
      <c r="V111" s="147"/>
      <c r="W111" s="147"/>
      <c r="X111" s="147"/>
      <c r="Y111" s="147"/>
      <c r="Z111" s="147"/>
      <c r="AA111" s="147"/>
      <c r="AB111" s="147"/>
      <c r="AC111" s="147"/>
      <c r="AD111" s="147"/>
      <c r="AE111" s="147"/>
      <c r="AF111" s="150"/>
      <c r="AG111" s="150"/>
      <c r="AH111" s="150"/>
      <c r="AI111" s="150"/>
      <c r="AJ111" s="150"/>
      <c r="AK111" s="150"/>
      <c r="AL111" s="150"/>
      <c r="AM111" s="150"/>
      <c r="AN111" s="150"/>
      <c r="AO111" s="150"/>
      <c r="AP111" s="150"/>
      <c r="AQ111" s="150"/>
      <c r="AR111" s="150"/>
      <c r="AS111" s="150"/>
      <c r="AT111" s="150"/>
      <c r="AU111" s="150"/>
      <c r="AV111" s="150"/>
      <c r="AW111" s="150"/>
      <c r="AX111" s="150"/>
      <c r="AY111" s="152" t="s">
        <v>155</v>
      </c>
      <c r="AZ111" s="150"/>
      <c r="BA111" s="150"/>
      <c r="BB111" s="150"/>
      <c r="BC111" s="150"/>
      <c r="BD111" s="150"/>
      <c r="BE111" s="153">
        <f t="shared" si="0"/>
        <v>0</v>
      </c>
      <c r="BF111" s="153">
        <f t="shared" si="1"/>
        <v>0</v>
      </c>
      <c r="BG111" s="153">
        <f t="shared" si="2"/>
        <v>0</v>
      </c>
      <c r="BH111" s="153">
        <f t="shared" si="3"/>
        <v>0</v>
      </c>
      <c r="BI111" s="153">
        <f t="shared" si="4"/>
        <v>0</v>
      </c>
      <c r="BJ111" s="152" t="s">
        <v>87</v>
      </c>
      <c r="BK111" s="150"/>
      <c r="BL111" s="150"/>
      <c r="BM111" s="150"/>
    </row>
    <row r="112" spans="1:65" s="2" customFormat="1" ht="18" customHeight="1">
      <c r="A112" s="35"/>
      <c r="B112" s="146"/>
      <c r="C112" s="147"/>
      <c r="D112" s="148" t="s">
        <v>160</v>
      </c>
      <c r="E112" s="147"/>
      <c r="F112" s="147"/>
      <c r="G112" s="147"/>
      <c r="H112" s="147"/>
      <c r="I112" s="147"/>
      <c r="J112" s="105">
        <f>ROUND(J30*T112,2)</f>
        <v>0</v>
      </c>
      <c r="K112" s="147"/>
      <c r="L112" s="149"/>
      <c r="M112" s="150"/>
      <c r="N112" s="151" t="s">
        <v>40</v>
      </c>
      <c r="O112" s="150"/>
      <c r="P112" s="150"/>
      <c r="Q112" s="150"/>
      <c r="R112" s="150"/>
      <c r="S112" s="147"/>
      <c r="T112" s="147"/>
      <c r="U112" s="147"/>
      <c r="V112" s="147"/>
      <c r="W112" s="147"/>
      <c r="X112" s="147"/>
      <c r="Y112" s="147"/>
      <c r="Z112" s="147"/>
      <c r="AA112" s="147"/>
      <c r="AB112" s="147"/>
      <c r="AC112" s="147"/>
      <c r="AD112" s="147"/>
      <c r="AE112" s="147"/>
      <c r="AF112" s="150"/>
      <c r="AG112" s="150"/>
      <c r="AH112" s="150"/>
      <c r="AI112" s="150"/>
      <c r="AJ112" s="150"/>
      <c r="AK112" s="150"/>
      <c r="AL112" s="150"/>
      <c r="AM112" s="150"/>
      <c r="AN112" s="150"/>
      <c r="AO112" s="150"/>
      <c r="AP112" s="150"/>
      <c r="AQ112" s="150"/>
      <c r="AR112" s="150"/>
      <c r="AS112" s="150"/>
      <c r="AT112" s="150"/>
      <c r="AU112" s="150"/>
      <c r="AV112" s="150"/>
      <c r="AW112" s="150"/>
      <c r="AX112" s="150"/>
      <c r="AY112" s="152" t="s">
        <v>161</v>
      </c>
      <c r="AZ112" s="150"/>
      <c r="BA112" s="150"/>
      <c r="BB112" s="150"/>
      <c r="BC112" s="150"/>
      <c r="BD112" s="150"/>
      <c r="BE112" s="153">
        <f t="shared" si="0"/>
        <v>0</v>
      </c>
      <c r="BF112" s="153">
        <f t="shared" si="1"/>
        <v>0</v>
      </c>
      <c r="BG112" s="153">
        <f t="shared" si="2"/>
        <v>0</v>
      </c>
      <c r="BH112" s="153">
        <f t="shared" si="3"/>
        <v>0</v>
      </c>
      <c r="BI112" s="153">
        <f t="shared" si="4"/>
        <v>0</v>
      </c>
      <c r="BJ112" s="152" t="s">
        <v>87</v>
      </c>
      <c r="BK112" s="150"/>
      <c r="BL112" s="150"/>
      <c r="BM112" s="150"/>
    </row>
    <row r="113" spans="1:31" s="2" customFormat="1">
      <c r="A113" s="35"/>
      <c r="B113" s="36"/>
      <c r="C113" s="35"/>
      <c r="D113" s="35"/>
      <c r="E113" s="35"/>
      <c r="F113" s="35"/>
      <c r="G113" s="35"/>
      <c r="H113" s="35"/>
      <c r="I113" s="35"/>
      <c r="J113" s="35"/>
      <c r="K113" s="35"/>
      <c r="L113" s="48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31" s="2" customFormat="1" ht="29.25" customHeight="1">
      <c r="A114" s="35"/>
      <c r="B114" s="36"/>
      <c r="C114" s="112" t="s">
        <v>127</v>
      </c>
      <c r="D114" s="113"/>
      <c r="E114" s="113"/>
      <c r="F114" s="113"/>
      <c r="G114" s="113"/>
      <c r="H114" s="113"/>
      <c r="I114" s="113"/>
      <c r="J114" s="114">
        <f>ROUND(J96+J106,2)</f>
        <v>0</v>
      </c>
      <c r="K114" s="113"/>
      <c r="L114" s="48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31" s="2" customFormat="1" ht="6.95" customHeight="1">
      <c r="A115" s="35"/>
      <c r="B115" s="53"/>
      <c r="C115" s="54"/>
      <c r="D115" s="54"/>
      <c r="E115" s="54"/>
      <c r="F115" s="54"/>
      <c r="G115" s="54"/>
      <c r="H115" s="54"/>
      <c r="I115" s="54"/>
      <c r="J115" s="54"/>
      <c r="K115" s="54"/>
      <c r="L115" s="48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9" spans="1:31" s="2" customFormat="1" ht="6.95" customHeight="1">
      <c r="A119" s="35"/>
      <c r="B119" s="55"/>
      <c r="C119" s="56"/>
      <c r="D119" s="56"/>
      <c r="E119" s="56"/>
      <c r="F119" s="56"/>
      <c r="G119" s="56"/>
      <c r="H119" s="56"/>
      <c r="I119" s="56"/>
      <c r="J119" s="56"/>
      <c r="K119" s="56"/>
      <c r="L119" s="48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31" s="2" customFormat="1" ht="24.95" customHeight="1">
      <c r="A120" s="35"/>
      <c r="B120" s="36"/>
      <c r="C120" s="22" t="s">
        <v>162</v>
      </c>
      <c r="D120" s="35"/>
      <c r="E120" s="35"/>
      <c r="F120" s="35"/>
      <c r="G120" s="35"/>
      <c r="H120" s="35"/>
      <c r="I120" s="35"/>
      <c r="J120" s="35"/>
      <c r="K120" s="35"/>
      <c r="L120" s="48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31" s="2" customFormat="1" ht="6.95" customHeight="1">
      <c r="A121" s="35"/>
      <c r="B121" s="36"/>
      <c r="C121" s="35"/>
      <c r="D121" s="35"/>
      <c r="E121" s="35"/>
      <c r="F121" s="35"/>
      <c r="G121" s="35"/>
      <c r="H121" s="35"/>
      <c r="I121" s="35"/>
      <c r="J121" s="35"/>
      <c r="K121" s="35"/>
      <c r="L121" s="48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31" s="2" customFormat="1" ht="12" customHeight="1">
      <c r="A122" s="35"/>
      <c r="B122" s="36"/>
      <c r="C122" s="28" t="s">
        <v>15</v>
      </c>
      <c r="D122" s="35"/>
      <c r="E122" s="35"/>
      <c r="F122" s="35"/>
      <c r="G122" s="35"/>
      <c r="H122" s="35"/>
      <c r="I122" s="35"/>
      <c r="J122" s="35"/>
      <c r="K122" s="35"/>
      <c r="L122" s="48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31" s="2" customFormat="1" ht="16.5" customHeight="1">
      <c r="A123" s="35"/>
      <c r="B123" s="36"/>
      <c r="C123" s="35"/>
      <c r="D123" s="35"/>
      <c r="E123" s="301" t="str">
        <f>E7</f>
        <v>Vybudovanie operačnej sály na osadenie prístroja pre urológiu</v>
      </c>
      <c r="F123" s="302"/>
      <c r="G123" s="302"/>
      <c r="H123" s="302"/>
      <c r="I123" s="35"/>
      <c r="J123" s="35"/>
      <c r="K123" s="35"/>
      <c r="L123" s="48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31" s="2" customFormat="1" ht="12" customHeight="1">
      <c r="A124" s="35"/>
      <c r="B124" s="36"/>
      <c r="C124" s="28" t="s">
        <v>129</v>
      </c>
      <c r="D124" s="35"/>
      <c r="E124" s="35"/>
      <c r="F124" s="35"/>
      <c r="G124" s="35"/>
      <c r="H124" s="35"/>
      <c r="I124" s="35"/>
      <c r="J124" s="35"/>
      <c r="K124" s="35"/>
      <c r="L124" s="48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31" s="2" customFormat="1" ht="16.5" customHeight="1">
      <c r="A125" s="35"/>
      <c r="B125" s="36"/>
      <c r="C125" s="35"/>
      <c r="D125" s="35"/>
      <c r="E125" s="292" t="str">
        <f>E9</f>
        <v>ZTI - Zdravotechnika</v>
      </c>
      <c r="F125" s="299"/>
      <c r="G125" s="299"/>
      <c r="H125" s="299"/>
      <c r="I125" s="35"/>
      <c r="J125" s="35"/>
      <c r="K125" s="35"/>
      <c r="L125" s="48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31" s="2" customFormat="1" ht="6.95" customHeight="1">
      <c r="A126" s="35"/>
      <c r="B126" s="36"/>
      <c r="C126" s="35"/>
      <c r="D126" s="35"/>
      <c r="E126" s="35"/>
      <c r="F126" s="35"/>
      <c r="G126" s="35"/>
      <c r="H126" s="35"/>
      <c r="I126" s="35"/>
      <c r="J126" s="35"/>
      <c r="K126" s="35"/>
      <c r="L126" s="48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1" s="2" customFormat="1" ht="12" customHeight="1">
      <c r="A127" s="35"/>
      <c r="B127" s="36"/>
      <c r="C127" s="28" t="s">
        <v>19</v>
      </c>
      <c r="D127" s="35"/>
      <c r="E127" s="35"/>
      <c r="F127" s="26" t="str">
        <f>F12</f>
        <v xml:space="preserve"> </v>
      </c>
      <c r="G127" s="35"/>
      <c r="H127" s="35"/>
      <c r="I127" s="28" t="s">
        <v>21</v>
      </c>
      <c r="J127" s="61" t="str">
        <f>IF(J12="","",J12)</f>
        <v>14. 3. 2022</v>
      </c>
      <c r="K127" s="35"/>
      <c r="L127" s="48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1" s="2" customFormat="1" ht="6.95" customHeight="1">
      <c r="A128" s="35"/>
      <c r="B128" s="36"/>
      <c r="C128" s="35"/>
      <c r="D128" s="35"/>
      <c r="E128" s="35"/>
      <c r="F128" s="35"/>
      <c r="G128" s="35"/>
      <c r="H128" s="35"/>
      <c r="I128" s="35"/>
      <c r="J128" s="35"/>
      <c r="K128" s="35"/>
      <c r="L128" s="48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65" s="2" customFormat="1" ht="15.2" customHeight="1">
      <c r="A129" s="35"/>
      <c r="B129" s="36"/>
      <c r="C129" s="28" t="s">
        <v>23</v>
      </c>
      <c r="D129" s="35"/>
      <c r="E129" s="35"/>
      <c r="F129" s="26" t="str">
        <f>E15</f>
        <v xml:space="preserve"> </v>
      </c>
      <c r="G129" s="35"/>
      <c r="H129" s="35"/>
      <c r="I129" s="28" t="s">
        <v>28</v>
      </c>
      <c r="J129" s="31" t="str">
        <f>E21</f>
        <v xml:space="preserve"> </v>
      </c>
      <c r="K129" s="35"/>
      <c r="L129" s="48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pans="1:65" s="2" customFormat="1" ht="15.2" customHeight="1">
      <c r="A130" s="35"/>
      <c r="B130" s="36"/>
      <c r="C130" s="28" t="s">
        <v>27</v>
      </c>
      <c r="D130" s="35"/>
      <c r="E130" s="35"/>
      <c r="F130" s="26" t="str">
        <f>IF(E18="","",E18)</f>
        <v/>
      </c>
      <c r="G130" s="35"/>
      <c r="H130" s="35"/>
      <c r="I130" s="28" t="s">
        <v>30</v>
      </c>
      <c r="J130" s="31" t="str">
        <f>E24</f>
        <v xml:space="preserve"> </v>
      </c>
      <c r="K130" s="35"/>
      <c r="L130" s="48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pans="1:65" s="2" customFormat="1" ht="10.35" customHeight="1">
      <c r="A131" s="35"/>
      <c r="B131" s="36"/>
      <c r="C131" s="35"/>
      <c r="D131" s="35"/>
      <c r="E131" s="35"/>
      <c r="F131" s="35"/>
      <c r="G131" s="35"/>
      <c r="H131" s="35"/>
      <c r="I131" s="35"/>
      <c r="J131" s="35"/>
      <c r="K131" s="35"/>
      <c r="L131" s="48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pans="1:65" s="11" customFormat="1" ht="29.25" customHeight="1">
      <c r="A132" s="154"/>
      <c r="B132" s="155"/>
      <c r="C132" s="156" t="s">
        <v>163</v>
      </c>
      <c r="D132" s="157" t="s">
        <v>59</v>
      </c>
      <c r="E132" s="157" t="s">
        <v>55</v>
      </c>
      <c r="F132" s="157" t="s">
        <v>56</v>
      </c>
      <c r="G132" s="157" t="s">
        <v>164</v>
      </c>
      <c r="H132" s="157" t="s">
        <v>165</v>
      </c>
      <c r="I132" s="157" t="s">
        <v>166</v>
      </c>
      <c r="J132" s="158" t="s">
        <v>138</v>
      </c>
      <c r="K132" s="159" t="s">
        <v>167</v>
      </c>
      <c r="L132" s="160"/>
      <c r="M132" s="68" t="s">
        <v>1</v>
      </c>
      <c r="N132" s="69" t="s">
        <v>38</v>
      </c>
      <c r="O132" s="69" t="s">
        <v>168</v>
      </c>
      <c r="P132" s="69" t="s">
        <v>169</v>
      </c>
      <c r="Q132" s="69" t="s">
        <v>170</v>
      </c>
      <c r="R132" s="69" t="s">
        <v>171</v>
      </c>
      <c r="S132" s="69" t="s">
        <v>172</v>
      </c>
      <c r="T132" s="70" t="s">
        <v>173</v>
      </c>
      <c r="U132" s="154"/>
      <c r="V132" s="154"/>
      <c r="W132" s="154"/>
      <c r="X132" s="154"/>
      <c r="Y132" s="154"/>
      <c r="Z132" s="154"/>
      <c r="AA132" s="154"/>
      <c r="AB132" s="154"/>
      <c r="AC132" s="154"/>
      <c r="AD132" s="154"/>
      <c r="AE132" s="154"/>
    </row>
    <row r="133" spans="1:65" s="2" customFormat="1" ht="22.9" customHeight="1">
      <c r="A133" s="35"/>
      <c r="B133" s="36"/>
      <c r="C133" s="75" t="s">
        <v>135</v>
      </c>
      <c r="D133" s="35"/>
      <c r="E133" s="35"/>
      <c r="F133" s="35"/>
      <c r="G133" s="35"/>
      <c r="H133" s="35"/>
      <c r="I133" s="35"/>
      <c r="J133" s="161">
        <f>BK133</f>
        <v>0</v>
      </c>
      <c r="K133" s="35"/>
      <c r="L133" s="36"/>
      <c r="M133" s="71"/>
      <c r="N133" s="62"/>
      <c r="O133" s="72"/>
      <c r="P133" s="162">
        <f>P134+P140</f>
        <v>0</v>
      </c>
      <c r="Q133" s="72"/>
      <c r="R133" s="162">
        <f>R134+R140</f>
        <v>0.12068</v>
      </c>
      <c r="S133" s="72"/>
      <c r="T133" s="163">
        <f>T134+T140</f>
        <v>9.1640000000000013E-2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T133" s="18" t="s">
        <v>73</v>
      </c>
      <c r="AU133" s="18" t="s">
        <v>140</v>
      </c>
      <c r="BK133" s="164">
        <f>BK134+BK140</f>
        <v>0</v>
      </c>
    </row>
    <row r="134" spans="1:65" s="12" customFormat="1" ht="25.9" customHeight="1">
      <c r="B134" s="165"/>
      <c r="D134" s="166" t="s">
        <v>73</v>
      </c>
      <c r="E134" s="167" t="s">
        <v>174</v>
      </c>
      <c r="F134" s="167" t="s">
        <v>175</v>
      </c>
      <c r="I134" s="168"/>
      <c r="J134" s="169">
        <f>BK134</f>
        <v>0</v>
      </c>
      <c r="L134" s="165"/>
      <c r="M134" s="170"/>
      <c r="N134" s="171"/>
      <c r="O134" s="171"/>
      <c r="P134" s="172">
        <f>P135</f>
        <v>0</v>
      </c>
      <c r="Q134" s="171"/>
      <c r="R134" s="172">
        <f>R135</f>
        <v>0</v>
      </c>
      <c r="S134" s="171"/>
      <c r="T134" s="173">
        <f>T135</f>
        <v>0</v>
      </c>
      <c r="AR134" s="166" t="s">
        <v>81</v>
      </c>
      <c r="AT134" s="174" t="s">
        <v>73</v>
      </c>
      <c r="AU134" s="174" t="s">
        <v>74</v>
      </c>
      <c r="AY134" s="166" t="s">
        <v>176</v>
      </c>
      <c r="BK134" s="175">
        <f>BK135</f>
        <v>0</v>
      </c>
    </row>
    <row r="135" spans="1:65" s="12" customFormat="1" ht="22.9" customHeight="1">
      <c r="B135" s="165"/>
      <c r="D135" s="166" t="s">
        <v>73</v>
      </c>
      <c r="E135" s="176" t="s">
        <v>177</v>
      </c>
      <c r="F135" s="176" t="s">
        <v>178</v>
      </c>
      <c r="I135" s="168"/>
      <c r="J135" s="177">
        <f>BK135</f>
        <v>0</v>
      </c>
      <c r="L135" s="165"/>
      <c r="M135" s="170"/>
      <c r="N135" s="171"/>
      <c r="O135" s="171"/>
      <c r="P135" s="172">
        <f>SUM(P136:P139)</f>
        <v>0</v>
      </c>
      <c r="Q135" s="171"/>
      <c r="R135" s="172">
        <f>SUM(R136:R139)</f>
        <v>0</v>
      </c>
      <c r="S135" s="171"/>
      <c r="T135" s="173">
        <f>SUM(T136:T139)</f>
        <v>0</v>
      </c>
      <c r="AR135" s="166" t="s">
        <v>81</v>
      </c>
      <c r="AT135" s="174" t="s">
        <v>73</v>
      </c>
      <c r="AU135" s="174" t="s">
        <v>81</v>
      </c>
      <c r="AY135" s="166" t="s">
        <v>176</v>
      </c>
      <c r="BK135" s="175">
        <f>SUM(BK136:BK139)</f>
        <v>0</v>
      </c>
    </row>
    <row r="136" spans="1:65" s="2" customFormat="1" ht="21.75" customHeight="1">
      <c r="A136" s="35"/>
      <c r="B136" s="146"/>
      <c r="C136" s="178" t="s">
        <v>81</v>
      </c>
      <c r="D136" s="178" t="s">
        <v>179</v>
      </c>
      <c r="E136" s="179" t="s">
        <v>477</v>
      </c>
      <c r="F136" s="180" t="s">
        <v>478</v>
      </c>
      <c r="G136" s="181" t="s">
        <v>471</v>
      </c>
      <c r="H136" s="182">
        <v>0.5</v>
      </c>
      <c r="I136" s="183"/>
      <c r="J136" s="184">
        <f>ROUND(I136*H136,2)</f>
        <v>0</v>
      </c>
      <c r="K136" s="185"/>
      <c r="L136" s="36"/>
      <c r="M136" s="186" t="s">
        <v>1</v>
      </c>
      <c r="N136" s="187" t="s">
        <v>40</v>
      </c>
      <c r="O136" s="64"/>
      <c r="P136" s="188">
        <f>O136*H136</f>
        <v>0</v>
      </c>
      <c r="Q136" s="188">
        <v>0</v>
      </c>
      <c r="R136" s="188">
        <f>Q136*H136</f>
        <v>0</v>
      </c>
      <c r="S136" s="188">
        <v>0</v>
      </c>
      <c r="T136" s="189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190" t="s">
        <v>183</v>
      </c>
      <c r="AT136" s="190" t="s">
        <v>179</v>
      </c>
      <c r="AU136" s="190" t="s">
        <v>87</v>
      </c>
      <c r="AY136" s="18" t="s">
        <v>176</v>
      </c>
      <c r="BE136" s="108">
        <f>IF(N136="základná",J136,0)</f>
        <v>0</v>
      </c>
      <c r="BF136" s="108">
        <f>IF(N136="znížená",J136,0)</f>
        <v>0</v>
      </c>
      <c r="BG136" s="108">
        <f>IF(N136="zákl. prenesená",J136,0)</f>
        <v>0</v>
      </c>
      <c r="BH136" s="108">
        <f>IF(N136="zníž. prenesená",J136,0)</f>
        <v>0</v>
      </c>
      <c r="BI136" s="108">
        <f>IF(N136="nulová",J136,0)</f>
        <v>0</v>
      </c>
      <c r="BJ136" s="18" t="s">
        <v>87</v>
      </c>
      <c r="BK136" s="108">
        <f>ROUND(I136*H136,2)</f>
        <v>0</v>
      </c>
      <c r="BL136" s="18" t="s">
        <v>183</v>
      </c>
      <c r="BM136" s="190" t="s">
        <v>1769</v>
      </c>
    </row>
    <row r="137" spans="1:65" s="2" customFormat="1" ht="24.2" customHeight="1">
      <c r="A137" s="35"/>
      <c r="B137" s="146"/>
      <c r="C137" s="178" t="s">
        <v>87</v>
      </c>
      <c r="D137" s="178" t="s">
        <v>179</v>
      </c>
      <c r="E137" s="179" t="s">
        <v>480</v>
      </c>
      <c r="F137" s="180" t="s">
        <v>481</v>
      </c>
      <c r="G137" s="181" t="s">
        <v>471</v>
      </c>
      <c r="H137" s="182">
        <v>5</v>
      </c>
      <c r="I137" s="183"/>
      <c r="J137" s="184">
        <f>ROUND(I137*H137,2)</f>
        <v>0</v>
      </c>
      <c r="K137" s="185"/>
      <c r="L137" s="36"/>
      <c r="M137" s="186" t="s">
        <v>1</v>
      </c>
      <c r="N137" s="187" t="s">
        <v>40</v>
      </c>
      <c r="O137" s="64"/>
      <c r="P137" s="188">
        <f>O137*H137</f>
        <v>0</v>
      </c>
      <c r="Q137" s="188">
        <v>0</v>
      </c>
      <c r="R137" s="188">
        <f>Q137*H137</f>
        <v>0</v>
      </c>
      <c r="S137" s="188">
        <v>0</v>
      </c>
      <c r="T137" s="189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190" t="s">
        <v>183</v>
      </c>
      <c r="AT137" s="190" t="s">
        <v>179</v>
      </c>
      <c r="AU137" s="190" t="s">
        <v>87</v>
      </c>
      <c r="AY137" s="18" t="s">
        <v>176</v>
      </c>
      <c r="BE137" s="108">
        <f>IF(N137="základná",J137,0)</f>
        <v>0</v>
      </c>
      <c r="BF137" s="108">
        <f>IF(N137="znížená",J137,0)</f>
        <v>0</v>
      </c>
      <c r="BG137" s="108">
        <f>IF(N137="zákl. prenesená",J137,0)</f>
        <v>0</v>
      </c>
      <c r="BH137" s="108">
        <f>IF(N137="zníž. prenesená",J137,0)</f>
        <v>0</v>
      </c>
      <c r="BI137" s="108">
        <f>IF(N137="nulová",J137,0)</f>
        <v>0</v>
      </c>
      <c r="BJ137" s="18" t="s">
        <v>87</v>
      </c>
      <c r="BK137" s="108">
        <f>ROUND(I137*H137,2)</f>
        <v>0</v>
      </c>
      <c r="BL137" s="18" t="s">
        <v>183</v>
      </c>
      <c r="BM137" s="190" t="s">
        <v>1770</v>
      </c>
    </row>
    <row r="138" spans="1:65" s="14" customFormat="1">
      <c r="B138" s="199"/>
      <c r="D138" s="192" t="s">
        <v>184</v>
      </c>
      <c r="F138" s="201" t="s">
        <v>1771</v>
      </c>
      <c r="H138" s="202">
        <v>5</v>
      </c>
      <c r="I138" s="203"/>
      <c r="L138" s="199"/>
      <c r="M138" s="204"/>
      <c r="N138" s="205"/>
      <c r="O138" s="205"/>
      <c r="P138" s="205"/>
      <c r="Q138" s="205"/>
      <c r="R138" s="205"/>
      <c r="S138" s="205"/>
      <c r="T138" s="206"/>
      <c r="AT138" s="200" t="s">
        <v>184</v>
      </c>
      <c r="AU138" s="200" t="s">
        <v>87</v>
      </c>
      <c r="AV138" s="14" t="s">
        <v>87</v>
      </c>
      <c r="AW138" s="14" t="s">
        <v>3</v>
      </c>
      <c r="AX138" s="14" t="s">
        <v>81</v>
      </c>
      <c r="AY138" s="200" t="s">
        <v>176</v>
      </c>
    </row>
    <row r="139" spans="1:65" s="2" customFormat="1" ht="24.2" customHeight="1">
      <c r="A139" s="35"/>
      <c r="B139" s="146"/>
      <c r="C139" s="178" t="s">
        <v>215</v>
      </c>
      <c r="D139" s="178" t="s">
        <v>179</v>
      </c>
      <c r="E139" s="179" t="s">
        <v>485</v>
      </c>
      <c r="F139" s="180" t="s">
        <v>486</v>
      </c>
      <c r="G139" s="181" t="s">
        <v>471</v>
      </c>
      <c r="H139" s="182">
        <v>0.5</v>
      </c>
      <c r="I139" s="183"/>
      <c r="J139" s="184">
        <f>ROUND(I139*H139,2)</f>
        <v>0</v>
      </c>
      <c r="K139" s="185"/>
      <c r="L139" s="36"/>
      <c r="M139" s="186" t="s">
        <v>1</v>
      </c>
      <c r="N139" s="187" t="s">
        <v>40</v>
      </c>
      <c r="O139" s="64"/>
      <c r="P139" s="188">
        <f>O139*H139</f>
        <v>0</v>
      </c>
      <c r="Q139" s="188">
        <v>0</v>
      </c>
      <c r="R139" s="188">
        <f>Q139*H139</f>
        <v>0</v>
      </c>
      <c r="S139" s="188">
        <v>0</v>
      </c>
      <c r="T139" s="189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190" t="s">
        <v>183</v>
      </c>
      <c r="AT139" s="190" t="s">
        <v>179</v>
      </c>
      <c r="AU139" s="190" t="s">
        <v>87</v>
      </c>
      <c r="AY139" s="18" t="s">
        <v>176</v>
      </c>
      <c r="BE139" s="108">
        <f>IF(N139="základná",J139,0)</f>
        <v>0</v>
      </c>
      <c r="BF139" s="108">
        <f>IF(N139="znížená",J139,0)</f>
        <v>0</v>
      </c>
      <c r="BG139" s="108">
        <f>IF(N139="zákl. prenesená",J139,0)</f>
        <v>0</v>
      </c>
      <c r="BH139" s="108">
        <f>IF(N139="zníž. prenesená",J139,0)</f>
        <v>0</v>
      </c>
      <c r="BI139" s="108">
        <f>IF(N139="nulová",J139,0)</f>
        <v>0</v>
      </c>
      <c r="BJ139" s="18" t="s">
        <v>87</v>
      </c>
      <c r="BK139" s="108">
        <f>ROUND(I139*H139,2)</f>
        <v>0</v>
      </c>
      <c r="BL139" s="18" t="s">
        <v>183</v>
      </c>
      <c r="BM139" s="190" t="s">
        <v>1772</v>
      </c>
    </row>
    <row r="140" spans="1:65" s="12" customFormat="1" ht="25.9" customHeight="1">
      <c r="B140" s="165"/>
      <c r="D140" s="166" t="s">
        <v>73</v>
      </c>
      <c r="E140" s="167" t="s">
        <v>488</v>
      </c>
      <c r="F140" s="167" t="s">
        <v>489</v>
      </c>
      <c r="I140" s="168"/>
      <c r="J140" s="169">
        <f>BK140</f>
        <v>0</v>
      </c>
      <c r="L140" s="165"/>
      <c r="M140" s="170"/>
      <c r="N140" s="171"/>
      <c r="O140" s="171"/>
      <c r="P140" s="172">
        <f>P141+P148+P158+P166</f>
        <v>0</v>
      </c>
      <c r="Q140" s="171"/>
      <c r="R140" s="172">
        <f>R141+R148+R158+R166</f>
        <v>0.12068</v>
      </c>
      <c r="S140" s="171"/>
      <c r="T140" s="173">
        <f>T141+T148+T158+T166</f>
        <v>9.1640000000000013E-2</v>
      </c>
      <c r="AR140" s="166" t="s">
        <v>87</v>
      </c>
      <c r="AT140" s="174" t="s">
        <v>73</v>
      </c>
      <c r="AU140" s="174" t="s">
        <v>74</v>
      </c>
      <c r="AY140" s="166" t="s">
        <v>176</v>
      </c>
      <c r="BK140" s="175">
        <f>BK141+BK148+BK158+BK166</f>
        <v>0</v>
      </c>
    </row>
    <row r="141" spans="1:65" s="12" customFormat="1" ht="22.9" customHeight="1">
      <c r="B141" s="165"/>
      <c r="D141" s="166" t="s">
        <v>73</v>
      </c>
      <c r="E141" s="176" t="s">
        <v>500</v>
      </c>
      <c r="F141" s="176" t="s">
        <v>501</v>
      </c>
      <c r="I141" s="168"/>
      <c r="J141" s="177">
        <f>BK141</f>
        <v>0</v>
      </c>
      <c r="L141" s="165"/>
      <c r="M141" s="170"/>
      <c r="N141" s="171"/>
      <c r="O141" s="171"/>
      <c r="P141" s="172">
        <f>SUM(P142:P147)</f>
        <v>0</v>
      </c>
      <c r="Q141" s="171"/>
      <c r="R141" s="172">
        <f>SUM(R142:R147)</f>
        <v>3.7600000000000003E-3</v>
      </c>
      <c r="S141" s="171"/>
      <c r="T141" s="173">
        <f>SUM(T142:T147)</f>
        <v>0</v>
      </c>
      <c r="AR141" s="166" t="s">
        <v>87</v>
      </c>
      <c r="AT141" s="174" t="s">
        <v>73</v>
      </c>
      <c r="AU141" s="174" t="s">
        <v>81</v>
      </c>
      <c r="AY141" s="166" t="s">
        <v>176</v>
      </c>
      <c r="BK141" s="175">
        <f>SUM(BK142:BK147)</f>
        <v>0</v>
      </c>
    </row>
    <row r="142" spans="1:65" s="2" customFormat="1" ht="24.2" customHeight="1">
      <c r="A142" s="35"/>
      <c r="B142" s="146"/>
      <c r="C142" s="178" t="s">
        <v>183</v>
      </c>
      <c r="D142" s="178" t="s">
        <v>179</v>
      </c>
      <c r="E142" s="179" t="s">
        <v>1773</v>
      </c>
      <c r="F142" s="180" t="s">
        <v>1774</v>
      </c>
      <c r="G142" s="181" t="s">
        <v>263</v>
      </c>
      <c r="H142" s="182">
        <v>56</v>
      </c>
      <c r="I142" s="183"/>
      <c r="J142" s="184">
        <f>ROUND(I142*H142,2)</f>
        <v>0</v>
      </c>
      <c r="K142" s="185"/>
      <c r="L142" s="36"/>
      <c r="M142" s="186" t="s">
        <v>1</v>
      </c>
      <c r="N142" s="187" t="s">
        <v>40</v>
      </c>
      <c r="O142" s="64"/>
      <c r="P142" s="188">
        <f>O142*H142</f>
        <v>0</v>
      </c>
      <c r="Q142" s="188">
        <v>0</v>
      </c>
      <c r="R142" s="188">
        <f>Q142*H142</f>
        <v>0</v>
      </c>
      <c r="S142" s="188">
        <v>0</v>
      </c>
      <c r="T142" s="189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190" t="s">
        <v>252</v>
      </c>
      <c r="AT142" s="190" t="s">
        <v>179</v>
      </c>
      <c r="AU142" s="190" t="s">
        <v>87</v>
      </c>
      <c r="AY142" s="18" t="s">
        <v>176</v>
      </c>
      <c r="BE142" s="108">
        <f>IF(N142="základná",J142,0)</f>
        <v>0</v>
      </c>
      <c r="BF142" s="108">
        <f>IF(N142="znížená",J142,0)</f>
        <v>0</v>
      </c>
      <c r="BG142" s="108">
        <f>IF(N142="zákl. prenesená",J142,0)</f>
        <v>0</v>
      </c>
      <c r="BH142" s="108">
        <f>IF(N142="zníž. prenesená",J142,0)</f>
        <v>0</v>
      </c>
      <c r="BI142" s="108">
        <f>IF(N142="nulová",J142,0)</f>
        <v>0</v>
      </c>
      <c r="BJ142" s="18" t="s">
        <v>87</v>
      </c>
      <c r="BK142" s="108">
        <f>ROUND(I142*H142,2)</f>
        <v>0</v>
      </c>
      <c r="BL142" s="18" t="s">
        <v>252</v>
      </c>
      <c r="BM142" s="190" t="s">
        <v>1775</v>
      </c>
    </row>
    <row r="143" spans="1:65" s="2" customFormat="1" ht="24.2" customHeight="1">
      <c r="A143" s="35"/>
      <c r="B143" s="146"/>
      <c r="C143" s="231" t="s">
        <v>237</v>
      </c>
      <c r="D143" s="231" t="s">
        <v>558</v>
      </c>
      <c r="E143" s="232" t="s">
        <v>1776</v>
      </c>
      <c r="F143" s="233" t="s">
        <v>1777</v>
      </c>
      <c r="G143" s="234" t="s">
        <v>263</v>
      </c>
      <c r="H143" s="235">
        <v>56</v>
      </c>
      <c r="I143" s="236"/>
      <c r="J143" s="237">
        <f>ROUND(I143*H143,2)</f>
        <v>0</v>
      </c>
      <c r="K143" s="238"/>
      <c r="L143" s="239"/>
      <c r="M143" s="240" t="s">
        <v>1</v>
      </c>
      <c r="N143" s="241" t="s">
        <v>40</v>
      </c>
      <c r="O143" s="64"/>
      <c r="P143" s="188">
        <f>O143*H143</f>
        <v>0</v>
      </c>
      <c r="Q143" s="188">
        <v>4.0000000000000003E-5</v>
      </c>
      <c r="R143" s="188">
        <f>Q143*H143</f>
        <v>2.2400000000000002E-3</v>
      </c>
      <c r="S143" s="188">
        <v>0</v>
      </c>
      <c r="T143" s="189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190" t="s">
        <v>314</v>
      </c>
      <c r="AT143" s="190" t="s">
        <v>558</v>
      </c>
      <c r="AU143" s="190" t="s">
        <v>87</v>
      </c>
      <c r="AY143" s="18" t="s">
        <v>176</v>
      </c>
      <c r="BE143" s="108">
        <f>IF(N143="základná",J143,0)</f>
        <v>0</v>
      </c>
      <c r="BF143" s="108">
        <f>IF(N143="znížená",J143,0)</f>
        <v>0</v>
      </c>
      <c r="BG143" s="108">
        <f>IF(N143="zákl. prenesená",J143,0)</f>
        <v>0</v>
      </c>
      <c r="BH143" s="108">
        <f>IF(N143="zníž. prenesená",J143,0)</f>
        <v>0</v>
      </c>
      <c r="BI143" s="108">
        <f>IF(N143="nulová",J143,0)</f>
        <v>0</v>
      </c>
      <c r="BJ143" s="18" t="s">
        <v>87</v>
      </c>
      <c r="BK143" s="108">
        <f>ROUND(I143*H143,2)</f>
        <v>0</v>
      </c>
      <c r="BL143" s="18" t="s">
        <v>252</v>
      </c>
      <c r="BM143" s="190" t="s">
        <v>1778</v>
      </c>
    </row>
    <row r="144" spans="1:65" s="2" customFormat="1" ht="39">
      <c r="A144" s="35"/>
      <c r="B144" s="36"/>
      <c r="C144" s="35"/>
      <c r="D144" s="192" t="s">
        <v>585</v>
      </c>
      <c r="E144" s="35"/>
      <c r="F144" s="228" t="s">
        <v>1779</v>
      </c>
      <c r="G144" s="35"/>
      <c r="H144" s="35"/>
      <c r="I144" s="147"/>
      <c r="J144" s="35"/>
      <c r="K144" s="35"/>
      <c r="L144" s="36"/>
      <c r="M144" s="229"/>
      <c r="N144" s="230"/>
      <c r="O144" s="64"/>
      <c r="P144" s="64"/>
      <c r="Q144" s="64"/>
      <c r="R144" s="64"/>
      <c r="S144" s="64"/>
      <c r="T144" s="6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T144" s="18" t="s">
        <v>585</v>
      </c>
      <c r="AU144" s="18" t="s">
        <v>87</v>
      </c>
    </row>
    <row r="145" spans="1:65" s="2" customFormat="1" ht="16.5" customHeight="1">
      <c r="A145" s="35"/>
      <c r="B145" s="146"/>
      <c r="C145" s="231" t="s">
        <v>218</v>
      </c>
      <c r="D145" s="231" t="s">
        <v>558</v>
      </c>
      <c r="E145" s="232" t="s">
        <v>1780</v>
      </c>
      <c r="F145" s="233" t="s">
        <v>1781</v>
      </c>
      <c r="G145" s="234" t="s">
        <v>272</v>
      </c>
      <c r="H145" s="235">
        <v>150</v>
      </c>
      <c r="I145" s="236"/>
      <c r="J145" s="237">
        <f>ROUND(I145*H145,2)</f>
        <v>0</v>
      </c>
      <c r="K145" s="238"/>
      <c r="L145" s="239"/>
      <c r="M145" s="240" t="s">
        <v>1</v>
      </c>
      <c r="N145" s="241" t="s">
        <v>40</v>
      </c>
      <c r="O145" s="64"/>
      <c r="P145" s="188">
        <f>O145*H145</f>
        <v>0</v>
      </c>
      <c r="Q145" s="188">
        <v>1.0000000000000001E-5</v>
      </c>
      <c r="R145" s="188">
        <f>Q145*H145</f>
        <v>1.5E-3</v>
      </c>
      <c r="S145" s="188">
        <v>0</v>
      </c>
      <c r="T145" s="189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190" t="s">
        <v>314</v>
      </c>
      <c r="AT145" s="190" t="s">
        <v>558</v>
      </c>
      <c r="AU145" s="190" t="s">
        <v>87</v>
      </c>
      <c r="AY145" s="18" t="s">
        <v>176</v>
      </c>
      <c r="BE145" s="108">
        <f>IF(N145="základná",J145,0)</f>
        <v>0</v>
      </c>
      <c r="BF145" s="108">
        <f>IF(N145="znížená",J145,0)</f>
        <v>0</v>
      </c>
      <c r="BG145" s="108">
        <f>IF(N145="zákl. prenesená",J145,0)</f>
        <v>0</v>
      </c>
      <c r="BH145" s="108">
        <f>IF(N145="zníž. prenesená",J145,0)</f>
        <v>0</v>
      </c>
      <c r="BI145" s="108">
        <f>IF(N145="nulová",J145,0)</f>
        <v>0</v>
      </c>
      <c r="BJ145" s="18" t="s">
        <v>87</v>
      </c>
      <c r="BK145" s="108">
        <f>ROUND(I145*H145,2)</f>
        <v>0</v>
      </c>
      <c r="BL145" s="18" t="s">
        <v>252</v>
      </c>
      <c r="BM145" s="190" t="s">
        <v>1782</v>
      </c>
    </row>
    <row r="146" spans="1:65" s="2" customFormat="1" ht="24.2" customHeight="1">
      <c r="A146" s="35"/>
      <c r="B146" s="146"/>
      <c r="C146" s="231" t="s">
        <v>245</v>
      </c>
      <c r="D146" s="231" t="s">
        <v>558</v>
      </c>
      <c r="E146" s="232" t="s">
        <v>1783</v>
      </c>
      <c r="F146" s="233" t="s">
        <v>1784</v>
      </c>
      <c r="G146" s="234" t="s">
        <v>757</v>
      </c>
      <c r="H146" s="235">
        <v>2</v>
      </c>
      <c r="I146" s="236"/>
      <c r="J146" s="237">
        <f>ROUND(I146*H146,2)</f>
        <v>0</v>
      </c>
      <c r="K146" s="238"/>
      <c r="L146" s="239"/>
      <c r="M146" s="240" t="s">
        <v>1</v>
      </c>
      <c r="N146" s="241" t="s">
        <v>40</v>
      </c>
      <c r="O146" s="64"/>
      <c r="P146" s="188">
        <f>O146*H146</f>
        <v>0</v>
      </c>
      <c r="Q146" s="188">
        <v>1.0000000000000001E-5</v>
      </c>
      <c r="R146" s="188">
        <f>Q146*H146</f>
        <v>2.0000000000000002E-5</v>
      </c>
      <c r="S146" s="188">
        <v>0</v>
      </c>
      <c r="T146" s="189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190" t="s">
        <v>314</v>
      </c>
      <c r="AT146" s="190" t="s">
        <v>558</v>
      </c>
      <c r="AU146" s="190" t="s">
        <v>87</v>
      </c>
      <c r="AY146" s="18" t="s">
        <v>176</v>
      </c>
      <c r="BE146" s="108">
        <f>IF(N146="základná",J146,0)</f>
        <v>0</v>
      </c>
      <c r="BF146" s="108">
        <f>IF(N146="znížená",J146,0)</f>
        <v>0</v>
      </c>
      <c r="BG146" s="108">
        <f>IF(N146="zákl. prenesená",J146,0)</f>
        <v>0</v>
      </c>
      <c r="BH146" s="108">
        <f>IF(N146="zníž. prenesená",J146,0)</f>
        <v>0</v>
      </c>
      <c r="BI146" s="108">
        <f>IF(N146="nulová",J146,0)</f>
        <v>0</v>
      </c>
      <c r="BJ146" s="18" t="s">
        <v>87</v>
      </c>
      <c r="BK146" s="108">
        <f>ROUND(I146*H146,2)</f>
        <v>0</v>
      </c>
      <c r="BL146" s="18" t="s">
        <v>252</v>
      </c>
      <c r="BM146" s="190" t="s">
        <v>1785</v>
      </c>
    </row>
    <row r="147" spans="1:65" s="2" customFormat="1" ht="24.2" customHeight="1">
      <c r="A147" s="35"/>
      <c r="B147" s="146"/>
      <c r="C147" s="178" t="s">
        <v>225</v>
      </c>
      <c r="D147" s="178" t="s">
        <v>179</v>
      </c>
      <c r="E147" s="179" t="s">
        <v>832</v>
      </c>
      <c r="F147" s="180" t="s">
        <v>833</v>
      </c>
      <c r="G147" s="181" t="s">
        <v>772</v>
      </c>
      <c r="H147" s="242"/>
      <c r="I147" s="183"/>
      <c r="J147" s="184">
        <f>ROUND(I147*H147,2)</f>
        <v>0</v>
      </c>
      <c r="K147" s="185"/>
      <c r="L147" s="36"/>
      <c r="M147" s="186" t="s">
        <v>1</v>
      </c>
      <c r="N147" s="187" t="s">
        <v>40</v>
      </c>
      <c r="O147" s="64"/>
      <c r="P147" s="188">
        <f>O147*H147</f>
        <v>0</v>
      </c>
      <c r="Q147" s="188">
        <v>0</v>
      </c>
      <c r="R147" s="188">
        <f>Q147*H147</f>
        <v>0</v>
      </c>
      <c r="S147" s="188">
        <v>0</v>
      </c>
      <c r="T147" s="189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190" t="s">
        <v>252</v>
      </c>
      <c r="AT147" s="190" t="s">
        <v>179</v>
      </c>
      <c r="AU147" s="190" t="s">
        <v>87</v>
      </c>
      <c r="AY147" s="18" t="s">
        <v>176</v>
      </c>
      <c r="BE147" s="108">
        <f>IF(N147="základná",J147,0)</f>
        <v>0</v>
      </c>
      <c r="BF147" s="108">
        <f>IF(N147="znížená",J147,0)</f>
        <v>0</v>
      </c>
      <c r="BG147" s="108">
        <f>IF(N147="zákl. prenesená",J147,0)</f>
        <v>0</v>
      </c>
      <c r="BH147" s="108">
        <f>IF(N147="zníž. prenesená",J147,0)</f>
        <v>0</v>
      </c>
      <c r="BI147" s="108">
        <f>IF(N147="nulová",J147,0)</f>
        <v>0</v>
      </c>
      <c r="BJ147" s="18" t="s">
        <v>87</v>
      </c>
      <c r="BK147" s="108">
        <f>ROUND(I147*H147,2)</f>
        <v>0</v>
      </c>
      <c r="BL147" s="18" t="s">
        <v>252</v>
      </c>
      <c r="BM147" s="190" t="s">
        <v>1786</v>
      </c>
    </row>
    <row r="148" spans="1:65" s="12" customFormat="1" ht="22.9" customHeight="1">
      <c r="B148" s="165"/>
      <c r="D148" s="166" t="s">
        <v>73</v>
      </c>
      <c r="E148" s="176" t="s">
        <v>1787</v>
      </c>
      <c r="F148" s="176" t="s">
        <v>1788</v>
      </c>
      <c r="I148" s="168"/>
      <c r="J148" s="177">
        <f>BK148</f>
        <v>0</v>
      </c>
      <c r="L148" s="165"/>
      <c r="M148" s="170"/>
      <c r="N148" s="171"/>
      <c r="O148" s="171"/>
      <c r="P148" s="172">
        <f>SUM(P149:P157)</f>
        <v>0</v>
      </c>
      <c r="Q148" s="171"/>
      <c r="R148" s="172">
        <f>SUM(R149:R157)</f>
        <v>4.7869999999999996E-2</v>
      </c>
      <c r="S148" s="171"/>
      <c r="T148" s="173">
        <f>SUM(T149:T157)</f>
        <v>0</v>
      </c>
      <c r="AR148" s="166" t="s">
        <v>87</v>
      </c>
      <c r="AT148" s="174" t="s">
        <v>73</v>
      </c>
      <c r="AU148" s="174" t="s">
        <v>81</v>
      </c>
      <c r="AY148" s="166" t="s">
        <v>176</v>
      </c>
      <c r="BK148" s="175">
        <f>SUM(BK149:BK157)</f>
        <v>0</v>
      </c>
    </row>
    <row r="149" spans="1:65" s="2" customFormat="1" ht="21.75" customHeight="1">
      <c r="A149" s="35"/>
      <c r="B149" s="146"/>
      <c r="C149" s="178" t="s">
        <v>177</v>
      </c>
      <c r="D149" s="178" t="s">
        <v>179</v>
      </c>
      <c r="E149" s="179" t="s">
        <v>1789</v>
      </c>
      <c r="F149" s="180" t="s">
        <v>1790</v>
      </c>
      <c r="G149" s="181" t="s">
        <v>263</v>
      </c>
      <c r="H149" s="182">
        <v>20</v>
      </c>
      <c r="I149" s="183"/>
      <c r="J149" s="184">
        <f t="shared" ref="J149:J157" si="5">ROUND(I149*H149,2)</f>
        <v>0</v>
      </c>
      <c r="K149" s="185"/>
      <c r="L149" s="36"/>
      <c r="M149" s="186" t="s">
        <v>1</v>
      </c>
      <c r="N149" s="187" t="s">
        <v>40</v>
      </c>
      <c r="O149" s="64"/>
      <c r="P149" s="188">
        <f t="shared" ref="P149:P157" si="6">O149*H149</f>
        <v>0</v>
      </c>
      <c r="Q149" s="188">
        <v>7.6999999999999996E-4</v>
      </c>
      <c r="R149" s="188">
        <f t="shared" ref="R149:R157" si="7">Q149*H149</f>
        <v>1.5399999999999999E-2</v>
      </c>
      <c r="S149" s="188">
        <v>0</v>
      </c>
      <c r="T149" s="189">
        <f t="shared" ref="T149:T157" si="8"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190" t="s">
        <v>252</v>
      </c>
      <c r="AT149" s="190" t="s">
        <v>179</v>
      </c>
      <c r="AU149" s="190" t="s">
        <v>87</v>
      </c>
      <c r="AY149" s="18" t="s">
        <v>176</v>
      </c>
      <c r="BE149" s="108">
        <f t="shared" ref="BE149:BE157" si="9">IF(N149="základná",J149,0)</f>
        <v>0</v>
      </c>
      <c r="BF149" s="108">
        <f t="shared" ref="BF149:BF157" si="10">IF(N149="znížená",J149,0)</f>
        <v>0</v>
      </c>
      <c r="BG149" s="108">
        <f t="shared" ref="BG149:BG157" si="11">IF(N149="zákl. prenesená",J149,0)</f>
        <v>0</v>
      </c>
      <c r="BH149" s="108">
        <f t="shared" ref="BH149:BH157" si="12">IF(N149="zníž. prenesená",J149,0)</f>
        <v>0</v>
      </c>
      <c r="BI149" s="108">
        <f t="shared" ref="BI149:BI157" si="13">IF(N149="nulová",J149,0)</f>
        <v>0</v>
      </c>
      <c r="BJ149" s="18" t="s">
        <v>87</v>
      </c>
      <c r="BK149" s="108">
        <f t="shared" ref="BK149:BK157" si="14">ROUND(I149*H149,2)</f>
        <v>0</v>
      </c>
      <c r="BL149" s="18" t="s">
        <v>252</v>
      </c>
      <c r="BM149" s="190" t="s">
        <v>1791</v>
      </c>
    </row>
    <row r="150" spans="1:65" s="2" customFormat="1" ht="21.75" customHeight="1">
      <c r="A150" s="35"/>
      <c r="B150" s="146"/>
      <c r="C150" s="178" t="s">
        <v>240</v>
      </c>
      <c r="D150" s="178" t="s">
        <v>179</v>
      </c>
      <c r="E150" s="179" t="s">
        <v>1792</v>
      </c>
      <c r="F150" s="180" t="s">
        <v>1793</v>
      </c>
      <c r="G150" s="181" t="s">
        <v>263</v>
      </c>
      <c r="H150" s="182">
        <v>24</v>
      </c>
      <c r="I150" s="183"/>
      <c r="J150" s="184">
        <f t="shared" si="5"/>
        <v>0</v>
      </c>
      <c r="K150" s="185"/>
      <c r="L150" s="36"/>
      <c r="M150" s="186" t="s">
        <v>1</v>
      </c>
      <c r="N150" s="187" t="s">
        <v>40</v>
      </c>
      <c r="O150" s="64"/>
      <c r="P150" s="188">
        <f t="shared" si="6"/>
        <v>0</v>
      </c>
      <c r="Q150" s="188">
        <v>7.6999999999999996E-4</v>
      </c>
      <c r="R150" s="188">
        <f t="shared" si="7"/>
        <v>1.848E-2</v>
      </c>
      <c r="S150" s="188">
        <v>0</v>
      </c>
      <c r="T150" s="189">
        <f t="shared" si="8"/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190" t="s">
        <v>252</v>
      </c>
      <c r="AT150" s="190" t="s">
        <v>179</v>
      </c>
      <c r="AU150" s="190" t="s">
        <v>87</v>
      </c>
      <c r="AY150" s="18" t="s">
        <v>176</v>
      </c>
      <c r="BE150" s="108">
        <f t="shared" si="9"/>
        <v>0</v>
      </c>
      <c r="BF150" s="108">
        <f t="shared" si="10"/>
        <v>0</v>
      </c>
      <c r="BG150" s="108">
        <f t="shared" si="11"/>
        <v>0</v>
      </c>
      <c r="BH150" s="108">
        <f t="shared" si="12"/>
        <v>0</v>
      </c>
      <c r="BI150" s="108">
        <f t="shared" si="13"/>
        <v>0</v>
      </c>
      <c r="BJ150" s="18" t="s">
        <v>87</v>
      </c>
      <c r="BK150" s="108">
        <f t="shared" si="14"/>
        <v>0</v>
      </c>
      <c r="BL150" s="18" t="s">
        <v>252</v>
      </c>
      <c r="BM150" s="190" t="s">
        <v>1794</v>
      </c>
    </row>
    <row r="151" spans="1:65" s="2" customFormat="1" ht="21.75" customHeight="1">
      <c r="A151" s="35"/>
      <c r="B151" s="146"/>
      <c r="C151" s="178" t="s">
        <v>277</v>
      </c>
      <c r="D151" s="178" t="s">
        <v>179</v>
      </c>
      <c r="E151" s="179" t="s">
        <v>1795</v>
      </c>
      <c r="F151" s="180" t="s">
        <v>1796</v>
      </c>
      <c r="G151" s="181" t="s">
        <v>263</v>
      </c>
      <c r="H151" s="182">
        <v>6</v>
      </c>
      <c r="I151" s="183"/>
      <c r="J151" s="184">
        <f t="shared" si="5"/>
        <v>0</v>
      </c>
      <c r="K151" s="185"/>
      <c r="L151" s="36"/>
      <c r="M151" s="186" t="s">
        <v>1</v>
      </c>
      <c r="N151" s="187" t="s">
        <v>40</v>
      </c>
      <c r="O151" s="64"/>
      <c r="P151" s="188">
        <f t="shared" si="6"/>
        <v>0</v>
      </c>
      <c r="Q151" s="188">
        <v>1.1299999999999999E-3</v>
      </c>
      <c r="R151" s="188">
        <f t="shared" si="7"/>
        <v>6.7799999999999996E-3</v>
      </c>
      <c r="S151" s="188">
        <v>0</v>
      </c>
      <c r="T151" s="189">
        <f t="shared" si="8"/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190" t="s">
        <v>252</v>
      </c>
      <c r="AT151" s="190" t="s">
        <v>179</v>
      </c>
      <c r="AU151" s="190" t="s">
        <v>87</v>
      </c>
      <c r="AY151" s="18" t="s">
        <v>176</v>
      </c>
      <c r="BE151" s="108">
        <f t="shared" si="9"/>
        <v>0</v>
      </c>
      <c r="BF151" s="108">
        <f t="shared" si="10"/>
        <v>0</v>
      </c>
      <c r="BG151" s="108">
        <f t="shared" si="11"/>
        <v>0</v>
      </c>
      <c r="BH151" s="108">
        <f t="shared" si="12"/>
        <v>0</v>
      </c>
      <c r="BI151" s="108">
        <f t="shared" si="13"/>
        <v>0</v>
      </c>
      <c r="BJ151" s="18" t="s">
        <v>87</v>
      </c>
      <c r="BK151" s="108">
        <f t="shared" si="14"/>
        <v>0</v>
      </c>
      <c r="BL151" s="18" t="s">
        <v>252</v>
      </c>
      <c r="BM151" s="190" t="s">
        <v>1797</v>
      </c>
    </row>
    <row r="152" spans="1:65" s="2" customFormat="1" ht="21.75" customHeight="1">
      <c r="A152" s="35"/>
      <c r="B152" s="146"/>
      <c r="C152" s="178" t="s">
        <v>244</v>
      </c>
      <c r="D152" s="178" t="s">
        <v>179</v>
      </c>
      <c r="E152" s="179" t="s">
        <v>1798</v>
      </c>
      <c r="F152" s="180" t="s">
        <v>1799</v>
      </c>
      <c r="G152" s="181" t="s">
        <v>263</v>
      </c>
      <c r="H152" s="182">
        <v>2</v>
      </c>
      <c r="I152" s="183"/>
      <c r="J152" s="184">
        <f t="shared" si="5"/>
        <v>0</v>
      </c>
      <c r="K152" s="185"/>
      <c r="L152" s="36"/>
      <c r="M152" s="186" t="s">
        <v>1</v>
      </c>
      <c r="N152" s="187" t="s">
        <v>40</v>
      </c>
      <c r="O152" s="64"/>
      <c r="P152" s="188">
        <f t="shared" si="6"/>
        <v>0</v>
      </c>
      <c r="Q152" s="188">
        <v>2.3900000000000002E-3</v>
      </c>
      <c r="R152" s="188">
        <f t="shared" si="7"/>
        <v>4.7800000000000004E-3</v>
      </c>
      <c r="S152" s="188">
        <v>0</v>
      </c>
      <c r="T152" s="189">
        <f t="shared" si="8"/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190" t="s">
        <v>252</v>
      </c>
      <c r="AT152" s="190" t="s">
        <v>179</v>
      </c>
      <c r="AU152" s="190" t="s">
        <v>87</v>
      </c>
      <c r="AY152" s="18" t="s">
        <v>176</v>
      </c>
      <c r="BE152" s="108">
        <f t="shared" si="9"/>
        <v>0</v>
      </c>
      <c r="BF152" s="108">
        <f t="shared" si="10"/>
        <v>0</v>
      </c>
      <c r="BG152" s="108">
        <f t="shared" si="11"/>
        <v>0</v>
      </c>
      <c r="BH152" s="108">
        <f t="shared" si="12"/>
        <v>0</v>
      </c>
      <c r="BI152" s="108">
        <f t="shared" si="13"/>
        <v>0</v>
      </c>
      <c r="BJ152" s="18" t="s">
        <v>87</v>
      </c>
      <c r="BK152" s="108">
        <f t="shared" si="14"/>
        <v>0</v>
      </c>
      <c r="BL152" s="18" t="s">
        <v>252</v>
      </c>
      <c r="BM152" s="190" t="s">
        <v>1800</v>
      </c>
    </row>
    <row r="153" spans="1:65" s="2" customFormat="1" ht="16.5" customHeight="1">
      <c r="A153" s="35"/>
      <c r="B153" s="146"/>
      <c r="C153" s="178" t="s">
        <v>287</v>
      </c>
      <c r="D153" s="178" t="s">
        <v>179</v>
      </c>
      <c r="E153" s="179" t="s">
        <v>1801</v>
      </c>
      <c r="F153" s="180" t="s">
        <v>1802</v>
      </c>
      <c r="G153" s="181" t="s">
        <v>272</v>
      </c>
      <c r="H153" s="182">
        <v>3</v>
      </c>
      <c r="I153" s="183"/>
      <c r="J153" s="184">
        <f t="shared" si="5"/>
        <v>0</v>
      </c>
      <c r="K153" s="185"/>
      <c r="L153" s="36"/>
      <c r="M153" s="186" t="s">
        <v>1</v>
      </c>
      <c r="N153" s="187" t="s">
        <v>40</v>
      </c>
      <c r="O153" s="64"/>
      <c r="P153" s="188">
        <f t="shared" si="6"/>
        <v>0</v>
      </c>
      <c r="Q153" s="188">
        <v>2.7E-4</v>
      </c>
      <c r="R153" s="188">
        <f t="shared" si="7"/>
        <v>8.0999999999999996E-4</v>
      </c>
      <c r="S153" s="188">
        <v>0</v>
      </c>
      <c r="T153" s="189">
        <f t="shared" si="8"/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190" t="s">
        <v>252</v>
      </c>
      <c r="AT153" s="190" t="s">
        <v>179</v>
      </c>
      <c r="AU153" s="190" t="s">
        <v>87</v>
      </c>
      <c r="AY153" s="18" t="s">
        <v>176</v>
      </c>
      <c r="BE153" s="108">
        <f t="shared" si="9"/>
        <v>0</v>
      </c>
      <c r="BF153" s="108">
        <f t="shared" si="10"/>
        <v>0</v>
      </c>
      <c r="BG153" s="108">
        <f t="shared" si="11"/>
        <v>0</v>
      </c>
      <c r="BH153" s="108">
        <f t="shared" si="12"/>
        <v>0</v>
      </c>
      <c r="BI153" s="108">
        <f t="shared" si="13"/>
        <v>0</v>
      </c>
      <c r="BJ153" s="18" t="s">
        <v>87</v>
      </c>
      <c r="BK153" s="108">
        <f t="shared" si="14"/>
        <v>0</v>
      </c>
      <c r="BL153" s="18" t="s">
        <v>252</v>
      </c>
      <c r="BM153" s="190" t="s">
        <v>1803</v>
      </c>
    </row>
    <row r="154" spans="1:65" s="2" customFormat="1" ht="16.5" customHeight="1">
      <c r="A154" s="35"/>
      <c r="B154" s="146"/>
      <c r="C154" s="178" t="s">
        <v>248</v>
      </c>
      <c r="D154" s="178" t="s">
        <v>179</v>
      </c>
      <c r="E154" s="179" t="s">
        <v>1804</v>
      </c>
      <c r="F154" s="180" t="s">
        <v>1805</v>
      </c>
      <c r="G154" s="181" t="s">
        <v>272</v>
      </c>
      <c r="H154" s="182">
        <v>2</v>
      </c>
      <c r="I154" s="183"/>
      <c r="J154" s="184">
        <f t="shared" si="5"/>
        <v>0</v>
      </c>
      <c r="K154" s="185"/>
      <c r="L154" s="36"/>
      <c r="M154" s="186" t="s">
        <v>1</v>
      </c>
      <c r="N154" s="187" t="s">
        <v>40</v>
      </c>
      <c r="O154" s="64"/>
      <c r="P154" s="188">
        <f t="shared" si="6"/>
        <v>0</v>
      </c>
      <c r="Q154" s="188">
        <v>1E-4</v>
      </c>
      <c r="R154" s="188">
        <f t="shared" si="7"/>
        <v>2.0000000000000001E-4</v>
      </c>
      <c r="S154" s="188">
        <v>0</v>
      </c>
      <c r="T154" s="189">
        <f t="shared" si="8"/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190" t="s">
        <v>252</v>
      </c>
      <c r="AT154" s="190" t="s">
        <v>179</v>
      </c>
      <c r="AU154" s="190" t="s">
        <v>87</v>
      </c>
      <c r="AY154" s="18" t="s">
        <v>176</v>
      </c>
      <c r="BE154" s="108">
        <f t="shared" si="9"/>
        <v>0</v>
      </c>
      <c r="BF154" s="108">
        <f t="shared" si="10"/>
        <v>0</v>
      </c>
      <c r="BG154" s="108">
        <f t="shared" si="11"/>
        <v>0</v>
      </c>
      <c r="BH154" s="108">
        <f t="shared" si="12"/>
        <v>0</v>
      </c>
      <c r="BI154" s="108">
        <f t="shared" si="13"/>
        <v>0</v>
      </c>
      <c r="BJ154" s="18" t="s">
        <v>87</v>
      </c>
      <c r="BK154" s="108">
        <f t="shared" si="14"/>
        <v>0</v>
      </c>
      <c r="BL154" s="18" t="s">
        <v>252</v>
      </c>
      <c r="BM154" s="190" t="s">
        <v>1806</v>
      </c>
    </row>
    <row r="155" spans="1:65" s="2" customFormat="1" ht="24.2" customHeight="1">
      <c r="A155" s="35"/>
      <c r="B155" s="146"/>
      <c r="C155" s="231" t="s">
        <v>306</v>
      </c>
      <c r="D155" s="231" t="s">
        <v>558</v>
      </c>
      <c r="E155" s="232" t="s">
        <v>1807</v>
      </c>
      <c r="F155" s="233" t="s">
        <v>1808</v>
      </c>
      <c r="G155" s="234" t="s">
        <v>272</v>
      </c>
      <c r="H155" s="235">
        <v>2</v>
      </c>
      <c r="I155" s="236"/>
      <c r="J155" s="237">
        <f t="shared" si="5"/>
        <v>0</v>
      </c>
      <c r="K155" s="238"/>
      <c r="L155" s="239"/>
      <c r="M155" s="240" t="s">
        <v>1</v>
      </c>
      <c r="N155" s="241" t="s">
        <v>40</v>
      </c>
      <c r="O155" s="64"/>
      <c r="P155" s="188">
        <f t="shared" si="6"/>
        <v>0</v>
      </c>
      <c r="Q155" s="188">
        <v>7.1000000000000002E-4</v>
      </c>
      <c r="R155" s="188">
        <f t="shared" si="7"/>
        <v>1.42E-3</v>
      </c>
      <c r="S155" s="188">
        <v>0</v>
      </c>
      <c r="T155" s="189">
        <f t="shared" si="8"/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190" t="s">
        <v>314</v>
      </c>
      <c r="AT155" s="190" t="s">
        <v>558</v>
      </c>
      <c r="AU155" s="190" t="s">
        <v>87</v>
      </c>
      <c r="AY155" s="18" t="s">
        <v>176</v>
      </c>
      <c r="BE155" s="108">
        <f t="shared" si="9"/>
        <v>0</v>
      </c>
      <c r="BF155" s="108">
        <f t="shared" si="10"/>
        <v>0</v>
      </c>
      <c r="BG155" s="108">
        <f t="shared" si="11"/>
        <v>0</v>
      </c>
      <c r="BH155" s="108">
        <f t="shared" si="12"/>
        <v>0</v>
      </c>
      <c r="BI155" s="108">
        <f t="shared" si="13"/>
        <v>0</v>
      </c>
      <c r="BJ155" s="18" t="s">
        <v>87</v>
      </c>
      <c r="BK155" s="108">
        <f t="shared" si="14"/>
        <v>0</v>
      </c>
      <c r="BL155" s="18" t="s">
        <v>252</v>
      </c>
      <c r="BM155" s="190" t="s">
        <v>1809</v>
      </c>
    </row>
    <row r="156" spans="1:65" s="2" customFormat="1" ht="24.2" customHeight="1">
      <c r="A156" s="35"/>
      <c r="B156" s="146"/>
      <c r="C156" s="178" t="s">
        <v>252</v>
      </c>
      <c r="D156" s="178" t="s">
        <v>179</v>
      </c>
      <c r="E156" s="179" t="s">
        <v>1810</v>
      </c>
      <c r="F156" s="180" t="s">
        <v>1811</v>
      </c>
      <c r="G156" s="181" t="s">
        <v>263</v>
      </c>
      <c r="H156" s="182">
        <v>52</v>
      </c>
      <c r="I156" s="183"/>
      <c r="J156" s="184">
        <f t="shared" si="5"/>
        <v>0</v>
      </c>
      <c r="K156" s="185"/>
      <c r="L156" s="36"/>
      <c r="M156" s="186" t="s">
        <v>1</v>
      </c>
      <c r="N156" s="187" t="s">
        <v>40</v>
      </c>
      <c r="O156" s="64"/>
      <c r="P156" s="188">
        <f t="shared" si="6"/>
        <v>0</v>
      </c>
      <c r="Q156" s="188">
        <v>0</v>
      </c>
      <c r="R156" s="188">
        <f t="shared" si="7"/>
        <v>0</v>
      </c>
      <c r="S156" s="188">
        <v>0</v>
      </c>
      <c r="T156" s="189">
        <f t="shared" si="8"/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190" t="s">
        <v>252</v>
      </c>
      <c r="AT156" s="190" t="s">
        <v>179</v>
      </c>
      <c r="AU156" s="190" t="s">
        <v>87</v>
      </c>
      <c r="AY156" s="18" t="s">
        <v>176</v>
      </c>
      <c r="BE156" s="108">
        <f t="shared" si="9"/>
        <v>0</v>
      </c>
      <c r="BF156" s="108">
        <f t="shared" si="10"/>
        <v>0</v>
      </c>
      <c r="BG156" s="108">
        <f t="shared" si="11"/>
        <v>0</v>
      </c>
      <c r="BH156" s="108">
        <f t="shared" si="12"/>
        <v>0</v>
      </c>
      <c r="BI156" s="108">
        <f t="shared" si="13"/>
        <v>0</v>
      </c>
      <c r="BJ156" s="18" t="s">
        <v>87</v>
      </c>
      <c r="BK156" s="108">
        <f t="shared" si="14"/>
        <v>0</v>
      </c>
      <c r="BL156" s="18" t="s">
        <v>252</v>
      </c>
      <c r="BM156" s="190" t="s">
        <v>1812</v>
      </c>
    </row>
    <row r="157" spans="1:65" s="2" customFormat="1" ht="24.2" customHeight="1">
      <c r="A157" s="35"/>
      <c r="B157" s="146"/>
      <c r="C157" s="178" t="s">
        <v>318</v>
      </c>
      <c r="D157" s="178" t="s">
        <v>179</v>
      </c>
      <c r="E157" s="179" t="s">
        <v>1813</v>
      </c>
      <c r="F157" s="180" t="s">
        <v>1814</v>
      </c>
      <c r="G157" s="181" t="s">
        <v>772</v>
      </c>
      <c r="H157" s="242"/>
      <c r="I157" s="183"/>
      <c r="J157" s="184">
        <f t="shared" si="5"/>
        <v>0</v>
      </c>
      <c r="K157" s="185"/>
      <c r="L157" s="36"/>
      <c r="M157" s="186" t="s">
        <v>1</v>
      </c>
      <c r="N157" s="187" t="s">
        <v>40</v>
      </c>
      <c r="O157" s="64"/>
      <c r="P157" s="188">
        <f t="shared" si="6"/>
        <v>0</v>
      </c>
      <c r="Q157" s="188">
        <v>0</v>
      </c>
      <c r="R157" s="188">
        <f t="shared" si="7"/>
        <v>0</v>
      </c>
      <c r="S157" s="188">
        <v>0</v>
      </c>
      <c r="T157" s="189">
        <f t="shared" si="8"/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190" t="s">
        <v>252</v>
      </c>
      <c r="AT157" s="190" t="s">
        <v>179</v>
      </c>
      <c r="AU157" s="190" t="s">
        <v>87</v>
      </c>
      <c r="AY157" s="18" t="s">
        <v>176</v>
      </c>
      <c r="BE157" s="108">
        <f t="shared" si="9"/>
        <v>0</v>
      </c>
      <c r="BF157" s="108">
        <f t="shared" si="10"/>
        <v>0</v>
      </c>
      <c r="BG157" s="108">
        <f t="shared" si="11"/>
        <v>0</v>
      </c>
      <c r="BH157" s="108">
        <f t="shared" si="12"/>
        <v>0</v>
      </c>
      <c r="BI157" s="108">
        <f t="shared" si="13"/>
        <v>0</v>
      </c>
      <c r="BJ157" s="18" t="s">
        <v>87</v>
      </c>
      <c r="BK157" s="108">
        <f t="shared" si="14"/>
        <v>0</v>
      </c>
      <c r="BL157" s="18" t="s">
        <v>252</v>
      </c>
      <c r="BM157" s="190" t="s">
        <v>1815</v>
      </c>
    </row>
    <row r="158" spans="1:65" s="12" customFormat="1" ht="22.9" customHeight="1">
      <c r="B158" s="165"/>
      <c r="D158" s="166" t="s">
        <v>73</v>
      </c>
      <c r="E158" s="176" t="s">
        <v>1816</v>
      </c>
      <c r="F158" s="176" t="s">
        <v>1817</v>
      </c>
      <c r="I158" s="168"/>
      <c r="J158" s="177">
        <f>BK158</f>
        <v>0</v>
      </c>
      <c r="L158" s="165"/>
      <c r="M158" s="170"/>
      <c r="N158" s="171"/>
      <c r="O158" s="171"/>
      <c r="P158" s="172">
        <f>SUM(P159:P165)</f>
        <v>0</v>
      </c>
      <c r="Q158" s="171"/>
      <c r="R158" s="172">
        <f>SUM(R159:R165)</f>
        <v>3.95E-2</v>
      </c>
      <c r="S158" s="171"/>
      <c r="T158" s="173">
        <f>SUM(T159:T165)</f>
        <v>0</v>
      </c>
      <c r="AR158" s="166" t="s">
        <v>87</v>
      </c>
      <c r="AT158" s="174" t="s">
        <v>73</v>
      </c>
      <c r="AU158" s="174" t="s">
        <v>81</v>
      </c>
      <c r="AY158" s="166" t="s">
        <v>176</v>
      </c>
      <c r="BK158" s="175">
        <f>SUM(BK159:BK165)</f>
        <v>0</v>
      </c>
    </row>
    <row r="159" spans="1:65" s="2" customFormat="1" ht="24.2" customHeight="1">
      <c r="A159" s="35"/>
      <c r="B159" s="146"/>
      <c r="C159" s="178" t="s">
        <v>264</v>
      </c>
      <c r="D159" s="178" t="s">
        <v>179</v>
      </c>
      <c r="E159" s="179" t="s">
        <v>1818</v>
      </c>
      <c r="F159" s="180" t="s">
        <v>1819</v>
      </c>
      <c r="G159" s="181" t="s">
        <v>263</v>
      </c>
      <c r="H159" s="182">
        <v>56</v>
      </c>
      <c r="I159" s="183"/>
      <c r="J159" s="184">
        <f t="shared" ref="J159:J165" si="15">ROUND(I159*H159,2)</f>
        <v>0</v>
      </c>
      <c r="K159" s="185"/>
      <c r="L159" s="36"/>
      <c r="M159" s="186" t="s">
        <v>1</v>
      </c>
      <c r="N159" s="187" t="s">
        <v>40</v>
      </c>
      <c r="O159" s="64"/>
      <c r="P159" s="188">
        <f t="shared" ref="P159:P165" si="16">O159*H159</f>
        <v>0</v>
      </c>
      <c r="Q159" s="188">
        <v>4.0999999999999999E-4</v>
      </c>
      <c r="R159" s="188">
        <f t="shared" ref="R159:R165" si="17">Q159*H159</f>
        <v>2.2960000000000001E-2</v>
      </c>
      <c r="S159" s="188">
        <v>0</v>
      </c>
      <c r="T159" s="189">
        <f t="shared" ref="T159:T165" si="18"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190" t="s">
        <v>252</v>
      </c>
      <c r="AT159" s="190" t="s">
        <v>179</v>
      </c>
      <c r="AU159" s="190" t="s">
        <v>87</v>
      </c>
      <c r="AY159" s="18" t="s">
        <v>176</v>
      </c>
      <c r="BE159" s="108">
        <f t="shared" ref="BE159:BE165" si="19">IF(N159="základná",J159,0)</f>
        <v>0</v>
      </c>
      <c r="BF159" s="108">
        <f t="shared" ref="BF159:BF165" si="20">IF(N159="znížená",J159,0)</f>
        <v>0</v>
      </c>
      <c r="BG159" s="108">
        <f t="shared" ref="BG159:BG165" si="21">IF(N159="zákl. prenesená",J159,0)</f>
        <v>0</v>
      </c>
      <c r="BH159" s="108">
        <f t="shared" ref="BH159:BH165" si="22">IF(N159="zníž. prenesená",J159,0)</f>
        <v>0</v>
      </c>
      <c r="BI159" s="108">
        <f t="shared" ref="BI159:BI165" si="23">IF(N159="nulová",J159,0)</f>
        <v>0</v>
      </c>
      <c r="BJ159" s="18" t="s">
        <v>87</v>
      </c>
      <c r="BK159" s="108">
        <f t="shared" ref="BK159:BK165" si="24">ROUND(I159*H159,2)</f>
        <v>0</v>
      </c>
      <c r="BL159" s="18" t="s">
        <v>252</v>
      </c>
      <c r="BM159" s="190" t="s">
        <v>1820</v>
      </c>
    </row>
    <row r="160" spans="1:65" s="2" customFormat="1" ht="16.5" customHeight="1">
      <c r="A160" s="35"/>
      <c r="B160" s="146"/>
      <c r="C160" s="178" t="s">
        <v>329</v>
      </c>
      <c r="D160" s="178" t="s">
        <v>179</v>
      </c>
      <c r="E160" s="179" t="s">
        <v>1821</v>
      </c>
      <c r="F160" s="180" t="s">
        <v>1822</v>
      </c>
      <c r="G160" s="181" t="s">
        <v>272</v>
      </c>
      <c r="H160" s="182">
        <v>6</v>
      </c>
      <c r="I160" s="183"/>
      <c r="J160" s="184">
        <f t="shared" si="15"/>
        <v>0</v>
      </c>
      <c r="K160" s="185"/>
      <c r="L160" s="36"/>
      <c r="M160" s="186" t="s">
        <v>1</v>
      </c>
      <c r="N160" s="187" t="s">
        <v>40</v>
      </c>
      <c r="O160" s="64"/>
      <c r="P160" s="188">
        <f t="shared" si="16"/>
        <v>0</v>
      </c>
      <c r="Q160" s="188">
        <v>0</v>
      </c>
      <c r="R160" s="188">
        <f t="shared" si="17"/>
        <v>0</v>
      </c>
      <c r="S160" s="188">
        <v>0</v>
      </c>
      <c r="T160" s="189">
        <f t="shared" si="18"/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190" t="s">
        <v>252</v>
      </c>
      <c r="AT160" s="190" t="s">
        <v>179</v>
      </c>
      <c r="AU160" s="190" t="s">
        <v>87</v>
      </c>
      <c r="AY160" s="18" t="s">
        <v>176</v>
      </c>
      <c r="BE160" s="108">
        <f t="shared" si="19"/>
        <v>0</v>
      </c>
      <c r="BF160" s="108">
        <f t="shared" si="20"/>
        <v>0</v>
      </c>
      <c r="BG160" s="108">
        <f t="shared" si="21"/>
        <v>0</v>
      </c>
      <c r="BH160" s="108">
        <f t="shared" si="22"/>
        <v>0</v>
      </c>
      <c r="BI160" s="108">
        <f t="shared" si="23"/>
        <v>0</v>
      </c>
      <c r="BJ160" s="18" t="s">
        <v>87</v>
      </c>
      <c r="BK160" s="108">
        <f t="shared" si="24"/>
        <v>0</v>
      </c>
      <c r="BL160" s="18" t="s">
        <v>252</v>
      </c>
      <c r="BM160" s="190" t="s">
        <v>1823</v>
      </c>
    </row>
    <row r="161" spans="1:65" s="2" customFormat="1" ht="16.5" customHeight="1">
      <c r="A161" s="35"/>
      <c r="B161" s="146"/>
      <c r="C161" s="178" t="s">
        <v>7</v>
      </c>
      <c r="D161" s="178" t="s">
        <v>179</v>
      </c>
      <c r="E161" s="179" t="s">
        <v>1824</v>
      </c>
      <c r="F161" s="180" t="s">
        <v>1825</v>
      </c>
      <c r="G161" s="181" t="s">
        <v>272</v>
      </c>
      <c r="H161" s="182">
        <v>10</v>
      </c>
      <c r="I161" s="183"/>
      <c r="J161" s="184">
        <f t="shared" si="15"/>
        <v>0</v>
      </c>
      <c r="K161" s="185"/>
      <c r="L161" s="36"/>
      <c r="M161" s="186" t="s">
        <v>1</v>
      </c>
      <c r="N161" s="187" t="s">
        <v>40</v>
      </c>
      <c r="O161" s="64"/>
      <c r="P161" s="188">
        <f t="shared" si="16"/>
        <v>0</v>
      </c>
      <c r="Q161" s="188">
        <v>1.0000000000000001E-5</v>
      </c>
      <c r="R161" s="188">
        <f t="shared" si="17"/>
        <v>1E-4</v>
      </c>
      <c r="S161" s="188">
        <v>0</v>
      </c>
      <c r="T161" s="189">
        <f t="shared" si="18"/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190" t="s">
        <v>252</v>
      </c>
      <c r="AT161" s="190" t="s">
        <v>179</v>
      </c>
      <c r="AU161" s="190" t="s">
        <v>87</v>
      </c>
      <c r="AY161" s="18" t="s">
        <v>176</v>
      </c>
      <c r="BE161" s="108">
        <f t="shared" si="19"/>
        <v>0</v>
      </c>
      <c r="BF161" s="108">
        <f t="shared" si="20"/>
        <v>0</v>
      </c>
      <c r="BG161" s="108">
        <f t="shared" si="21"/>
        <v>0</v>
      </c>
      <c r="BH161" s="108">
        <f t="shared" si="22"/>
        <v>0</v>
      </c>
      <c r="BI161" s="108">
        <f t="shared" si="23"/>
        <v>0</v>
      </c>
      <c r="BJ161" s="18" t="s">
        <v>87</v>
      </c>
      <c r="BK161" s="108">
        <f t="shared" si="24"/>
        <v>0</v>
      </c>
      <c r="BL161" s="18" t="s">
        <v>252</v>
      </c>
      <c r="BM161" s="190" t="s">
        <v>1826</v>
      </c>
    </row>
    <row r="162" spans="1:65" s="2" customFormat="1" ht="33" customHeight="1">
      <c r="A162" s="35"/>
      <c r="B162" s="146"/>
      <c r="C162" s="231" t="s">
        <v>339</v>
      </c>
      <c r="D162" s="231" t="s">
        <v>558</v>
      </c>
      <c r="E162" s="232" t="s">
        <v>1827</v>
      </c>
      <c r="F162" s="233" t="s">
        <v>1828</v>
      </c>
      <c r="G162" s="234" t="s">
        <v>272</v>
      </c>
      <c r="H162" s="235">
        <v>10</v>
      </c>
      <c r="I162" s="236"/>
      <c r="J162" s="237">
        <f t="shared" si="15"/>
        <v>0</v>
      </c>
      <c r="K162" s="238"/>
      <c r="L162" s="239"/>
      <c r="M162" s="240" t="s">
        <v>1</v>
      </c>
      <c r="N162" s="241" t="s">
        <v>40</v>
      </c>
      <c r="O162" s="64"/>
      <c r="P162" s="188">
        <f t="shared" si="16"/>
        <v>0</v>
      </c>
      <c r="Q162" s="188">
        <v>5.8E-4</v>
      </c>
      <c r="R162" s="188">
        <f t="shared" si="17"/>
        <v>5.7999999999999996E-3</v>
      </c>
      <c r="S162" s="188">
        <v>0</v>
      </c>
      <c r="T162" s="189">
        <f t="shared" si="18"/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190" t="s">
        <v>314</v>
      </c>
      <c r="AT162" s="190" t="s">
        <v>558</v>
      </c>
      <c r="AU162" s="190" t="s">
        <v>87</v>
      </c>
      <c r="AY162" s="18" t="s">
        <v>176</v>
      </c>
      <c r="BE162" s="108">
        <f t="shared" si="19"/>
        <v>0</v>
      </c>
      <c r="BF162" s="108">
        <f t="shared" si="20"/>
        <v>0</v>
      </c>
      <c r="BG162" s="108">
        <f t="shared" si="21"/>
        <v>0</v>
      </c>
      <c r="BH162" s="108">
        <f t="shared" si="22"/>
        <v>0</v>
      </c>
      <c r="BI162" s="108">
        <f t="shared" si="23"/>
        <v>0</v>
      </c>
      <c r="BJ162" s="18" t="s">
        <v>87</v>
      </c>
      <c r="BK162" s="108">
        <f t="shared" si="24"/>
        <v>0</v>
      </c>
      <c r="BL162" s="18" t="s">
        <v>252</v>
      </c>
      <c r="BM162" s="190" t="s">
        <v>1829</v>
      </c>
    </row>
    <row r="163" spans="1:65" s="2" customFormat="1" ht="24.2" customHeight="1">
      <c r="A163" s="35"/>
      <c r="B163" s="146"/>
      <c r="C163" s="178" t="s">
        <v>280</v>
      </c>
      <c r="D163" s="178" t="s">
        <v>179</v>
      </c>
      <c r="E163" s="179" t="s">
        <v>1830</v>
      </c>
      <c r="F163" s="180" t="s">
        <v>1831</v>
      </c>
      <c r="G163" s="181" t="s">
        <v>263</v>
      </c>
      <c r="H163" s="182">
        <v>56</v>
      </c>
      <c r="I163" s="183"/>
      <c r="J163" s="184">
        <f t="shared" si="15"/>
        <v>0</v>
      </c>
      <c r="K163" s="185"/>
      <c r="L163" s="36"/>
      <c r="M163" s="186" t="s">
        <v>1</v>
      </c>
      <c r="N163" s="187" t="s">
        <v>40</v>
      </c>
      <c r="O163" s="64"/>
      <c r="P163" s="188">
        <f t="shared" si="16"/>
        <v>0</v>
      </c>
      <c r="Q163" s="188">
        <v>1.8000000000000001E-4</v>
      </c>
      <c r="R163" s="188">
        <f t="shared" si="17"/>
        <v>1.008E-2</v>
      </c>
      <c r="S163" s="188">
        <v>0</v>
      </c>
      <c r="T163" s="189">
        <f t="shared" si="18"/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190" t="s">
        <v>252</v>
      </c>
      <c r="AT163" s="190" t="s">
        <v>179</v>
      </c>
      <c r="AU163" s="190" t="s">
        <v>87</v>
      </c>
      <c r="AY163" s="18" t="s">
        <v>176</v>
      </c>
      <c r="BE163" s="108">
        <f t="shared" si="19"/>
        <v>0</v>
      </c>
      <c r="BF163" s="108">
        <f t="shared" si="20"/>
        <v>0</v>
      </c>
      <c r="BG163" s="108">
        <f t="shared" si="21"/>
        <v>0</v>
      </c>
      <c r="BH163" s="108">
        <f t="shared" si="22"/>
        <v>0</v>
      </c>
      <c r="BI163" s="108">
        <f t="shared" si="23"/>
        <v>0</v>
      </c>
      <c r="BJ163" s="18" t="s">
        <v>87</v>
      </c>
      <c r="BK163" s="108">
        <f t="shared" si="24"/>
        <v>0</v>
      </c>
      <c r="BL163" s="18" t="s">
        <v>252</v>
      </c>
      <c r="BM163" s="190" t="s">
        <v>1832</v>
      </c>
    </row>
    <row r="164" spans="1:65" s="2" customFormat="1" ht="24.2" customHeight="1">
      <c r="A164" s="35"/>
      <c r="B164" s="146"/>
      <c r="C164" s="178" t="s">
        <v>349</v>
      </c>
      <c r="D164" s="178" t="s">
        <v>179</v>
      </c>
      <c r="E164" s="179" t="s">
        <v>1833</v>
      </c>
      <c r="F164" s="180" t="s">
        <v>1834</v>
      </c>
      <c r="G164" s="181" t="s">
        <v>263</v>
      </c>
      <c r="H164" s="182">
        <v>56</v>
      </c>
      <c r="I164" s="183"/>
      <c r="J164" s="184">
        <f t="shared" si="15"/>
        <v>0</v>
      </c>
      <c r="K164" s="185"/>
      <c r="L164" s="36"/>
      <c r="M164" s="186" t="s">
        <v>1</v>
      </c>
      <c r="N164" s="187" t="s">
        <v>40</v>
      </c>
      <c r="O164" s="64"/>
      <c r="P164" s="188">
        <f t="shared" si="16"/>
        <v>0</v>
      </c>
      <c r="Q164" s="188">
        <v>1.0000000000000001E-5</v>
      </c>
      <c r="R164" s="188">
        <f t="shared" si="17"/>
        <v>5.6000000000000006E-4</v>
      </c>
      <c r="S164" s="188">
        <v>0</v>
      </c>
      <c r="T164" s="189">
        <f t="shared" si="18"/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190" t="s">
        <v>252</v>
      </c>
      <c r="AT164" s="190" t="s">
        <v>179</v>
      </c>
      <c r="AU164" s="190" t="s">
        <v>87</v>
      </c>
      <c r="AY164" s="18" t="s">
        <v>176</v>
      </c>
      <c r="BE164" s="108">
        <f t="shared" si="19"/>
        <v>0</v>
      </c>
      <c r="BF164" s="108">
        <f t="shared" si="20"/>
        <v>0</v>
      </c>
      <c r="BG164" s="108">
        <f t="shared" si="21"/>
        <v>0</v>
      </c>
      <c r="BH164" s="108">
        <f t="shared" si="22"/>
        <v>0</v>
      </c>
      <c r="BI164" s="108">
        <f t="shared" si="23"/>
        <v>0</v>
      </c>
      <c r="BJ164" s="18" t="s">
        <v>87</v>
      </c>
      <c r="BK164" s="108">
        <f t="shared" si="24"/>
        <v>0</v>
      </c>
      <c r="BL164" s="18" t="s">
        <v>252</v>
      </c>
      <c r="BM164" s="190" t="s">
        <v>1835</v>
      </c>
    </row>
    <row r="165" spans="1:65" s="2" customFormat="1" ht="24.2" customHeight="1">
      <c r="A165" s="35"/>
      <c r="B165" s="146"/>
      <c r="C165" s="178" t="s">
        <v>285</v>
      </c>
      <c r="D165" s="178" t="s">
        <v>179</v>
      </c>
      <c r="E165" s="179" t="s">
        <v>1836</v>
      </c>
      <c r="F165" s="180" t="s">
        <v>1837</v>
      </c>
      <c r="G165" s="181" t="s">
        <v>772</v>
      </c>
      <c r="H165" s="242"/>
      <c r="I165" s="183"/>
      <c r="J165" s="184">
        <f t="shared" si="15"/>
        <v>0</v>
      </c>
      <c r="K165" s="185"/>
      <c r="L165" s="36"/>
      <c r="M165" s="186" t="s">
        <v>1</v>
      </c>
      <c r="N165" s="187" t="s">
        <v>40</v>
      </c>
      <c r="O165" s="64"/>
      <c r="P165" s="188">
        <f t="shared" si="16"/>
        <v>0</v>
      </c>
      <c r="Q165" s="188">
        <v>0</v>
      </c>
      <c r="R165" s="188">
        <f t="shared" si="17"/>
        <v>0</v>
      </c>
      <c r="S165" s="188">
        <v>0</v>
      </c>
      <c r="T165" s="189">
        <f t="shared" si="18"/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190" t="s">
        <v>252</v>
      </c>
      <c r="AT165" s="190" t="s">
        <v>179</v>
      </c>
      <c r="AU165" s="190" t="s">
        <v>87</v>
      </c>
      <c r="AY165" s="18" t="s">
        <v>176</v>
      </c>
      <c r="BE165" s="108">
        <f t="shared" si="19"/>
        <v>0</v>
      </c>
      <c r="BF165" s="108">
        <f t="shared" si="20"/>
        <v>0</v>
      </c>
      <c r="BG165" s="108">
        <f t="shared" si="21"/>
        <v>0</v>
      </c>
      <c r="BH165" s="108">
        <f t="shared" si="22"/>
        <v>0</v>
      </c>
      <c r="BI165" s="108">
        <f t="shared" si="23"/>
        <v>0</v>
      </c>
      <c r="BJ165" s="18" t="s">
        <v>87</v>
      </c>
      <c r="BK165" s="108">
        <f t="shared" si="24"/>
        <v>0</v>
      </c>
      <c r="BL165" s="18" t="s">
        <v>252</v>
      </c>
      <c r="BM165" s="190" t="s">
        <v>1838</v>
      </c>
    </row>
    <row r="166" spans="1:65" s="12" customFormat="1" ht="22.9" customHeight="1">
      <c r="B166" s="165"/>
      <c r="D166" s="166" t="s">
        <v>73</v>
      </c>
      <c r="E166" s="176" t="s">
        <v>1839</v>
      </c>
      <c r="F166" s="176" t="s">
        <v>1840</v>
      </c>
      <c r="I166" s="168"/>
      <c r="J166" s="177">
        <f>BK166</f>
        <v>0</v>
      </c>
      <c r="L166" s="165"/>
      <c r="M166" s="170"/>
      <c r="N166" s="171"/>
      <c r="O166" s="171"/>
      <c r="P166" s="172">
        <f>SUM(P167:P184)</f>
        <v>0</v>
      </c>
      <c r="Q166" s="171"/>
      <c r="R166" s="172">
        <f>SUM(R167:R184)</f>
        <v>2.9550000000000003E-2</v>
      </c>
      <c r="S166" s="171"/>
      <c r="T166" s="173">
        <f>SUM(T167:T184)</f>
        <v>9.1640000000000013E-2</v>
      </c>
      <c r="AR166" s="166" t="s">
        <v>87</v>
      </c>
      <c r="AT166" s="174" t="s">
        <v>73</v>
      </c>
      <c r="AU166" s="174" t="s">
        <v>81</v>
      </c>
      <c r="AY166" s="166" t="s">
        <v>176</v>
      </c>
      <c r="BK166" s="175">
        <f>SUM(BK167:BK184)</f>
        <v>0</v>
      </c>
    </row>
    <row r="167" spans="1:65" s="2" customFormat="1" ht="24.2" customHeight="1">
      <c r="A167" s="35"/>
      <c r="B167" s="146"/>
      <c r="C167" s="178" t="s">
        <v>353</v>
      </c>
      <c r="D167" s="178" t="s">
        <v>179</v>
      </c>
      <c r="E167" s="179" t="s">
        <v>1841</v>
      </c>
      <c r="F167" s="180" t="s">
        <v>1842</v>
      </c>
      <c r="G167" s="181" t="s">
        <v>272</v>
      </c>
      <c r="H167" s="182">
        <v>1</v>
      </c>
      <c r="I167" s="183"/>
      <c r="J167" s="184">
        <f>ROUND(I167*H167,2)</f>
        <v>0</v>
      </c>
      <c r="K167" s="185"/>
      <c r="L167" s="36"/>
      <c r="M167" s="186" t="s">
        <v>1</v>
      </c>
      <c r="N167" s="187" t="s">
        <v>40</v>
      </c>
      <c r="O167" s="64"/>
      <c r="P167" s="188">
        <f>O167*H167</f>
        <v>0</v>
      </c>
      <c r="Q167" s="188">
        <v>1.345E-2</v>
      </c>
      <c r="R167" s="188">
        <f>Q167*H167</f>
        <v>1.345E-2</v>
      </c>
      <c r="S167" s="188">
        <v>0</v>
      </c>
      <c r="T167" s="189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190" t="s">
        <v>252</v>
      </c>
      <c r="AT167" s="190" t="s">
        <v>179</v>
      </c>
      <c r="AU167" s="190" t="s">
        <v>87</v>
      </c>
      <c r="AY167" s="18" t="s">
        <v>176</v>
      </c>
      <c r="BE167" s="108">
        <f>IF(N167="základná",J167,0)</f>
        <v>0</v>
      </c>
      <c r="BF167" s="108">
        <f>IF(N167="znížená",J167,0)</f>
        <v>0</v>
      </c>
      <c r="BG167" s="108">
        <f>IF(N167="zákl. prenesená",J167,0)</f>
        <v>0</v>
      </c>
      <c r="BH167" s="108">
        <f>IF(N167="zníž. prenesená",J167,0)</f>
        <v>0</v>
      </c>
      <c r="BI167" s="108">
        <f>IF(N167="nulová",J167,0)</f>
        <v>0</v>
      </c>
      <c r="BJ167" s="18" t="s">
        <v>87</v>
      </c>
      <c r="BK167" s="108">
        <f>ROUND(I167*H167,2)</f>
        <v>0</v>
      </c>
      <c r="BL167" s="18" t="s">
        <v>252</v>
      </c>
      <c r="BM167" s="190" t="s">
        <v>1843</v>
      </c>
    </row>
    <row r="168" spans="1:65" s="2" customFormat="1" ht="24.2" customHeight="1">
      <c r="A168" s="35"/>
      <c r="B168" s="146"/>
      <c r="C168" s="231" t="s">
        <v>290</v>
      </c>
      <c r="D168" s="231" t="s">
        <v>558</v>
      </c>
      <c r="E168" s="232" t="s">
        <v>1844</v>
      </c>
      <c r="F168" s="233" t="s">
        <v>1845</v>
      </c>
      <c r="G168" s="234" t="s">
        <v>272</v>
      </c>
      <c r="H168" s="235">
        <v>1</v>
      </c>
      <c r="I168" s="236"/>
      <c r="J168" s="237">
        <f>ROUND(I168*H168,2)</f>
        <v>0</v>
      </c>
      <c r="K168" s="238"/>
      <c r="L168" s="239"/>
      <c r="M168" s="240" t="s">
        <v>1</v>
      </c>
      <c r="N168" s="241" t="s">
        <v>40</v>
      </c>
      <c r="O168" s="64"/>
      <c r="P168" s="188">
        <f>O168*H168</f>
        <v>0</v>
      </c>
      <c r="Q168" s="188">
        <v>1.24E-3</v>
      </c>
      <c r="R168" s="188">
        <f>Q168*H168</f>
        <v>1.24E-3</v>
      </c>
      <c r="S168" s="188">
        <v>0</v>
      </c>
      <c r="T168" s="189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190" t="s">
        <v>314</v>
      </c>
      <c r="AT168" s="190" t="s">
        <v>558</v>
      </c>
      <c r="AU168" s="190" t="s">
        <v>87</v>
      </c>
      <c r="AY168" s="18" t="s">
        <v>176</v>
      </c>
      <c r="BE168" s="108">
        <f>IF(N168="základná",J168,0)</f>
        <v>0</v>
      </c>
      <c r="BF168" s="108">
        <f>IF(N168="znížená",J168,0)</f>
        <v>0</v>
      </c>
      <c r="BG168" s="108">
        <f>IF(N168="zákl. prenesená",J168,0)</f>
        <v>0</v>
      </c>
      <c r="BH168" s="108">
        <f>IF(N168="zníž. prenesená",J168,0)</f>
        <v>0</v>
      </c>
      <c r="BI168" s="108">
        <f>IF(N168="nulová",J168,0)</f>
        <v>0</v>
      </c>
      <c r="BJ168" s="18" t="s">
        <v>87</v>
      </c>
      <c r="BK168" s="108">
        <f>ROUND(I168*H168,2)</f>
        <v>0</v>
      </c>
      <c r="BL168" s="18" t="s">
        <v>252</v>
      </c>
      <c r="BM168" s="190" t="s">
        <v>1846</v>
      </c>
    </row>
    <row r="169" spans="1:65" s="2" customFormat="1" ht="48.75">
      <c r="A169" s="35"/>
      <c r="B169" s="36"/>
      <c r="C169" s="35"/>
      <c r="D169" s="192" t="s">
        <v>585</v>
      </c>
      <c r="E169" s="35"/>
      <c r="F169" s="228" t="s">
        <v>1847</v>
      </c>
      <c r="G169" s="35"/>
      <c r="H169" s="35"/>
      <c r="I169" s="147"/>
      <c r="J169" s="35"/>
      <c r="K169" s="35"/>
      <c r="L169" s="36"/>
      <c r="M169" s="229"/>
      <c r="N169" s="230"/>
      <c r="O169" s="64"/>
      <c r="P169" s="64"/>
      <c r="Q169" s="64"/>
      <c r="R169" s="64"/>
      <c r="S169" s="64"/>
      <c r="T169" s="6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T169" s="18" t="s">
        <v>585</v>
      </c>
      <c r="AU169" s="18" t="s">
        <v>87</v>
      </c>
    </row>
    <row r="170" spans="1:65" s="2" customFormat="1" ht="16.5" customHeight="1">
      <c r="A170" s="35"/>
      <c r="B170" s="146"/>
      <c r="C170" s="178" t="s">
        <v>367</v>
      </c>
      <c r="D170" s="178" t="s">
        <v>179</v>
      </c>
      <c r="E170" s="179" t="s">
        <v>1848</v>
      </c>
      <c r="F170" s="180" t="s">
        <v>1849</v>
      </c>
      <c r="G170" s="181" t="s">
        <v>272</v>
      </c>
      <c r="H170" s="182">
        <v>10</v>
      </c>
      <c r="I170" s="183"/>
      <c r="J170" s="184">
        <f t="shared" ref="J170:J184" si="25">ROUND(I170*H170,2)</f>
        <v>0</v>
      </c>
      <c r="K170" s="185"/>
      <c r="L170" s="36"/>
      <c r="M170" s="186" t="s">
        <v>1</v>
      </c>
      <c r="N170" s="187" t="s">
        <v>40</v>
      </c>
      <c r="O170" s="64"/>
      <c r="P170" s="188">
        <f t="shared" ref="P170:P184" si="26">O170*H170</f>
        <v>0</v>
      </c>
      <c r="Q170" s="188">
        <v>8.0000000000000007E-5</v>
      </c>
      <c r="R170" s="188">
        <f t="shared" ref="R170:R184" si="27">Q170*H170</f>
        <v>8.0000000000000004E-4</v>
      </c>
      <c r="S170" s="188">
        <v>0</v>
      </c>
      <c r="T170" s="189">
        <f t="shared" ref="T170:T184" si="28"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190" t="s">
        <v>252</v>
      </c>
      <c r="AT170" s="190" t="s">
        <v>179</v>
      </c>
      <c r="AU170" s="190" t="s">
        <v>87</v>
      </c>
      <c r="AY170" s="18" t="s">
        <v>176</v>
      </c>
      <c r="BE170" s="108">
        <f t="shared" ref="BE170:BE184" si="29">IF(N170="základná",J170,0)</f>
        <v>0</v>
      </c>
      <c r="BF170" s="108">
        <f t="shared" ref="BF170:BF184" si="30">IF(N170="znížená",J170,0)</f>
        <v>0</v>
      </c>
      <c r="BG170" s="108">
        <f t="shared" ref="BG170:BG184" si="31">IF(N170="zákl. prenesená",J170,0)</f>
        <v>0</v>
      </c>
      <c r="BH170" s="108">
        <f t="shared" ref="BH170:BH184" si="32">IF(N170="zníž. prenesená",J170,0)</f>
        <v>0</v>
      </c>
      <c r="BI170" s="108">
        <f t="shared" ref="BI170:BI184" si="33">IF(N170="nulová",J170,0)</f>
        <v>0</v>
      </c>
      <c r="BJ170" s="18" t="s">
        <v>87</v>
      </c>
      <c r="BK170" s="108">
        <f t="shared" ref="BK170:BK184" si="34">ROUND(I170*H170,2)</f>
        <v>0</v>
      </c>
      <c r="BL170" s="18" t="s">
        <v>252</v>
      </c>
      <c r="BM170" s="190" t="s">
        <v>1850</v>
      </c>
    </row>
    <row r="171" spans="1:65" s="2" customFormat="1" ht="24.2" customHeight="1">
      <c r="A171" s="35"/>
      <c r="B171" s="146"/>
      <c r="C171" s="231" t="s">
        <v>298</v>
      </c>
      <c r="D171" s="231" t="s">
        <v>558</v>
      </c>
      <c r="E171" s="232" t="s">
        <v>1851</v>
      </c>
      <c r="F171" s="233" t="s">
        <v>1852</v>
      </c>
      <c r="G171" s="234" t="s">
        <v>272</v>
      </c>
      <c r="H171" s="235">
        <v>10</v>
      </c>
      <c r="I171" s="236"/>
      <c r="J171" s="237">
        <f t="shared" si="25"/>
        <v>0</v>
      </c>
      <c r="K171" s="238"/>
      <c r="L171" s="239"/>
      <c r="M171" s="240" t="s">
        <v>1</v>
      </c>
      <c r="N171" s="241" t="s">
        <v>40</v>
      </c>
      <c r="O171" s="64"/>
      <c r="P171" s="188">
        <f t="shared" si="26"/>
        <v>0</v>
      </c>
      <c r="Q171" s="188">
        <v>3.2000000000000003E-4</v>
      </c>
      <c r="R171" s="188">
        <f t="shared" si="27"/>
        <v>3.2000000000000002E-3</v>
      </c>
      <c r="S171" s="188">
        <v>0</v>
      </c>
      <c r="T171" s="189">
        <f t="shared" si="28"/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190" t="s">
        <v>314</v>
      </c>
      <c r="AT171" s="190" t="s">
        <v>558</v>
      </c>
      <c r="AU171" s="190" t="s">
        <v>87</v>
      </c>
      <c r="AY171" s="18" t="s">
        <v>176</v>
      </c>
      <c r="BE171" s="108">
        <f t="shared" si="29"/>
        <v>0</v>
      </c>
      <c r="BF171" s="108">
        <f t="shared" si="30"/>
        <v>0</v>
      </c>
      <c r="BG171" s="108">
        <f t="shared" si="31"/>
        <v>0</v>
      </c>
      <c r="BH171" s="108">
        <f t="shared" si="32"/>
        <v>0</v>
      </c>
      <c r="BI171" s="108">
        <f t="shared" si="33"/>
        <v>0</v>
      </c>
      <c r="BJ171" s="18" t="s">
        <v>87</v>
      </c>
      <c r="BK171" s="108">
        <f t="shared" si="34"/>
        <v>0</v>
      </c>
      <c r="BL171" s="18" t="s">
        <v>252</v>
      </c>
      <c r="BM171" s="190" t="s">
        <v>1853</v>
      </c>
    </row>
    <row r="172" spans="1:65" s="2" customFormat="1" ht="33" customHeight="1">
      <c r="A172" s="35"/>
      <c r="B172" s="146"/>
      <c r="C172" s="178" t="s">
        <v>379</v>
      </c>
      <c r="D172" s="178" t="s">
        <v>179</v>
      </c>
      <c r="E172" s="179" t="s">
        <v>1854</v>
      </c>
      <c r="F172" s="180" t="s">
        <v>1855</v>
      </c>
      <c r="G172" s="181" t="s">
        <v>272</v>
      </c>
      <c r="H172" s="182">
        <v>1</v>
      </c>
      <c r="I172" s="183"/>
      <c r="J172" s="184">
        <f t="shared" si="25"/>
        <v>0</v>
      </c>
      <c r="K172" s="185"/>
      <c r="L172" s="36"/>
      <c r="M172" s="186" t="s">
        <v>1</v>
      </c>
      <c r="N172" s="187" t="s">
        <v>40</v>
      </c>
      <c r="O172" s="64"/>
      <c r="P172" s="188">
        <f t="shared" si="26"/>
        <v>0</v>
      </c>
      <c r="Q172" s="188">
        <v>0</v>
      </c>
      <c r="R172" s="188">
        <f t="shared" si="27"/>
        <v>0</v>
      </c>
      <c r="S172" s="188">
        <v>0</v>
      </c>
      <c r="T172" s="189">
        <f t="shared" si="28"/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190" t="s">
        <v>252</v>
      </c>
      <c r="AT172" s="190" t="s">
        <v>179</v>
      </c>
      <c r="AU172" s="190" t="s">
        <v>87</v>
      </c>
      <c r="AY172" s="18" t="s">
        <v>176</v>
      </c>
      <c r="BE172" s="108">
        <f t="shared" si="29"/>
        <v>0</v>
      </c>
      <c r="BF172" s="108">
        <f t="shared" si="30"/>
        <v>0</v>
      </c>
      <c r="BG172" s="108">
        <f t="shared" si="31"/>
        <v>0</v>
      </c>
      <c r="BH172" s="108">
        <f t="shared" si="32"/>
        <v>0</v>
      </c>
      <c r="BI172" s="108">
        <f t="shared" si="33"/>
        <v>0</v>
      </c>
      <c r="BJ172" s="18" t="s">
        <v>87</v>
      </c>
      <c r="BK172" s="108">
        <f t="shared" si="34"/>
        <v>0</v>
      </c>
      <c r="BL172" s="18" t="s">
        <v>252</v>
      </c>
      <c r="BM172" s="190" t="s">
        <v>1856</v>
      </c>
    </row>
    <row r="173" spans="1:65" s="2" customFormat="1" ht="24.2" customHeight="1">
      <c r="A173" s="35"/>
      <c r="B173" s="146"/>
      <c r="C173" s="231" t="s">
        <v>309</v>
      </c>
      <c r="D173" s="231" t="s">
        <v>558</v>
      </c>
      <c r="E173" s="232" t="s">
        <v>1857</v>
      </c>
      <c r="F173" s="233" t="s">
        <v>1858</v>
      </c>
      <c r="G173" s="234" t="s">
        <v>272</v>
      </c>
      <c r="H173" s="235">
        <v>1</v>
      </c>
      <c r="I173" s="236"/>
      <c r="J173" s="237">
        <f t="shared" si="25"/>
        <v>0</v>
      </c>
      <c r="K173" s="238"/>
      <c r="L173" s="239"/>
      <c r="M173" s="240" t="s">
        <v>1</v>
      </c>
      <c r="N173" s="241" t="s">
        <v>40</v>
      </c>
      <c r="O173" s="64"/>
      <c r="P173" s="188">
        <f t="shared" si="26"/>
        <v>0</v>
      </c>
      <c r="Q173" s="188">
        <v>1.49E-3</v>
      </c>
      <c r="R173" s="188">
        <f t="shared" si="27"/>
        <v>1.49E-3</v>
      </c>
      <c r="S173" s="188">
        <v>0</v>
      </c>
      <c r="T173" s="189">
        <f t="shared" si="28"/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190" t="s">
        <v>314</v>
      </c>
      <c r="AT173" s="190" t="s">
        <v>558</v>
      </c>
      <c r="AU173" s="190" t="s">
        <v>87</v>
      </c>
      <c r="AY173" s="18" t="s">
        <v>176</v>
      </c>
      <c r="BE173" s="108">
        <f t="shared" si="29"/>
        <v>0</v>
      </c>
      <c r="BF173" s="108">
        <f t="shared" si="30"/>
        <v>0</v>
      </c>
      <c r="BG173" s="108">
        <f t="shared" si="31"/>
        <v>0</v>
      </c>
      <c r="BH173" s="108">
        <f t="shared" si="32"/>
        <v>0</v>
      </c>
      <c r="BI173" s="108">
        <f t="shared" si="33"/>
        <v>0</v>
      </c>
      <c r="BJ173" s="18" t="s">
        <v>87</v>
      </c>
      <c r="BK173" s="108">
        <f t="shared" si="34"/>
        <v>0</v>
      </c>
      <c r="BL173" s="18" t="s">
        <v>252</v>
      </c>
      <c r="BM173" s="190" t="s">
        <v>1859</v>
      </c>
    </row>
    <row r="174" spans="1:65" s="2" customFormat="1" ht="33" customHeight="1">
      <c r="A174" s="35"/>
      <c r="B174" s="146"/>
      <c r="C174" s="178" t="s">
        <v>390</v>
      </c>
      <c r="D174" s="178" t="s">
        <v>179</v>
      </c>
      <c r="E174" s="179" t="s">
        <v>1860</v>
      </c>
      <c r="F174" s="180" t="s">
        <v>1861</v>
      </c>
      <c r="G174" s="181" t="s">
        <v>272</v>
      </c>
      <c r="H174" s="182">
        <v>4</v>
      </c>
      <c r="I174" s="183"/>
      <c r="J174" s="184">
        <f t="shared" si="25"/>
        <v>0</v>
      </c>
      <c r="K174" s="185"/>
      <c r="L174" s="36"/>
      <c r="M174" s="186" t="s">
        <v>1</v>
      </c>
      <c r="N174" s="187" t="s">
        <v>40</v>
      </c>
      <c r="O174" s="64"/>
      <c r="P174" s="188">
        <f t="shared" si="26"/>
        <v>0</v>
      </c>
      <c r="Q174" s="188">
        <v>1E-4</v>
      </c>
      <c r="R174" s="188">
        <f t="shared" si="27"/>
        <v>4.0000000000000002E-4</v>
      </c>
      <c r="S174" s="188">
        <v>0</v>
      </c>
      <c r="T174" s="189">
        <f t="shared" si="28"/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190" t="s">
        <v>252</v>
      </c>
      <c r="AT174" s="190" t="s">
        <v>179</v>
      </c>
      <c r="AU174" s="190" t="s">
        <v>87</v>
      </c>
      <c r="AY174" s="18" t="s">
        <v>176</v>
      </c>
      <c r="BE174" s="108">
        <f t="shared" si="29"/>
        <v>0</v>
      </c>
      <c r="BF174" s="108">
        <f t="shared" si="30"/>
        <v>0</v>
      </c>
      <c r="BG174" s="108">
        <f t="shared" si="31"/>
        <v>0</v>
      </c>
      <c r="BH174" s="108">
        <f t="shared" si="32"/>
        <v>0</v>
      </c>
      <c r="BI174" s="108">
        <f t="shared" si="33"/>
        <v>0</v>
      </c>
      <c r="BJ174" s="18" t="s">
        <v>87</v>
      </c>
      <c r="BK174" s="108">
        <f t="shared" si="34"/>
        <v>0</v>
      </c>
      <c r="BL174" s="18" t="s">
        <v>252</v>
      </c>
      <c r="BM174" s="190" t="s">
        <v>1862</v>
      </c>
    </row>
    <row r="175" spans="1:65" s="2" customFormat="1" ht="24.2" customHeight="1">
      <c r="A175" s="35"/>
      <c r="B175" s="146"/>
      <c r="C175" s="231" t="s">
        <v>314</v>
      </c>
      <c r="D175" s="231" t="s">
        <v>558</v>
      </c>
      <c r="E175" s="232" t="s">
        <v>1863</v>
      </c>
      <c r="F175" s="233" t="s">
        <v>1864</v>
      </c>
      <c r="G175" s="234" t="s">
        <v>272</v>
      </c>
      <c r="H175" s="235">
        <v>4</v>
      </c>
      <c r="I175" s="236"/>
      <c r="J175" s="237">
        <f t="shared" si="25"/>
        <v>0</v>
      </c>
      <c r="K175" s="238"/>
      <c r="L175" s="239"/>
      <c r="M175" s="240" t="s">
        <v>1</v>
      </c>
      <c r="N175" s="241" t="s">
        <v>40</v>
      </c>
      <c r="O175" s="64"/>
      <c r="P175" s="188">
        <f t="shared" si="26"/>
        <v>0</v>
      </c>
      <c r="Q175" s="188">
        <v>2E-3</v>
      </c>
      <c r="R175" s="188">
        <f t="shared" si="27"/>
        <v>8.0000000000000002E-3</v>
      </c>
      <c r="S175" s="188">
        <v>0</v>
      </c>
      <c r="T175" s="189">
        <f t="shared" si="28"/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190" t="s">
        <v>314</v>
      </c>
      <c r="AT175" s="190" t="s">
        <v>558</v>
      </c>
      <c r="AU175" s="190" t="s">
        <v>87</v>
      </c>
      <c r="AY175" s="18" t="s">
        <v>176</v>
      </c>
      <c r="BE175" s="108">
        <f t="shared" si="29"/>
        <v>0</v>
      </c>
      <c r="BF175" s="108">
        <f t="shared" si="30"/>
        <v>0</v>
      </c>
      <c r="BG175" s="108">
        <f t="shared" si="31"/>
        <v>0</v>
      </c>
      <c r="BH175" s="108">
        <f t="shared" si="32"/>
        <v>0</v>
      </c>
      <c r="BI175" s="108">
        <f t="shared" si="33"/>
        <v>0</v>
      </c>
      <c r="BJ175" s="18" t="s">
        <v>87</v>
      </c>
      <c r="BK175" s="108">
        <f t="shared" si="34"/>
        <v>0</v>
      </c>
      <c r="BL175" s="18" t="s">
        <v>252</v>
      </c>
      <c r="BM175" s="190" t="s">
        <v>1865</v>
      </c>
    </row>
    <row r="176" spans="1:65" s="2" customFormat="1" ht="33" customHeight="1">
      <c r="A176" s="35"/>
      <c r="B176" s="146"/>
      <c r="C176" s="178" t="s">
        <v>401</v>
      </c>
      <c r="D176" s="178" t="s">
        <v>179</v>
      </c>
      <c r="E176" s="179" t="s">
        <v>1866</v>
      </c>
      <c r="F176" s="180" t="s">
        <v>1867</v>
      </c>
      <c r="G176" s="181" t="s">
        <v>272</v>
      </c>
      <c r="H176" s="182">
        <v>3</v>
      </c>
      <c r="I176" s="183"/>
      <c r="J176" s="184">
        <f t="shared" si="25"/>
        <v>0</v>
      </c>
      <c r="K176" s="185"/>
      <c r="L176" s="36"/>
      <c r="M176" s="186" t="s">
        <v>1</v>
      </c>
      <c r="N176" s="187" t="s">
        <v>40</v>
      </c>
      <c r="O176" s="64"/>
      <c r="P176" s="188">
        <f t="shared" si="26"/>
        <v>0</v>
      </c>
      <c r="Q176" s="188">
        <v>1.0000000000000001E-5</v>
      </c>
      <c r="R176" s="188">
        <f t="shared" si="27"/>
        <v>3.0000000000000004E-5</v>
      </c>
      <c r="S176" s="188">
        <v>0</v>
      </c>
      <c r="T176" s="189">
        <f t="shared" si="28"/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190" t="s">
        <v>252</v>
      </c>
      <c r="AT176" s="190" t="s">
        <v>179</v>
      </c>
      <c r="AU176" s="190" t="s">
        <v>87</v>
      </c>
      <c r="AY176" s="18" t="s">
        <v>176</v>
      </c>
      <c r="BE176" s="108">
        <f t="shared" si="29"/>
        <v>0</v>
      </c>
      <c r="BF176" s="108">
        <f t="shared" si="30"/>
        <v>0</v>
      </c>
      <c r="BG176" s="108">
        <f t="shared" si="31"/>
        <v>0</v>
      </c>
      <c r="BH176" s="108">
        <f t="shared" si="32"/>
        <v>0</v>
      </c>
      <c r="BI176" s="108">
        <f t="shared" si="33"/>
        <v>0</v>
      </c>
      <c r="BJ176" s="18" t="s">
        <v>87</v>
      </c>
      <c r="BK176" s="108">
        <f t="shared" si="34"/>
        <v>0</v>
      </c>
      <c r="BL176" s="18" t="s">
        <v>252</v>
      </c>
      <c r="BM176" s="190" t="s">
        <v>1868</v>
      </c>
    </row>
    <row r="177" spans="1:65" s="2" customFormat="1" ht="24.2" customHeight="1">
      <c r="A177" s="35"/>
      <c r="B177" s="146"/>
      <c r="C177" s="231" t="s">
        <v>321</v>
      </c>
      <c r="D177" s="231" t="s">
        <v>558</v>
      </c>
      <c r="E177" s="232" t="s">
        <v>1869</v>
      </c>
      <c r="F177" s="233" t="s">
        <v>1870</v>
      </c>
      <c r="G177" s="234" t="s">
        <v>272</v>
      </c>
      <c r="H177" s="235">
        <v>3</v>
      </c>
      <c r="I177" s="236"/>
      <c r="J177" s="237">
        <f t="shared" si="25"/>
        <v>0</v>
      </c>
      <c r="K177" s="238"/>
      <c r="L177" s="239"/>
      <c r="M177" s="240" t="s">
        <v>1</v>
      </c>
      <c r="N177" s="241" t="s">
        <v>40</v>
      </c>
      <c r="O177" s="64"/>
      <c r="P177" s="188">
        <f t="shared" si="26"/>
        <v>0</v>
      </c>
      <c r="Q177" s="188">
        <v>1.6000000000000001E-4</v>
      </c>
      <c r="R177" s="188">
        <f t="shared" si="27"/>
        <v>4.8000000000000007E-4</v>
      </c>
      <c r="S177" s="188">
        <v>0</v>
      </c>
      <c r="T177" s="189">
        <f t="shared" si="28"/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190" t="s">
        <v>314</v>
      </c>
      <c r="AT177" s="190" t="s">
        <v>558</v>
      </c>
      <c r="AU177" s="190" t="s">
        <v>87</v>
      </c>
      <c r="AY177" s="18" t="s">
        <v>176</v>
      </c>
      <c r="BE177" s="108">
        <f t="shared" si="29"/>
        <v>0</v>
      </c>
      <c r="BF177" s="108">
        <f t="shared" si="30"/>
        <v>0</v>
      </c>
      <c r="BG177" s="108">
        <f t="shared" si="31"/>
        <v>0</v>
      </c>
      <c r="BH177" s="108">
        <f t="shared" si="32"/>
        <v>0</v>
      </c>
      <c r="BI177" s="108">
        <f t="shared" si="33"/>
        <v>0</v>
      </c>
      <c r="BJ177" s="18" t="s">
        <v>87</v>
      </c>
      <c r="BK177" s="108">
        <f t="shared" si="34"/>
        <v>0</v>
      </c>
      <c r="BL177" s="18" t="s">
        <v>252</v>
      </c>
      <c r="BM177" s="190" t="s">
        <v>1871</v>
      </c>
    </row>
    <row r="178" spans="1:65" s="2" customFormat="1" ht="33" customHeight="1">
      <c r="A178" s="35"/>
      <c r="B178" s="146"/>
      <c r="C178" s="178" t="s">
        <v>411</v>
      </c>
      <c r="D178" s="178" t="s">
        <v>179</v>
      </c>
      <c r="E178" s="179" t="s">
        <v>1872</v>
      </c>
      <c r="F178" s="180" t="s">
        <v>1873</v>
      </c>
      <c r="G178" s="181" t="s">
        <v>272</v>
      </c>
      <c r="H178" s="182">
        <v>1</v>
      </c>
      <c r="I178" s="183"/>
      <c r="J178" s="184">
        <f t="shared" si="25"/>
        <v>0</v>
      </c>
      <c r="K178" s="185"/>
      <c r="L178" s="36"/>
      <c r="M178" s="186" t="s">
        <v>1</v>
      </c>
      <c r="N178" s="187" t="s">
        <v>40</v>
      </c>
      <c r="O178" s="64"/>
      <c r="P178" s="188">
        <f t="shared" si="26"/>
        <v>0</v>
      </c>
      <c r="Q178" s="188">
        <v>1.0000000000000001E-5</v>
      </c>
      <c r="R178" s="188">
        <f t="shared" si="27"/>
        <v>1.0000000000000001E-5</v>
      </c>
      <c r="S178" s="188">
        <v>0</v>
      </c>
      <c r="T178" s="189">
        <f t="shared" si="28"/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190" t="s">
        <v>252</v>
      </c>
      <c r="AT178" s="190" t="s">
        <v>179</v>
      </c>
      <c r="AU178" s="190" t="s">
        <v>87</v>
      </c>
      <c r="AY178" s="18" t="s">
        <v>176</v>
      </c>
      <c r="BE178" s="108">
        <f t="shared" si="29"/>
        <v>0</v>
      </c>
      <c r="BF178" s="108">
        <f t="shared" si="30"/>
        <v>0</v>
      </c>
      <c r="BG178" s="108">
        <f t="shared" si="31"/>
        <v>0</v>
      </c>
      <c r="BH178" s="108">
        <f t="shared" si="32"/>
        <v>0</v>
      </c>
      <c r="BI178" s="108">
        <f t="shared" si="33"/>
        <v>0</v>
      </c>
      <c r="BJ178" s="18" t="s">
        <v>87</v>
      </c>
      <c r="BK178" s="108">
        <f t="shared" si="34"/>
        <v>0</v>
      </c>
      <c r="BL178" s="18" t="s">
        <v>252</v>
      </c>
      <c r="BM178" s="190" t="s">
        <v>1874</v>
      </c>
    </row>
    <row r="179" spans="1:65" s="2" customFormat="1" ht="24.2" customHeight="1">
      <c r="A179" s="35"/>
      <c r="B179" s="146"/>
      <c r="C179" s="231" t="s">
        <v>327</v>
      </c>
      <c r="D179" s="231" t="s">
        <v>558</v>
      </c>
      <c r="E179" s="232" t="s">
        <v>1875</v>
      </c>
      <c r="F179" s="233" t="s">
        <v>1876</v>
      </c>
      <c r="G179" s="234" t="s">
        <v>272</v>
      </c>
      <c r="H179" s="235">
        <v>1</v>
      </c>
      <c r="I179" s="236"/>
      <c r="J179" s="237">
        <f t="shared" si="25"/>
        <v>0</v>
      </c>
      <c r="K179" s="238"/>
      <c r="L179" s="239"/>
      <c r="M179" s="240" t="s">
        <v>1</v>
      </c>
      <c r="N179" s="241" t="s">
        <v>40</v>
      </c>
      <c r="O179" s="64"/>
      <c r="P179" s="188">
        <f t="shared" si="26"/>
        <v>0</v>
      </c>
      <c r="Q179" s="188">
        <v>4.4999999999999999E-4</v>
      </c>
      <c r="R179" s="188">
        <f t="shared" si="27"/>
        <v>4.4999999999999999E-4</v>
      </c>
      <c r="S179" s="188">
        <v>0</v>
      </c>
      <c r="T179" s="189">
        <f t="shared" si="28"/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190" t="s">
        <v>314</v>
      </c>
      <c r="AT179" s="190" t="s">
        <v>558</v>
      </c>
      <c r="AU179" s="190" t="s">
        <v>87</v>
      </c>
      <c r="AY179" s="18" t="s">
        <v>176</v>
      </c>
      <c r="BE179" s="108">
        <f t="shared" si="29"/>
        <v>0</v>
      </c>
      <c r="BF179" s="108">
        <f t="shared" si="30"/>
        <v>0</v>
      </c>
      <c r="BG179" s="108">
        <f t="shared" si="31"/>
        <v>0</v>
      </c>
      <c r="BH179" s="108">
        <f t="shared" si="32"/>
        <v>0</v>
      </c>
      <c r="BI179" s="108">
        <f t="shared" si="33"/>
        <v>0</v>
      </c>
      <c r="BJ179" s="18" t="s">
        <v>87</v>
      </c>
      <c r="BK179" s="108">
        <f t="shared" si="34"/>
        <v>0</v>
      </c>
      <c r="BL179" s="18" t="s">
        <v>252</v>
      </c>
      <c r="BM179" s="190" t="s">
        <v>1877</v>
      </c>
    </row>
    <row r="180" spans="1:65" s="2" customFormat="1" ht="24.2" customHeight="1">
      <c r="A180" s="35"/>
      <c r="B180" s="146"/>
      <c r="C180" s="178" t="s">
        <v>468</v>
      </c>
      <c r="D180" s="178" t="s">
        <v>179</v>
      </c>
      <c r="E180" s="179" t="s">
        <v>1878</v>
      </c>
      <c r="F180" s="180" t="s">
        <v>1879</v>
      </c>
      <c r="G180" s="181" t="s">
        <v>1880</v>
      </c>
      <c r="H180" s="182">
        <v>4</v>
      </c>
      <c r="I180" s="183"/>
      <c r="J180" s="184">
        <f t="shared" si="25"/>
        <v>0</v>
      </c>
      <c r="K180" s="185"/>
      <c r="L180" s="36"/>
      <c r="M180" s="186" t="s">
        <v>1</v>
      </c>
      <c r="N180" s="187" t="s">
        <v>40</v>
      </c>
      <c r="O180" s="64"/>
      <c r="P180" s="188">
        <f t="shared" si="26"/>
        <v>0</v>
      </c>
      <c r="Q180" s="188">
        <v>0</v>
      </c>
      <c r="R180" s="188">
        <f t="shared" si="27"/>
        <v>0</v>
      </c>
      <c r="S180" s="188">
        <v>1.9460000000000002E-2</v>
      </c>
      <c r="T180" s="189">
        <f t="shared" si="28"/>
        <v>7.7840000000000006E-2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190" t="s">
        <v>252</v>
      </c>
      <c r="AT180" s="190" t="s">
        <v>179</v>
      </c>
      <c r="AU180" s="190" t="s">
        <v>87</v>
      </c>
      <c r="AY180" s="18" t="s">
        <v>176</v>
      </c>
      <c r="BE180" s="108">
        <f t="shared" si="29"/>
        <v>0</v>
      </c>
      <c r="BF180" s="108">
        <f t="shared" si="30"/>
        <v>0</v>
      </c>
      <c r="BG180" s="108">
        <f t="shared" si="31"/>
        <v>0</v>
      </c>
      <c r="BH180" s="108">
        <f t="shared" si="32"/>
        <v>0</v>
      </c>
      <c r="BI180" s="108">
        <f t="shared" si="33"/>
        <v>0</v>
      </c>
      <c r="BJ180" s="18" t="s">
        <v>87</v>
      </c>
      <c r="BK180" s="108">
        <f t="shared" si="34"/>
        <v>0</v>
      </c>
      <c r="BL180" s="18" t="s">
        <v>252</v>
      </c>
      <c r="BM180" s="190" t="s">
        <v>1881</v>
      </c>
    </row>
    <row r="181" spans="1:65" s="2" customFormat="1" ht="24.2" customHeight="1">
      <c r="A181" s="35"/>
      <c r="B181" s="146"/>
      <c r="C181" s="178" t="s">
        <v>332</v>
      </c>
      <c r="D181" s="178" t="s">
        <v>179</v>
      </c>
      <c r="E181" s="179" t="s">
        <v>1882</v>
      </c>
      <c r="F181" s="180" t="s">
        <v>1883</v>
      </c>
      <c r="G181" s="181" t="s">
        <v>1880</v>
      </c>
      <c r="H181" s="182">
        <v>4</v>
      </c>
      <c r="I181" s="183"/>
      <c r="J181" s="184">
        <f t="shared" si="25"/>
        <v>0</v>
      </c>
      <c r="K181" s="185"/>
      <c r="L181" s="36"/>
      <c r="M181" s="186" t="s">
        <v>1</v>
      </c>
      <c r="N181" s="187" t="s">
        <v>40</v>
      </c>
      <c r="O181" s="64"/>
      <c r="P181" s="188">
        <f t="shared" si="26"/>
        <v>0</v>
      </c>
      <c r="Q181" s="188">
        <v>0</v>
      </c>
      <c r="R181" s="188">
        <f t="shared" si="27"/>
        <v>0</v>
      </c>
      <c r="S181" s="188">
        <v>2.5999999999999999E-3</v>
      </c>
      <c r="T181" s="189">
        <f t="shared" si="28"/>
        <v>1.04E-2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190" t="s">
        <v>252</v>
      </c>
      <c r="AT181" s="190" t="s">
        <v>179</v>
      </c>
      <c r="AU181" s="190" t="s">
        <v>87</v>
      </c>
      <c r="AY181" s="18" t="s">
        <v>176</v>
      </c>
      <c r="BE181" s="108">
        <f t="shared" si="29"/>
        <v>0</v>
      </c>
      <c r="BF181" s="108">
        <f t="shared" si="30"/>
        <v>0</v>
      </c>
      <c r="BG181" s="108">
        <f t="shared" si="31"/>
        <v>0</v>
      </c>
      <c r="BH181" s="108">
        <f t="shared" si="32"/>
        <v>0</v>
      </c>
      <c r="BI181" s="108">
        <f t="shared" si="33"/>
        <v>0</v>
      </c>
      <c r="BJ181" s="18" t="s">
        <v>87</v>
      </c>
      <c r="BK181" s="108">
        <f t="shared" si="34"/>
        <v>0</v>
      </c>
      <c r="BL181" s="18" t="s">
        <v>252</v>
      </c>
      <c r="BM181" s="190" t="s">
        <v>1884</v>
      </c>
    </row>
    <row r="182" spans="1:65" s="2" customFormat="1" ht="37.9" customHeight="1">
      <c r="A182" s="35"/>
      <c r="B182" s="146"/>
      <c r="C182" s="178" t="s">
        <v>476</v>
      </c>
      <c r="D182" s="178" t="s">
        <v>179</v>
      </c>
      <c r="E182" s="179" t="s">
        <v>1885</v>
      </c>
      <c r="F182" s="180" t="s">
        <v>1886</v>
      </c>
      <c r="G182" s="181" t="s">
        <v>272</v>
      </c>
      <c r="H182" s="182">
        <v>4</v>
      </c>
      <c r="I182" s="183"/>
      <c r="J182" s="184">
        <f t="shared" si="25"/>
        <v>0</v>
      </c>
      <c r="K182" s="185"/>
      <c r="L182" s="36"/>
      <c r="M182" s="186" t="s">
        <v>1</v>
      </c>
      <c r="N182" s="187" t="s">
        <v>40</v>
      </c>
      <c r="O182" s="64"/>
      <c r="P182" s="188">
        <f t="shared" si="26"/>
        <v>0</v>
      </c>
      <c r="Q182" s="188">
        <v>0</v>
      </c>
      <c r="R182" s="188">
        <f t="shared" si="27"/>
        <v>0</v>
      </c>
      <c r="S182" s="188">
        <v>8.4999999999999995E-4</v>
      </c>
      <c r="T182" s="189">
        <f t="shared" si="28"/>
        <v>3.3999999999999998E-3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190" t="s">
        <v>252</v>
      </c>
      <c r="AT182" s="190" t="s">
        <v>179</v>
      </c>
      <c r="AU182" s="190" t="s">
        <v>87</v>
      </c>
      <c r="AY182" s="18" t="s">
        <v>176</v>
      </c>
      <c r="BE182" s="108">
        <f t="shared" si="29"/>
        <v>0</v>
      </c>
      <c r="BF182" s="108">
        <f t="shared" si="30"/>
        <v>0</v>
      </c>
      <c r="BG182" s="108">
        <f t="shared" si="31"/>
        <v>0</v>
      </c>
      <c r="BH182" s="108">
        <f t="shared" si="32"/>
        <v>0</v>
      </c>
      <c r="BI182" s="108">
        <f t="shared" si="33"/>
        <v>0</v>
      </c>
      <c r="BJ182" s="18" t="s">
        <v>87</v>
      </c>
      <c r="BK182" s="108">
        <f t="shared" si="34"/>
        <v>0</v>
      </c>
      <c r="BL182" s="18" t="s">
        <v>252</v>
      </c>
      <c r="BM182" s="190" t="s">
        <v>1887</v>
      </c>
    </row>
    <row r="183" spans="1:65" s="2" customFormat="1" ht="37.9" customHeight="1">
      <c r="A183" s="35"/>
      <c r="B183" s="146"/>
      <c r="C183" s="178" t="s">
        <v>337</v>
      </c>
      <c r="D183" s="178" t="s">
        <v>179</v>
      </c>
      <c r="E183" s="179" t="s">
        <v>1888</v>
      </c>
      <c r="F183" s="180" t="s">
        <v>1889</v>
      </c>
      <c r="G183" s="181" t="s">
        <v>471</v>
      </c>
      <c r="H183" s="182">
        <v>9.1999999999999998E-2</v>
      </c>
      <c r="I183" s="183"/>
      <c r="J183" s="184">
        <f t="shared" si="25"/>
        <v>0</v>
      </c>
      <c r="K183" s="185"/>
      <c r="L183" s="36"/>
      <c r="M183" s="186" t="s">
        <v>1</v>
      </c>
      <c r="N183" s="187" t="s">
        <v>40</v>
      </c>
      <c r="O183" s="64"/>
      <c r="P183" s="188">
        <f t="shared" si="26"/>
        <v>0</v>
      </c>
      <c r="Q183" s="188">
        <v>0</v>
      </c>
      <c r="R183" s="188">
        <f t="shared" si="27"/>
        <v>0</v>
      </c>
      <c r="S183" s="188">
        <v>0</v>
      </c>
      <c r="T183" s="189">
        <f t="shared" si="28"/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190" t="s">
        <v>252</v>
      </c>
      <c r="AT183" s="190" t="s">
        <v>179</v>
      </c>
      <c r="AU183" s="190" t="s">
        <v>87</v>
      </c>
      <c r="AY183" s="18" t="s">
        <v>176</v>
      </c>
      <c r="BE183" s="108">
        <f t="shared" si="29"/>
        <v>0</v>
      </c>
      <c r="BF183" s="108">
        <f t="shared" si="30"/>
        <v>0</v>
      </c>
      <c r="BG183" s="108">
        <f t="shared" si="31"/>
        <v>0</v>
      </c>
      <c r="BH183" s="108">
        <f t="shared" si="32"/>
        <v>0</v>
      </c>
      <c r="BI183" s="108">
        <f t="shared" si="33"/>
        <v>0</v>
      </c>
      <c r="BJ183" s="18" t="s">
        <v>87</v>
      </c>
      <c r="BK183" s="108">
        <f t="shared" si="34"/>
        <v>0</v>
      </c>
      <c r="BL183" s="18" t="s">
        <v>252</v>
      </c>
      <c r="BM183" s="190" t="s">
        <v>1890</v>
      </c>
    </row>
    <row r="184" spans="1:65" s="2" customFormat="1" ht="24.2" customHeight="1">
      <c r="A184" s="35"/>
      <c r="B184" s="146"/>
      <c r="C184" s="178" t="s">
        <v>484</v>
      </c>
      <c r="D184" s="178" t="s">
        <v>179</v>
      </c>
      <c r="E184" s="179" t="s">
        <v>1891</v>
      </c>
      <c r="F184" s="180" t="s">
        <v>1892</v>
      </c>
      <c r="G184" s="181" t="s">
        <v>772</v>
      </c>
      <c r="H184" s="242"/>
      <c r="I184" s="183"/>
      <c r="J184" s="184">
        <f t="shared" si="25"/>
        <v>0</v>
      </c>
      <c r="K184" s="185"/>
      <c r="L184" s="36"/>
      <c r="M184" s="223" t="s">
        <v>1</v>
      </c>
      <c r="N184" s="224" t="s">
        <v>40</v>
      </c>
      <c r="O184" s="225"/>
      <c r="P184" s="226">
        <f t="shared" si="26"/>
        <v>0</v>
      </c>
      <c r="Q184" s="226">
        <v>0</v>
      </c>
      <c r="R184" s="226">
        <f t="shared" si="27"/>
        <v>0</v>
      </c>
      <c r="S184" s="226">
        <v>0</v>
      </c>
      <c r="T184" s="227">
        <f t="shared" si="28"/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190" t="s">
        <v>252</v>
      </c>
      <c r="AT184" s="190" t="s">
        <v>179</v>
      </c>
      <c r="AU184" s="190" t="s">
        <v>87</v>
      </c>
      <c r="AY184" s="18" t="s">
        <v>176</v>
      </c>
      <c r="BE184" s="108">
        <f t="shared" si="29"/>
        <v>0</v>
      </c>
      <c r="BF184" s="108">
        <f t="shared" si="30"/>
        <v>0</v>
      </c>
      <c r="BG184" s="108">
        <f t="shared" si="31"/>
        <v>0</v>
      </c>
      <c r="BH184" s="108">
        <f t="shared" si="32"/>
        <v>0</v>
      </c>
      <c r="BI184" s="108">
        <f t="shared" si="33"/>
        <v>0</v>
      </c>
      <c r="BJ184" s="18" t="s">
        <v>87</v>
      </c>
      <c r="BK184" s="108">
        <f t="shared" si="34"/>
        <v>0</v>
      </c>
      <c r="BL184" s="18" t="s">
        <v>252</v>
      </c>
      <c r="BM184" s="190" t="s">
        <v>1893</v>
      </c>
    </row>
    <row r="185" spans="1:65" s="2" customFormat="1" ht="6.95" customHeight="1">
      <c r="A185" s="35"/>
      <c r="B185" s="53"/>
      <c r="C185" s="54"/>
      <c r="D185" s="54"/>
      <c r="E185" s="54"/>
      <c r="F185" s="54"/>
      <c r="G185" s="54"/>
      <c r="H185" s="54"/>
      <c r="I185" s="54"/>
      <c r="J185" s="54"/>
      <c r="K185" s="54"/>
      <c r="L185" s="36"/>
      <c r="M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</row>
  </sheetData>
  <autoFilter ref="C132:K184"/>
  <mergeCells count="14">
    <mergeCell ref="D111:F111"/>
    <mergeCell ref="E123:H123"/>
    <mergeCell ref="E125:H125"/>
    <mergeCell ref="L2:V2"/>
    <mergeCell ref="E27:J27"/>
    <mergeCell ref="E87:H87"/>
    <mergeCell ref="D107:F107"/>
    <mergeCell ref="D108:F108"/>
    <mergeCell ref="D109:F109"/>
    <mergeCell ref="D110:F110"/>
    <mergeCell ref="E7:H7"/>
    <mergeCell ref="E9:H9"/>
    <mergeCell ref="E18:H18"/>
    <mergeCell ref="E85:H85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6"/>
  <sheetViews>
    <sheetView showGridLines="0" topLeftCell="A10" workbookViewId="0">
      <selection activeCell="E27" sqref="E27:J27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63" t="s">
        <v>5</v>
      </c>
      <c r="M2" s="264"/>
      <c r="N2" s="264"/>
      <c r="O2" s="264"/>
      <c r="P2" s="264"/>
      <c r="Q2" s="264"/>
      <c r="R2" s="264"/>
      <c r="S2" s="264"/>
      <c r="T2" s="264"/>
      <c r="U2" s="264"/>
      <c r="V2" s="264"/>
      <c r="AT2" s="18" t="s">
        <v>109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</row>
    <row r="4" spans="1:46" s="1" customFormat="1" ht="24.95" customHeight="1">
      <c r="B4" s="21"/>
      <c r="D4" s="22" t="s">
        <v>128</v>
      </c>
      <c r="L4" s="21"/>
      <c r="M4" s="115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16.5" customHeight="1">
      <c r="B7" s="21"/>
      <c r="E7" s="301" t="str">
        <f>'Rekapitulácia stavby'!K6</f>
        <v>Vybudovanie operačnej sály na osadenie prístroja pre urológiu</v>
      </c>
      <c r="F7" s="302"/>
      <c r="G7" s="302"/>
      <c r="H7" s="302"/>
      <c r="L7" s="21"/>
    </row>
    <row r="8" spans="1:46" s="2" customFormat="1" ht="12" customHeight="1">
      <c r="A8" s="35"/>
      <c r="B8" s="36"/>
      <c r="C8" s="35"/>
      <c r="D8" s="28" t="s">
        <v>129</v>
      </c>
      <c r="E8" s="35"/>
      <c r="F8" s="35"/>
      <c r="G8" s="35"/>
      <c r="H8" s="35"/>
      <c r="I8" s="35"/>
      <c r="J8" s="35"/>
      <c r="K8" s="35"/>
      <c r="L8" s="48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36"/>
      <c r="C9" s="35"/>
      <c r="D9" s="35"/>
      <c r="E9" s="292" t="s">
        <v>1894</v>
      </c>
      <c r="F9" s="299"/>
      <c r="G9" s="299"/>
      <c r="H9" s="299"/>
      <c r="I9" s="35"/>
      <c r="J9" s="35"/>
      <c r="K9" s="35"/>
      <c r="L9" s="48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36"/>
      <c r="C10" s="35"/>
      <c r="D10" s="35"/>
      <c r="E10" s="35"/>
      <c r="F10" s="35"/>
      <c r="G10" s="35"/>
      <c r="H10" s="35"/>
      <c r="I10" s="35"/>
      <c r="J10" s="35"/>
      <c r="K10" s="35"/>
      <c r="L10" s="48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36"/>
      <c r="C11" s="35"/>
      <c r="D11" s="28" t="s">
        <v>17</v>
      </c>
      <c r="E11" s="35"/>
      <c r="F11" s="26" t="s">
        <v>1</v>
      </c>
      <c r="G11" s="35"/>
      <c r="H11" s="35"/>
      <c r="I11" s="28" t="s">
        <v>18</v>
      </c>
      <c r="J11" s="26" t="s">
        <v>1</v>
      </c>
      <c r="K11" s="35"/>
      <c r="L11" s="48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36"/>
      <c r="C12" s="35"/>
      <c r="D12" s="28" t="s">
        <v>19</v>
      </c>
      <c r="E12" s="35"/>
      <c r="F12" s="26" t="s">
        <v>25</v>
      </c>
      <c r="G12" s="35"/>
      <c r="H12" s="35"/>
      <c r="I12" s="28" t="s">
        <v>21</v>
      </c>
      <c r="J12" s="61" t="str">
        <f>'Rekapitulácia stavby'!AN8</f>
        <v>14. 3. 2022</v>
      </c>
      <c r="K12" s="35"/>
      <c r="L12" s="48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36"/>
      <c r="C13" s="35"/>
      <c r="D13" s="35"/>
      <c r="E13" s="35"/>
      <c r="F13" s="35"/>
      <c r="G13" s="35"/>
      <c r="H13" s="35"/>
      <c r="I13" s="35"/>
      <c r="J13" s="35"/>
      <c r="K13" s="35"/>
      <c r="L13" s="48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36"/>
      <c r="C14" s="35"/>
      <c r="D14" s="28" t="s">
        <v>23</v>
      </c>
      <c r="E14" s="35"/>
      <c r="F14" s="35"/>
      <c r="G14" s="35"/>
      <c r="H14" s="35"/>
      <c r="I14" s="28" t="s">
        <v>24</v>
      </c>
      <c r="J14" s="26" t="str">
        <f>IF('Rekapitulácia stavby'!AN10="","",'Rekapitulácia stavby'!AN10)</f>
        <v/>
      </c>
      <c r="K14" s="35"/>
      <c r="L14" s="48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36"/>
      <c r="C15" s="35"/>
      <c r="D15" s="35"/>
      <c r="E15" s="26" t="str">
        <f>IF('Rekapitulácia stavby'!E11="","",'Rekapitulácia stavby'!E11)</f>
        <v xml:space="preserve"> </v>
      </c>
      <c r="F15" s="35"/>
      <c r="G15" s="35"/>
      <c r="H15" s="35"/>
      <c r="I15" s="28" t="s">
        <v>26</v>
      </c>
      <c r="J15" s="26" t="str">
        <f>IF('Rekapitulácia stavby'!AN11="","",'Rekapitulácia stavby'!AN11)</f>
        <v/>
      </c>
      <c r="K15" s="35"/>
      <c r="L15" s="48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36"/>
      <c r="C16" s="35"/>
      <c r="D16" s="35"/>
      <c r="E16" s="35"/>
      <c r="F16" s="35"/>
      <c r="G16" s="35"/>
      <c r="H16" s="35"/>
      <c r="I16" s="35"/>
      <c r="J16" s="35"/>
      <c r="K16" s="35"/>
      <c r="L16" s="48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36"/>
      <c r="C17" s="35"/>
      <c r="D17" s="28" t="s">
        <v>27</v>
      </c>
      <c r="E17" s="35"/>
      <c r="F17" s="35"/>
      <c r="G17" s="35"/>
      <c r="H17" s="35"/>
      <c r="I17" s="28" t="s">
        <v>24</v>
      </c>
      <c r="J17" s="29"/>
      <c r="K17" s="35"/>
      <c r="L17" s="48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36"/>
      <c r="C18" s="35"/>
      <c r="D18" s="35"/>
      <c r="E18" s="303"/>
      <c r="F18" s="277"/>
      <c r="G18" s="277"/>
      <c r="H18" s="277"/>
      <c r="I18" s="28" t="s">
        <v>26</v>
      </c>
      <c r="J18" s="29"/>
      <c r="K18" s="35"/>
      <c r="L18" s="48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36"/>
      <c r="C19" s="35"/>
      <c r="D19" s="35"/>
      <c r="E19" s="35"/>
      <c r="F19" s="35"/>
      <c r="G19" s="35"/>
      <c r="H19" s="35"/>
      <c r="I19" s="35"/>
      <c r="J19" s="35"/>
      <c r="K19" s="35"/>
      <c r="L19" s="48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36"/>
      <c r="C20" s="35"/>
      <c r="D20" s="28" t="s">
        <v>28</v>
      </c>
      <c r="E20" s="35"/>
      <c r="F20" s="35"/>
      <c r="G20" s="35"/>
      <c r="H20" s="35"/>
      <c r="I20" s="28" t="s">
        <v>24</v>
      </c>
      <c r="J20" s="26" t="str">
        <f>IF('Rekapitulácia stavby'!AN16="","",'Rekapitulácia stavby'!AN16)</f>
        <v/>
      </c>
      <c r="K20" s="35"/>
      <c r="L20" s="48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36"/>
      <c r="C21" s="35"/>
      <c r="D21" s="35"/>
      <c r="E21" s="26" t="str">
        <f>IF('Rekapitulácia stavby'!E17="","",'Rekapitulácia stavby'!E17)</f>
        <v xml:space="preserve"> </v>
      </c>
      <c r="F21" s="35"/>
      <c r="G21" s="35"/>
      <c r="H21" s="35"/>
      <c r="I21" s="28" t="s">
        <v>26</v>
      </c>
      <c r="J21" s="26" t="str">
        <f>IF('Rekapitulácia stavby'!AN17="","",'Rekapitulácia stavby'!AN17)</f>
        <v/>
      </c>
      <c r="K21" s="35"/>
      <c r="L21" s="48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36"/>
      <c r="C22" s="35"/>
      <c r="D22" s="35"/>
      <c r="E22" s="35"/>
      <c r="F22" s="35"/>
      <c r="G22" s="35"/>
      <c r="H22" s="35"/>
      <c r="I22" s="35"/>
      <c r="J22" s="35"/>
      <c r="K22" s="35"/>
      <c r="L22" s="48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36"/>
      <c r="C23" s="35"/>
      <c r="D23" s="28" t="s">
        <v>30</v>
      </c>
      <c r="E23" s="35"/>
      <c r="F23" s="35"/>
      <c r="G23" s="35"/>
      <c r="H23" s="35"/>
      <c r="I23" s="28" t="s">
        <v>24</v>
      </c>
      <c r="J23" s="26" t="str">
        <f>IF('Rekapitulácia stavby'!AN19="","",'Rekapitulácia stavby'!AN19)</f>
        <v/>
      </c>
      <c r="K23" s="35"/>
      <c r="L23" s="48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36"/>
      <c r="C24" s="35"/>
      <c r="D24" s="35"/>
      <c r="E24" s="26" t="str">
        <f>IF('Rekapitulácia stavby'!E20="","",'Rekapitulácia stavby'!E20)</f>
        <v xml:space="preserve"> </v>
      </c>
      <c r="F24" s="35"/>
      <c r="G24" s="35"/>
      <c r="H24" s="35"/>
      <c r="I24" s="28" t="s">
        <v>26</v>
      </c>
      <c r="J24" s="26" t="str">
        <f>IF('Rekapitulácia stavby'!AN20="","",'Rekapitulácia stavby'!AN20)</f>
        <v/>
      </c>
      <c r="K24" s="35"/>
      <c r="L24" s="48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36"/>
      <c r="C25" s="35"/>
      <c r="D25" s="35"/>
      <c r="E25" s="35"/>
      <c r="F25" s="35"/>
      <c r="G25" s="35"/>
      <c r="H25" s="35"/>
      <c r="I25" s="35"/>
      <c r="J25" s="35"/>
      <c r="K25" s="35"/>
      <c r="L25" s="48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36"/>
      <c r="C26" s="35"/>
      <c r="D26" s="28" t="s">
        <v>31</v>
      </c>
      <c r="E26" s="35"/>
      <c r="F26" s="35"/>
      <c r="G26" s="35"/>
      <c r="H26" s="35"/>
      <c r="I26" s="35"/>
      <c r="J26" s="35"/>
      <c r="K26" s="35"/>
      <c r="L26" s="48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71" customHeight="1">
      <c r="A27" s="116"/>
      <c r="B27" s="117"/>
      <c r="C27" s="116"/>
      <c r="D27" s="116"/>
      <c r="E27" s="281" t="s">
        <v>2446</v>
      </c>
      <c r="F27" s="281"/>
      <c r="G27" s="281"/>
      <c r="H27" s="281"/>
      <c r="I27" s="281"/>
      <c r="J27" s="281"/>
      <c r="K27" s="116"/>
      <c r="L27" s="118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2" customFormat="1" ht="6.95" customHeight="1">
      <c r="A28" s="35"/>
      <c r="B28" s="36"/>
      <c r="C28" s="35"/>
      <c r="D28" s="35"/>
      <c r="E28" s="35"/>
      <c r="F28" s="35"/>
      <c r="G28" s="35"/>
      <c r="H28" s="35"/>
      <c r="I28" s="35"/>
      <c r="J28" s="35"/>
      <c r="K28" s="35"/>
      <c r="L28" s="48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36"/>
      <c r="C29" s="35"/>
      <c r="D29" s="72"/>
      <c r="E29" s="72"/>
      <c r="F29" s="72"/>
      <c r="G29" s="72"/>
      <c r="H29" s="72"/>
      <c r="I29" s="72"/>
      <c r="J29" s="72"/>
      <c r="K29" s="72"/>
      <c r="L29" s="48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14.45" customHeight="1">
      <c r="A30" s="35"/>
      <c r="B30" s="36"/>
      <c r="C30" s="35"/>
      <c r="D30" s="26" t="s">
        <v>135</v>
      </c>
      <c r="E30" s="35"/>
      <c r="F30" s="35"/>
      <c r="G30" s="35"/>
      <c r="H30" s="35"/>
      <c r="I30" s="35"/>
      <c r="J30" s="34">
        <f>J96</f>
        <v>0</v>
      </c>
      <c r="K30" s="35"/>
      <c r="L30" s="48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14.45" customHeight="1">
      <c r="A31" s="35"/>
      <c r="B31" s="36"/>
      <c r="C31" s="35"/>
      <c r="D31" s="33" t="s">
        <v>122</v>
      </c>
      <c r="E31" s="35"/>
      <c r="F31" s="35"/>
      <c r="G31" s="35"/>
      <c r="H31" s="35"/>
      <c r="I31" s="35"/>
      <c r="J31" s="34">
        <f>J106</f>
        <v>0</v>
      </c>
      <c r="K31" s="35"/>
      <c r="L31" s="48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25.35" customHeight="1">
      <c r="A32" s="35"/>
      <c r="B32" s="36"/>
      <c r="C32" s="35"/>
      <c r="D32" s="119" t="s">
        <v>34</v>
      </c>
      <c r="E32" s="35"/>
      <c r="F32" s="35"/>
      <c r="G32" s="35"/>
      <c r="H32" s="35"/>
      <c r="I32" s="35"/>
      <c r="J32" s="77">
        <f>ROUND(J30 + J31, 2)</f>
        <v>0</v>
      </c>
      <c r="K32" s="35"/>
      <c r="L32" s="48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5" customHeight="1">
      <c r="A33" s="35"/>
      <c r="B33" s="36"/>
      <c r="C33" s="35"/>
      <c r="D33" s="72"/>
      <c r="E33" s="72"/>
      <c r="F33" s="72"/>
      <c r="G33" s="72"/>
      <c r="H33" s="72"/>
      <c r="I33" s="72"/>
      <c r="J33" s="72"/>
      <c r="K33" s="72"/>
      <c r="L33" s="48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36"/>
      <c r="C34" s="35"/>
      <c r="D34" s="35"/>
      <c r="E34" s="35"/>
      <c r="F34" s="39" t="s">
        <v>36</v>
      </c>
      <c r="G34" s="35"/>
      <c r="H34" s="35"/>
      <c r="I34" s="39" t="s">
        <v>35</v>
      </c>
      <c r="J34" s="39" t="s">
        <v>37</v>
      </c>
      <c r="K34" s="35"/>
      <c r="L34" s="48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36"/>
      <c r="C35" s="35"/>
      <c r="D35" s="120" t="s">
        <v>38</v>
      </c>
      <c r="E35" s="41" t="s">
        <v>39</v>
      </c>
      <c r="F35" s="121">
        <f>ROUND((SUM(BE106:BE113) + SUM(BE133:BE175)),  2)</f>
        <v>0</v>
      </c>
      <c r="G35" s="122"/>
      <c r="H35" s="122"/>
      <c r="I35" s="123">
        <v>0.2</v>
      </c>
      <c r="J35" s="121">
        <f>ROUND(((SUM(BE106:BE113) + SUM(BE133:BE175))*I35),  2)</f>
        <v>0</v>
      </c>
      <c r="K35" s="35"/>
      <c r="L35" s="48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36"/>
      <c r="C36" s="35"/>
      <c r="D36" s="35"/>
      <c r="E36" s="41" t="s">
        <v>40</v>
      </c>
      <c r="F36" s="121">
        <f>ROUND((SUM(BF106:BF113) + SUM(BF133:BF175)),  2)</f>
        <v>0</v>
      </c>
      <c r="G36" s="122"/>
      <c r="H36" s="122"/>
      <c r="I36" s="123">
        <v>0.2</v>
      </c>
      <c r="J36" s="121">
        <f>ROUND(((SUM(BF106:BF113) + SUM(BF133:BF175))*I36),  2)</f>
        <v>0</v>
      </c>
      <c r="K36" s="35"/>
      <c r="L36" s="48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36"/>
      <c r="C37" s="35"/>
      <c r="D37" s="35"/>
      <c r="E37" s="28" t="s">
        <v>41</v>
      </c>
      <c r="F37" s="124">
        <f>ROUND((SUM(BG106:BG113) + SUM(BG133:BG175)),  2)</f>
        <v>0</v>
      </c>
      <c r="G37" s="35"/>
      <c r="H37" s="35"/>
      <c r="I37" s="125">
        <v>0.2</v>
      </c>
      <c r="J37" s="124">
        <f>0</f>
        <v>0</v>
      </c>
      <c r="K37" s="35"/>
      <c r="L37" s="48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36"/>
      <c r="C38" s="35"/>
      <c r="D38" s="35"/>
      <c r="E38" s="28" t="s">
        <v>42</v>
      </c>
      <c r="F38" s="124">
        <f>ROUND((SUM(BH106:BH113) + SUM(BH133:BH175)),  2)</f>
        <v>0</v>
      </c>
      <c r="G38" s="35"/>
      <c r="H38" s="35"/>
      <c r="I38" s="125">
        <v>0.2</v>
      </c>
      <c r="J38" s="124">
        <f>0</f>
        <v>0</v>
      </c>
      <c r="K38" s="35"/>
      <c r="L38" s="48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36"/>
      <c r="C39" s="35"/>
      <c r="D39" s="35"/>
      <c r="E39" s="41" t="s">
        <v>43</v>
      </c>
      <c r="F39" s="121">
        <f>ROUND((SUM(BI106:BI113) + SUM(BI133:BI175)),  2)</f>
        <v>0</v>
      </c>
      <c r="G39" s="122"/>
      <c r="H39" s="122"/>
      <c r="I39" s="123">
        <v>0</v>
      </c>
      <c r="J39" s="121">
        <f>0</f>
        <v>0</v>
      </c>
      <c r="K39" s="35"/>
      <c r="L39" s="48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6.95" customHeight="1">
      <c r="A40" s="35"/>
      <c r="B40" s="36"/>
      <c r="C40" s="35"/>
      <c r="D40" s="35"/>
      <c r="E40" s="35"/>
      <c r="F40" s="35"/>
      <c r="G40" s="35"/>
      <c r="H40" s="35"/>
      <c r="I40" s="35"/>
      <c r="J40" s="35"/>
      <c r="K40" s="35"/>
      <c r="L40" s="48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25.35" customHeight="1">
      <c r="A41" s="35"/>
      <c r="B41" s="36"/>
      <c r="C41" s="113"/>
      <c r="D41" s="126" t="s">
        <v>44</v>
      </c>
      <c r="E41" s="66"/>
      <c r="F41" s="66"/>
      <c r="G41" s="127" t="s">
        <v>45</v>
      </c>
      <c r="H41" s="128" t="s">
        <v>46</v>
      </c>
      <c r="I41" s="66"/>
      <c r="J41" s="129">
        <f>SUM(J32:J39)</f>
        <v>0</v>
      </c>
      <c r="K41" s="130"/>
      <c r="L41" s="48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0.95" customHeight="1">
      <c r="A42" s="35"/>
      <c r="B42" s="36"/>
      <c r="C42" s="35"/>
      <c r="D42" s="35"/>
      <c r="E42" s="35"/>
      <c r="F42" s="35"/>
      <c r="G42" s="35"/>
      <c r="H42" s="35"/>
      <c r="I42" s="35"/>
      <c r="J42" s="35"/>
      <c r="K42" s="35"/>
      <c r="L42" s="48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1" customFormat="1" ht="0.95" customHeight="1">
      <c r="B43" s="21"/>
      <c r="L43" s="21"/>
    </row>
    <row r="44" spans="1:31" s="1" customFormat="1" ht="0.95" customHeight="1">
      <c r="B44" s="21"/>
      <c r="L44" s="21"/>
    </row>
    <row r="45" spans="1:31" s="1" customFormat="1" ht="0.95" customHeight="1">
      <c r="B45" s="21"/>
      <c r="L45" s="21"/>
    </row>
    <row r="46" spans="1:31" s="1" customFormat="1" ht="0.95" customHeight="1">
      <c r="B46" s="21"/>
      <c r="L46" s="21"/>
    </row>
    <row r="47" spans="1:31" s="1" customFormat="1" ht="0.95" customHeight="1">
      <c r="B47" s="21"/>
      <c r="L47" s="21"/>
    </row>
    <row r="48" spans="1:31" s="1" customFormat="1" ht="0.95" customHeight="1">
      <c r="B48" s="21"/>
      <c r="L48" s="21"/>
    </row>
    <row r="49" spans="1:31" s="1" customFormat="1" ht="0.95" customHeight="1">
      <c r="B49" s="21"/>
      <c r="L49" s="21"/>
    </row>
    <row r="50" spans="1:31" s="2" customFormat="1" ht="14.45" customHeight="1">
      <c r="B50" s="48"/>
      <c r="D50" s="49" t="s">
        <v>47</v>
      </c>
      <c r="E50" s="50"/>
      <c r="F50" s="50"/>
      <c r="G50" s="49" t="s">
        <v>48</v>
      </c>
      <c r="H50" s="50"/>
      <c r="I50" s="50"/>
      <c r="J50" s="50"/>
      <c r="K50" s="50"/>
      <c r="L50" s="48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36"/>
      <c r="C61" s="35"/>
      <c r="D61" s="51" t="s">
        <v>49</v>
      </c>
      <c r="E61" s="38"/>
      <c r="F61" s="131" t="s">
        <v>50</v>
      </c>
      <c r="G61" s="51" t="s">
        <v>49</v>
      </c>
      <c r="H61" s="38"/>
      <c r="I61" s="38"/>
      <c r="J61" s="132" t="s">
        <v>50</v>
      </c>
      <c r="K61" s="38"/>
      <c r="L61" s="48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36"/>
      <c r="C65" s="35"/>
      <c r="D65" s="49" t="s">
        <v>51</v>
      </c>
      <c r="E65" s="52"/>
      <c r="F65" s="52"/>
      <c r="G65" s="49" t="s">
        <v>52</v>
      </c>
      <c r="H65" s="52"/>
      <c r="I65" s="52"/>
      <c r="J65" s="52"/>
      <c r="K65" s="52"/>
      <c r="L65" s="48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36"/>
      <c r="C76" s="35"/>
      <c r="D76" s="51" t="s">
        <v>49</v>
      </c>
      <c r="E76" s="38"/>
      <c r="F76" s="131" t="s">
        <v>50</v>
      </c>
      <c r="G76" s="51" t="s">
        <v>49</v>
      </c>
      <c r="H76" s="38"/>
      <c r="I76" s="38"/>
      <c r="J76" s="132" t="s">
        <v>50</v>
      </c>
      <c r="K76" s="38"/>
      <c r="L76" s="48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53"/>
      <c r="C77" s="54"/>
      <c r="D77" s="54"/>
      <c r="E77" s="54"/>
      <c r="F77" s="54"/>
      <c r="G77" s="54"/>
      <c r="H77" s="54"/>
      <c r="I77" s="54"/>
      <c r="J77" s="54"/>
      <c r="K77" s="54"/>
      <c r="L77" s="48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55"/>
      <c r="C81" s="56"/>
      <c r="D81" s="56"/>
      <c r="E81" s="56"/>
      <c r="F81" s="56"/>
      <c r="G81" s="56"/>
      <c r="H81" s="56"/>
      <c r="I81" s="56"/>
      <c r="J81" s="56"/>
      <c r="K81" s="56"/>
      <c r="L81" s="48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2" t="s">
        <v>136</v>
      </c>
      <c r="D82" s="35"/>
      <c r="E82" s="35"/>
      <c r="F82" s="35"/>
      <c r="G82" s="35"/>
      <c r="H82" s="35"/>
      <c r="I82" s="35"/>
      <c r="J82" s="35"/>
      <c r="K82" s="35"/>
      <c r="L82" s="48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5"/>
      <c r="D83" s="35"/>
      <c r="E83" s="35"/>
      <c r="F83" s="35"/>
      <c r="G83" s="35"/>
      <c r="H83" s="35"/>
      <c r="I83" s="35"/>
      <c r="J83" s="35"/>
      <c r="K83" s="35"/>
      <c r="L83" s="48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28" t="s">
        <v>15</v>
      </c>
      <c r="D84" s="35"/>
      <c r="E84" s="35"/>
      <c r="F84" s="35"/>
      <c r="G84" s="35"/>
      <c r="H84" s="35"/>
      <c r="I84" s="35"/>
      <c r="J84" s="35"/>
      <c r="K84" s="35"/>
      <c r="L84" s="48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5"/>
      <c r="D85" s="35"/>
      <c r="E85" s="301" t="str">
        <f>E7</f>
        <v>Vybudovanie operačnej sály na osadenie prístroja pre urológiu</v>
      </c>
      <c r="F85" s="302"/>
      <c r="G85" s="302"/>
      <c r="H85" s="302"/>
      <c r="I85" s="35"/>
      <c r="J85" s="35"/>
      <c r="K85" s="35"/>
      <c r="L85" s="48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28" t="s">
        <v>129</v>
      </c>
      <c r="D86" s="35"/>
      <c r="E86" s="35"/>
      <c r="F86" s="35"/>
      <c r="G86" s="35"/>
      <c r="H86" s="35"/>
      <c r="I86" s="35"/>
      <c r="J86" s="35"/>
      <c r="K86" s="35"/>
      <c r="L86" s="48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5"/>
      <c r="D87" s="35"/>
      <c r="E87" s="292" t="str">
        <f>E9</f>
        <v>UK - Vykurovanie</v>
      </c>
      <c r="F87" s="299"/>
      <c r="G87" s="299"/>
      <c r="H87" s="299"/>
      <c r="I87" s="35"/>
      <c r="J87" s="35"/>
      <c r="K87" s="35"/>
      <c r="L87" s="48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5"/>
      <c r="D88" s="35"/>
      <c r="E88" s="35"/>
      <c r="F88" s="35"/>
      <c r="G88" s="35"/>
      <c r="H88" s="35"/>
      <c r="I88" s="35"/>
      <c r="J88" s="35"/>
      <c r="K88" s="35"/>
      <c r="L88" s="48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28" t="s">
        <v>19</v>
      </c>
      <c r="D89" s="35"/>
      <c r="E89" s="35"/>
      <c r="F89" s="26" t="str">
        <f>F12</f>
        <v xml:space="preserve"> </v>
      </c>
      <c r="G89" s="35"/>
      <c r="H89" s="35"/>
      <c r="I89" s="28" t="s">
        <v>21</v>
      </c>
      <c r="J89" s="61" t="str">
        <f>IF(J12="","",J12)</f>
        <v>14. 3. 2022</v>
      </c>
      <c r="K89" s="35"/>
      <c r="L89" s="48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5"/>
      <c r="D90" s="35"/>
      <c r="E90" s="35"/>
      <c r="F90" s="35"/>
      <c r="G90" s="35"/>
      <c r="H90" s="35"/>
      <c r="I90" s="35"/>
      <c r="J90" s="35"/>
      <c r="K90" s="35"/>
      <c r="L90" s="48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>
      <c r="A91" s="35"/>
      <c r="B91" s="36"/>
      <c r="C91" s="28" t="s">
        <v>23</v>
      </c>
      <c r="D91" s="35"/>
      <c r="E91" s="35"/>
      <c r="F91" s="26" t="str">
        <f>E15</f>
        <v xml:space="preserve"> </v>
      </c>
      <c r="G91" s="35"/>
      <c r="H91" s="35"/>
      <c r="I91" s="28" t="s">
        <v>28</v>
      </c>
      <c r="J91" s="31" t="str">
        <f>E21</f>
        <v xml:space="preserve"> </v>
      </c>
      <c r="K91" s="35"/>
      <c r="L91" s="48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28" t="s">
        <v>27</v>
      </c>
      <c r="D92" s="35"/>
      <c r="E92" s="35"/>
      <c r="F92" s="26" t="str">
        <f>IF(E18="","",E18)</f>
        <v/>
      </c>
      <c r="G92" s="35"/>
      <c r="H92" s="35"/>
      <c r="I92" s="28" t="s">
        <v>30</v>
      </c>
      <c r="J92" s="31" t="str">
        <f>E24</f>
        <v xml:space="preserve"> </v>
      </c>
      <c r="K92" s="35"/>
      <c r="L92" s="48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5"/>
      <c r="D93" s="35"/>
      <c r="E93" s="35"/>
      <c r="F93" s="35"/>
      <c r="G93" s="35"/>
      <c r="H93" s="35"/>
      <c r="I93" s="35"/>
      <c r="J93" s="35"/>
      <c r="K93" s="35"/>
      <c r="L93" s="48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33" t="s">
        <v>137</v>
      </c>
      <c r="D94" s="113"/>
      <c r="E94" s="113"/>
      <c r="F94" s="113"/>
      <c r="G94" s="113"/>
      <c r="H94" s="113"/>
      <c r="I94" s="113"/>
      <c r="J94" s="134" t="s">
        <v>138</v>
      </c>
      <c r="K94" s="113"/>
      <c r="L94" s="48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5"/>
      <c r="D95" s="35"/>
      <c r="E95" s="35"/>
      <c r="F95" s="35"/>
      <c r="G95" s="35"/>
      <c r="H95" s="35"/>
      <c r="I95" s="35"/>
      <c r="J95" s="35"/>
      <c r="K95" s="35"/>
      <c r="L95" s="48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35" t="s">
        <v>139</v>
      </c>
      <c r="D96" s="35"/>
      <c r="E96" s="35"/>
      <c r="F96" s="35"/>
      <c r="G96" s="35"/>
      <c r="H96" s="35"/>
      <c r="I96" s="35"/>
      <c r="J96" s="77">
        <f>J133</f>
        <v>0</v>
      </c>
      <c r="K96" s="35"/>
      <c r="L96" s="48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140</v>
      </c>
    </row>
    <row r="97" spans="1:65" s="9" customFormat="1" ht="24.95" customHeight="1">
      <c r="B97" s="136"/>
      <c r="D97" s="137" t="s">
        <v>141</v>
      </c>
      <c r="E97" s="138"/>
      <c r="F97" s="138"/>
      <c r="G97" s="138"/>
      <c r="H97" s="138"/>
      <c r="I97" s="138"/>
      <c r="J97" s="139">
        <f>J134</f>
        <v>0</v>
      </c>
      <c r="L97" s="136"/>
    </row>
    <row r="98" spans="1:65" s="10" customFormat="1" ht="19.899999999999999" customHeight="1">
      <c r="B98" s="140"/>
      <c r="D98" s="141" t="s">
        <v>142</v>
      </c>
      <c r="E98" s="142"/>
      <c r="F98" s="142"/>
      <c r="G98" s="142"/>
      <c r="H98" s="142"/>
      <c r="I98" s="142"/>
      <c r="J98" s="143">
        <f>J135</f>
        <v>0</v>
      </c>
      <c r="L98" s="140"/>
    </row>
    <row r="99" spans="1:65" s="9" customFormat="1" ht="24.95" customHeight="1">
      <c r="B99" s="136"/>
      <c r="D99" s="137" t="s">
        <v>143</v>
      </c>
      <c r="E99" s="138"/>
      <c r="F99" s="138"/>
      <c r="G99" s="138"/>
      <c r="H99" s="138"/>
      <c r="I99" s="138"/>
      <c r="J99" s="139">
        <f>J141</f>
        <v>0</v>
      </c>
      <c r="L99" s="136"/>
    </row>
    <row r="100" spans="1:65" s="10" customFormat="1" ht="19.899999999999999" customHeight="1">
      <c r="B100" s="140"/>
      <c r="D100" s="141" t="s">
        <v>145</v>
      </c>
      <c r="E100" s="142"/>
      <c r="F100" s="142"/>
      <c r="G100" s="142"/>
      <c r="H100" s="142"/>
      <c r="I100" s="142"/>
      <c r="J100" s="143">
        <f>J142</f>
        <v>0</v>
      </c>
      <c r="L100" s="140"/>
    </row>
    <row r="101" spans="1:65" s="10" customFormat="1" ht="19.899999999999999" customHeight="1">
      <c r="B101" s="140"/>
      <c r="D101" s="141" t="s">
        <v>1895</v>
      </c>
      <c r="E101" s="142"/>
      <c r="F101" s="142"/>
      <c r="G101" s="142"/>
      <c r="H101" s="142"/>
      <c r="I101" s="142"/>
      <c r="J101" s="143">
        <f>J149</f>
        <v>0</v>
      </c>
      <c r="L101" s="140"/>
    </row>
    <row r="102" spans="1:65" s="10" customFormat="1" ht="19.899999999999999" customHeight="1">
      <c r="B102" s="140"/>
      <c r="D102" s="141" t="s">
        <v>1896</v>
      </c>
      <c r="E102" s="142"/>
      <c r="F102" s="142"/>
      <c r="G102" s="142"/>
      <c r="H102" s="142"/>
      <c r="I102" s="142"/>
      <c r="J102" s="143">
        <f>J155</f>
        <v>0</v>
      </c>
      <c r="L102" s="140"/>
    </row>
    <row r="103" spans="1:65" s="10" customFormat="1" ht="19.899999999999999" customHeight="1">
      <c r="B103" s="140"/>
      <c r="D103" s="141" t="s">
        <v>1897</v>
      </c>
      <c r="E103" s="142"/>
      <c r="F103" s="142"/>
      <c r="G103" s="142"/>
      <c r="H103" s="142"/>
      <c r="I103" s="142"/>
      <c r="J103" s="143">
        <f>J161</f>
        <v>0</v>
      </c>
      <c r="L103" s="140"/>
    </row>
    <row r="104" spans="1:65" s="2" customFormat="1" ht="21.75" customHeight="1">
      <c r="A104" s="35"/>
      <c r="B104" s="36"/>
      <c r="C104" s="35"/>
      <c r="D104" s="35"/>
      <c r="E104" s="35"/>
      <c r="F104" s="35"/>
      <c r="G104" s="35"/>
      <c r="H104" s="35"/>
      <c r="I104" s="35"/>
      <c r="J104" s="35"/>
      <c r="K104" s="35"/>
      <c r="L104" s="48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pans="1:65" s="2" customFormat="1" ht="6.95" customHeight="1">
      <c r="A105" s="35"/>
      <c r="B105" s="36"/>
      <c r="C105" s="35"/>
      <c r="D105" s="35"/>
      <c r="E105" s="35"/>
      <c r="F105" s="35"/>
      <c r="G105" s="35"/>
      <c r="H105" s="35"/>
      <c r="I105" s="35"/>
      <c r="J105" s="35"/>
      <c r="K105" s="35"/>
      <c r="L105" s="48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pans="1:65" s="2" customFormat="1" ht="29.25" customHeight="1">
      <c r="A106" s="35"/>
      <c r="B106" s="36"/>
      <c r="C106" s="135" t="s">
        <v>153</v>
      </c>
      <c r="D106" s="35"/>
      <c r="E106" s="35"/>
      <c r="F106" s="35"/>
      <c r="G106" s="35"/>
      <c r="H106" s="35"/>
      <c r="I106" s="35"/>
      <c r="J106" s="144">
        <f>ROUND(J107 + J108 + J109 + J110 + J111 + J112,2)</f>
        <v>0</v>
      </c>
      <c r="K106" s="35"/>
      <c r="L106" s="48"/>
      <c r="N106" s="145" t="s">
        <v>38</v>
      </c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1:65" s="2" customFormat="1" ht="18" customHeight="1">
      <c r="A107" s="35"/>
      <c r="B107" s="146"/>
      <c r="C107" s="147"/>
      <c r="D107" s="287" t="s">
        <v>154</v>
      </c>
      <c r="E107" s="300"/>
      <c r="F107" s="300"/>
      <c r="G107" s="147"/>
      <c r="H107" s="147"/>
      <c r="I107" s="147"/>
      <c r="J107" s="105">
        <v>0</v>
      </c>
      <c r="K107" s="147"/>
      <c r="L107" s="149"/>
      <c r="M107" s="150"/>
      <c r="N107" s="151" t="s">
        <v>40</v>
      </c>
      <c r="O107" s="150"/>
      <c r="P107" s="150"/>
      <c r="Q107" s="150"/>
      <c r="R107" s="150"/>
      <c r="S107" s="147"/>
      <c r="T107" s="147"/>
      <c r="U107" s="147"/>
      <c r="V107" s="147"/>
      <c r="W107" s="147"/>
      <c r="X107" s="147"/>
      <c r="Y107" s="147"/>
      <c r="Z107" s="147"/>
      <c r="AA107" s="147"/>
      <c r="AB107" s="147"/>
      <c r="AC107" s="147"/>
      <c r="AD107" s="147"/>
      <c r="AE107" s="147"/>
      <c r="AF107" s="150"/>
      <c r="AG107" s="150"/>
      <c r="AH107" s="150"/>
      <c r="AI107" s="150"/>
      <c r="AJ107" s="150"/>
      <c r="AK107" s="150"/>
      <c r="AL107" s="150"/>
      <c r="AM107" s="150"/>
      <c r="AN107" s="150"/>
      <c r="AO107" s="150"/>
      <c r="AP107" s="150"/>
      <c r="AQ107" s="150"/>
      <c r="AR107" s="150"/>
      <c r="AS107" s="150"/>
      <c r="AT107" s="150"/>
      <c r="AU107" s="150"/>
      <c r="AV107" s="150"/>
      <c r="AW107" s="150"/>
      <c r="AX107" s="150"/>
      <c r="AY107" s="152" t="s">
        <v>155</v>
      </c>
      <c r="AZ107" s="150"/>
      <c r="BA107" s="150"/>
      <c r="BB107" s="150"/>
      <c r="BC107" s="150"/>
      <c r="BD107" s="150"/>
      <c r="BE107" s="153">
        <f t="shared" ref="BE107:BE112" si="0">IF(N107="základná",J107,0)</f>
        <v>0</v>
      </c>
      <c r="BF107" s="153">
        <f t="shared" ref="BF107:BF112" si="1">IF(N107="znížená",J107,0)</f>
        <v>0</v>
      </c>
      <c r="BG107" s="153">
        <f t="shared" ref="BG107:BG112" si="2">IF(N107="zákl. prenesená",J107,0)</f>
        <v>0</v>
      </c>
      <c r="BH107" s="153">
        <f t="shared" ref="BH107:BH112" si="3">IF(N107="zníž. prenesená",J107,0)</f>
        <v>0</v>
      </c>
      <c r="BI107" s="153">
        <f t="shared" ref="BI107:BI112" si="4">IF(N107="nulová",J107,0)</f>
        <v>0</v>
      </c>
      <c r="BJ107" s="152" t="s">
        <v>87</v>
      </c>
      <c r="BK107" s="150"/>
      <c r="BL107" s="150"/>
      <c r="BM107" s="150"/>
    </row>
    <row r="108" spans="1:65" s="2" customFormat="1" ht="18" customHeight="1">
      <c r="A108" s="35"/>
      <c r="B108" s="146"/>
      <c r="C108" s="147"/>
      <c r="D108" s="287" t="s">
        <v>156</v>
      </c>
      <c r="E108" s="300"/>
      <c r="F108" s="300"/>
      <c r="G108" s="147"/>
      <c r="H108" s="147"/>
      <c r="I108" s="147"/>
      <c r="J108" s="105">
        <v>0</v>
      </c>
      <c r="K108" s="147"/>
      <c r="L108" s="149"/>
      <c r="M108" s="150"/>
      <c r="N108" s="151" t="s">
        <v>40</v>
      </c>
      <c r="O108" s="150"/>
      <c r="P108" s="150"/>
      <c r="Q108" s="150"/>
      <c r="R108" s="150"/>
      <c r="S108" s="147"/>
      <c r="T108" s="147"/>
      <c r="U108" s="147"/>
      <c r="V108" s="147"/>
      <c r="W108" s="147"/>
      <c r="X108" s="147"/>
      <c r="Y108" s="147"/>
      <c r="Z108" s="147"/>
      <c r="AA108" s="147"/>
      <c r="AB108" s="147"/>
      <c r="AC108" s="147"/>
      <c r="AD108" s="147"/>
      <c r="AE108" s="147"/>
      <c r="AF108" s="150"/>
      <c r="AG108" s="150"/>
      <c r="AH108" s="150"/>
      <c r="AI108" s="150"/>
      <c r="AJ108" s="150"/>
      <c r="AK108" s="150"/>
      <c r="AL108" s="150"/>
      <c r="AM108" s="150"/>
      <c r="AN108" s="150"/>
      <c r="AO108" s="150"/>
      <c r="AP108" s="150"/>
      <c r="AQ108" s="150"/>
      <c r="AR108" s="150"/>
      <c r="AS108" s="150"/>
      <c r="AT108" s="150"/>
      <c r="AU108" s="150"/>
      <c r="AV108" s="150"/>
      <c r="AW108" s="150"/>
      <c r="AX108" s="150"/>
      <c r="AY108" s="152" t="s">
        <v>155</v>
      </c>
      <c r="AZ108" s="150"/>
      <c r="BA108" s="150"/>
      <c r="BB108" s="150"/>
      <c r="BC108" s="150"/>
      <c r="BD108" s="150"/>
      <c r="BE108" s="153">
        <f t="shared" si="0"/>
        <v>0</v>
      </c>
      <c r="BF108" s="153">
        <f t="shared" si="1"/>
        <v>0</v>
      </c>
      <c r="BG108" s="153">
        <f t="shared" si="2"/>
        <v>0</v>
      </c>
      <c r="BH108" s="153">
        <f t="shared" si="3"/>
        <v>0</v>
      </c>
      <c r="BI108" s="153">
        <f t="shared" si="4"/>
        <v>0</v>
      </c>
      <c r="BJ108" s="152" t="s">
        <v>87</v>
      </c>
      <c r="BK108" s="150"/>
      <c r="BL108" s="150"/>
      <c r="BM108" s="150"/>
    </row>
    <row r="109" spans="1:65" s="2" customFormat="1" ht="18" customHeight="1">
      <c r="A109" s="35"/>
      <c r="B109" s="146"/>
      <c r="C109" s="147"/>
      <c r="D109" s="287" t="s">
        <v>157</v>
      </c>
      <c r="E109" s="300"/>
      <c r="F109" s="300"/>
      <c r="G109" s="147"/>
      <c r="H109" s="147"/>
      <c r="I109" s="147"/>
      <c r="J109" s="105">
        <v>0</v>
      </c>
      <c r="K109" s="147"/>
      <c r="L109" s="149"/>
      <c r="M109" s="150"/>
      <c r="N109" s="151" t="s">
        <v>40</v>
      </c>
      <c r="O109" s="150"/>
      <c r="P109" s="150"/>
      <c r="Q109" s="150"/>
      <c r="R109" s="150"/>
      <c r="S109" s="147"/>
      <c r="T109" s="147"/>
      <c r="U109" s="147"/>
      <c r="V109" s="147"/>
      <c r="W109" s="147"/>
      <c r="X109" s="147"/>
      <c r="Y109" s="147"/>
      <c r="Z109" s="147"/>
      <c r="AA109" s="147"/>
      <c r="AB109" s="147"/>
      <c r="AC109" s="147"/>
      <c r="AD109" s="147"/>
      <c r="AE109" s="147"/>
      <c r="AF109" s="150"/>
      <c r="AG109" s="150"/>
      <c r="AH109" s="150"/>
      <c r="AI109" s="150"/>
      <c r="AJ109" s="150"/>
      <c r="AK109" s="150"/>
      <c r="AL109" s="150"/>
      <c r="AM109" s="150"/>
      <c r="AN109" s="150"/>
      <c r="AO109" s="150"/>
      <c r="AP109" s="150"/>
      <c r="AQ109" s="150"/>
      <c r="AR109" s="150"/>
      <c r="AS109" s="150"/>
      <c r="AT109" s="150"/>
      <c r="AU109" s="150"/>
      <c r="AV109" s="150"/>
      <c r="AW109" s="150"/>
      <c r="AX109" s="150"/>
      <c r="AY109" s="152" t="s">
        <v>155</v>
      </c>
      <c r="AZ109" s="150"/>
      <c r="BA109" s="150"/>
      <c r="BB109" s="150"/>
      <c r="BC109" s="150"/>
      <c r="BD109" s="150"/>
      <c r="BE109" s="153">
        <f t="shared" si="0"/>
        <v>0</v>
      </c>
      <c r="BF109" s="153">
        <f t="shared" si="1"/>
        <v>0</v>
      </c>
      <c r="BG109" s="153">
        <f t="shared" si="2"/>
        <v>0</v>
      </c>
      <c r="BH109" s="153">
        <f t="shared" si="3"/>
        <v>0</v>
      </c>
      <c r="BI109" s="153">
        <f t="shared" si="4"/>
        <v>0</v>
      </c>
      <c r="BJ109" s="152" t="s">
        <v>87</v>
      </c>
      <c r="BK109" s="150"/>
      <c r="BL109" s="150"/>
      <c r="BM109" s="150"/>
    </row>
    <row r="110" spans="1:65" s="2" customFormat="1" ht="18" customHeight="1">
      <c r="A110" s="35"/>
      <c r="B110" s="146"/>
      <c r="C110" s="147"/>
      <c r="D110" s="287" t="s">
        <v>158</v>
      </c>
      <c r="E110" s="300"/>
      <c r="F110" s="300"/>
      <c r="G110" s="147"/>
      <c r="H110" s="147"/>
      <c r="I110" s="147"/>
      <c r="J110" s="105">
        <v>0</v>
      </c>
      <c r="K110" s="147"/>
      <c r="L110" s="149"/>
      <c r="M110" s="150"/>
      <c r="N110" s="151" t="s">
        <v>40</v>
      </c>
      <c r="O110" s="150"/>
      <c r="P110" s="150"/>
      <c r="Q110" s="150"/>
      <c r="R110" s="150"/>
      <c r="S110" s="147"/>
      <c r="T110" s="147"/>
      <c r="U110" s="147"/>
      <c r="V110" s="147"/>
      <c r="W110" s="147"/>
      <c r="X110" s="147"/>
      <c r="Y110" s="147"/>
      <c r="Z110" s="147"/>
      <c r="AA110" s="147"/>
      <c r="AB110" s="147"/>
      <c r="AC110" s="147"/>
      <c r="AD110" s="147"/>
      <c r="AE110" s="147"/>
      <c r="AF110" s="150"/>
      <c r="AG110" s="150"/>
      <c r="AH110" s="150"/>
      <c r="AI110" s="150"/>
      <c r="AJ110" s="150"/>
      <c r="AK110" s="150"/>
      <c r="AL110" s="150"/>
      <c r="AM110" s="150"/>
      <c r="AN110" s="150"/>
      <c r="AO110" s="150"/>
      <c r="AP110" s="150"/>
      <c r="AQ110" s="150"/>
      <c r="AR110" s="150"/>
      <c r="AS110" s="150"/>
      <c r="AT110" s="150"/>
      <c r="AU110" s="150"/>
      <c r="AV110" s="150"/>
      <c r="AW110" s="150"/>
      <c r="AX110" s="150"/>
      <c r="AY110" s="152" t="s">
        <v>155</v>
      </c>
      <c r="AZ110" s="150"/>
      <c r="BA110" s="150"/>
      <c r="BB110" s="150"/>
      <c r="BC110" s="150"/>
      <c r="BD110" s="150"/>
      <c r="BE110" s="153">
        <f t="shared" si="0"/>
        <v>0</v>
      </c>
      <c r="BF110" s="153">
        <f t="shared" si="1"/>
        <v>0</v>
      </c>
      <c r="BG110" s="153">
        <f t="shared" si="2"/>
        <v>0</v>
      </c>
      <c r="BH110" s="153">
        <f t="shared" si="3"/>
        <v>0</v>
      </c>
      <c r="BI110" s="153">
        <f t="shared" si="4"/>
        <v>0</v>
      </c>
      <c r="BJ110" s="152" t="s">
        <v>87</v>
      </c>
      <c r="BK110" s="150"/>
      <c r="BL110" s="150"/>
      <c r="BM110" s="150"/>
    </row>
    <row r="111" spans="1:65" s="2" customFormat="1" ht="18" customHeight="1">
      <c r="A111" s="35"/>
      <c r="B111" s="146"/>
      <c r="C111" s="147"/>
      <c r="D111" s="287" t="s">
        <v>159</v>
      </c>
      <c r="E111" s="300"/>
      <c r="F111" s="300"/>
      <c r="G111" s="147"/>
      <c r="H111" s="147"/>
      <c r="I111" s="147"/>
      <c r="J111" s="105">
        <v>0</v>
      </c>
      <c r="K111" s="147"/>
      <c r="L111" s="149"/>
      <c r="M111" s="150"/>
      <c r="N111" s="151" t="s">
        <v>40</v>
      </c>
      <c r="O111" s="150"/>
      <c r="P111" s="150"/>
      <c r="Q111" s="150"/>
      <c r="R111" s="150"/>
      <c r="S111" s="147"/>
      <c r="T111" s="147"/>
      <c r="U111" s="147"/>
      <c r="V111" s="147"/>
      <c r="W111" s="147"/>
      <c r="X111" s="147"/>
      <c r="Y111" s="147"/>
      <c r="Z111" s="147"/>
      <c r="AA111" s="147"/>
      <c r="AB111" s="147"/>
      <c r="AC111" s="147"/>
      <c r="AD111" s="147"/>
      <c r="AE111" s="147"/>
      <c r="AF111" s="150"/>
      <c r="AG111" s="150"/>
      <c r="AH111" s="150"/>
      <c r="AI111" s="150"/>
      <c r="AJ111" s="150"/>
      <c r="AK111" s="150"/>
      <c r="AL111" s="150"/>
      <c r="AM111" s="150"/>
      <c r="AN111" s="150"/>
      <c r="AO111" s="150"/>
      <c r="AP111" s="150"/>
      <c r="AQ111" s="150"/>
      <c r="AR111" s="150"/>
      <c r="AS111" s="150"/>
      <c r="AT111" s="150"/>
      <c r="AU111" s="150"/>
      <c r="AV111" s="150"/>
      <c r="AW111" s="150"/>
      <c r="AX111" s="150"/>
      <c r="AY111" s="152" t="s">
        <v>155</v>
      </c>
      <c r="AZ111" s="150"/>
      <c r="BA111" s="150"/>
      <c r="BB111" s="150"/>
      <c r="BC111" s="150"/>
      <c r="BD111" s="150"/>
      <c r="BE111" s="153">
        <f t="shared" si="0"/>
        <v>0</v>
      </c>
      <c r="BF111" s="153">
        <f t="shared" si="1"/>
        <v>0</v>
      </c>
      <c r="BG111" s="153">
        <f t="shared" si="2"/>
        <v>0</v>
      </c>
      <c r="BH111" s="153">
        <f t="shared" si="3"/>
        <v>0</v>
      </c>
      <c r="BI111" s="153">
        <f t="shared" si="4"/>
        <v>0</v>
      </c>
      <c r="BJ111" s="152" t="s">
        <v>87</v>
      </c>
      <c r="BK111" s="150"/>
      <c r="BL111" s="150"/>
      <c r="BM111" s="150"/>
    </row>
    <row r="112" spans="1:65" s="2" customFormat="1" ht="18" customHeight="1">
      <c r="A112" s="35"/>
      <c r="B112" s="146"/>
      <c r="C112" s="147"/>
      <c r="D112" s="148" t="s">
        <v>160</v>
      </c>
      <c r="E112" s="147"/>
      <c r="F112" s="147"/>
      <c r="G112" s="147"/>
      <c r="H112" s="147"/>
      <c r="I112" s="147"/>
      <c r="J112" s="105">
        <f>ROUND(J30*T112,2)</f>
        <v>0</v>
      </c>
      <c r="K112" s="147"/>
      <c r="L112" s="149"/>
      <c r="M112" s="150"/>
      <c r="N112" s="151" t="s">
        <v>40</v>
      </c>
      <c r="O112" s="150"/>
      <c r="P112" s="150"/>
      <c r="Q112" s="150"/>
      <c r="R112" s="150"/>
      <c r="S112" s="147"/>
      <c r="T112" s="147"/>
      <c r="U112" s="147"/>
      <c r="V112" s="147"/>
      <c r="W112" s="147"/>
      <c r="X112" s="147"/>
      <c r="Y112" s="147"/>
      <c r="Z112" s="147"/>
      <c r="AA112" s="147"/>
      <c r="AB112" s="147"/>
      <c r="AC112" s="147"/>
      <c r="AD112" s="147"/>
      <c r="AE112" s="147"/>
      <c r="AF112" s="150"/>
      <c r="AG112" s="150"/>
      <c r="AH112" s="150"/>
      <c r="AI112" s="150"/>
      <c r="AJ112" s="150"/>
      <c r="AK112" s="150"/>
      <c r="AL112" s="150"/>
      <c r="AM112" s="150"/>
      <c r="AN112" s="150"/>
      <c r="AO112" s="150"/>
      <c r="AP112" s="150"/>
      <c r="AQ112" s="150"/>
      <c r="AR112" s="150"/>
      <c r="AS112" s="150"/>
      <c r="AT112" s="150"/>
      <c r="AU112" s="150"/>
      <c r="AV112" s="150"/>
      <c r="AW112" s="150"/>
      <c r="AX112" s="150"/>
      <c r="AY112" s="152" t="s">
        <v>161</v>
      </c>
      <c r="AZ112" s="150"/>
      <c r="BA112" s="150"/>
      <c r="BB112" s="150"/>
      <c r="BC112" s="150"/>
      <c r="BD112" s="150"/>
      <c r="BE112" s="153">
        <f t="shared" si="0"/>
        <v>0</v>
      </c>
      <c r="BF112" s="153">
        <f t="shared" si="1"/>
        <v>0</v>
      </c>
      <c r="BG112" s="153">
        <f t="shared" si="2"/>
        <v>0</v>
      </c>
      <c r="BH112" s="153">
        <f t="shared" si="3"/>
        <v>0</v>
      </c>
      <c r="BI112" s="153">
        <f t="shared" si="4"/>
        <v>0</v>
      </c>
      <c r="BJ112" s="152" t="s">
        <v>87</v>
      </c>
      <c r="BK112" s="150"/>
      <c r="BL112" s="150"/>
      <c r="BM112" s="150"/>
    </row>
    <row r="113" spans="1:31" s="2" customFormat="1">
      <c r="A113" s="35"/>
      <c r="B113" s="36"/>
      <c r="C113" s="35"/>
      <c r="D113" s="35"/>
      <c r="E113" s="35"/>
      <c r="F113" s="35"/>
      <c r="G113" s="35"/>
      <c r="H113" s="35"/>
      <c r="I113" s="35"/>
      <c r="J113" s="35"/>
      <c r="K113" s="35"/>
      <c r="L113" s="48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31" s="2" customFormat="1" ht="29.25" customHeight="1">
      <c r="A114" s="35"/>
      <c r="B114" s="36"/>
      <c r="C114" s="112" t="s">
        <v>127</v>
      </c>
      <c r="D114" s="113"/>
      <c r="E114" s="113"/>
      <c r="F114" s="113"/>
      <c r="G114" s="113"/>
      <c r="H114" s="113"/>
      <c r="I114" s="113"/>
      <c r="J114" s="114">
        <f>ROUND(J96+J106,2)</f>
        <v>0</v>
      </c>
      <c r="K114" s="113"/>
      <c r="L114" s="48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31" s="2" customFormat="1" ht="6.95" customHeight="1">
      <c r="A115" s="35"/>
      <c r="B115" s="53"/>
      <c r="C115" s="54"/>
      <c r="D115" s="54"/>
      <c r="E115" s="54"/>
      <c r="F115" s="54"/>
      <c r="G115" s="54"/>
      <c r="H115" s="54"/>
      <c r="I115" s="54"/>
      <c r="J115" s="54"/>
      <c r="K115" s="54"/>
      <c r="L115" s="48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9" spans="1:31" s="2" customFormat="1" ht="6.95" customHeight="1">
      <c r="A119" s="35"/>
      <c r="B119" s="55"/>
      <c r="C119" s="56"/>
      <c r="D119" s="56"/>
      <c r="E119" s="56"/>
      <c r="F119" s="56"/>
      <c r="G119" s="56"/>
      <c r="H119" s="56"/>
      <c r="I119" s="56"/>
      <c r="J119" s="56"/>
      <c r="K119" s="56"/>
      <c r="L119" s="48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31" s="2" customFormat="1" ht="24.95" customHeight="1">
      <c r="A120" s="35"/>
      <c r="B120" s="36"/>
      <c r="C120" s="22" t="s">
        <v>162</v>
      </c>
      <c r="D120" s="35"/>
      <c r="E120" s="35"/>
      <c r="F120" s="35"/>
      <c r="G120" s="35"/>
      <c r="H120" s="35"/>
      <c r="I120" s="35"/>
      <c r="J120" s="35"/>
      <c r="K120" s="35"/>
      <c r="L120" s="48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31" s="2" customFormat="1" ht="6.95" customHeight="1">
      <c r="A121" s="35"/>
      <c r="B121" s="36"/>
      <c r="C121" s="35"/>
      <c r="D121" s="35"/>
      <c r="E121" s="35"/>
      <c r="F121" s="35"/>
      <c r="G121" s="35"/>
      <c r="H121" s="35"/>
      <c r="I121" s="35"/>
      <c r="J121" s="35"/>
      <c r="K121" s="35"/>
      <c r="L121" s="48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31" s="2" customFormat="1" ht="12" customHeight="1">
      <c r="A122" s="35"/>
      <c r="B122" s="36"/>
      <c r="C122" s="28" t="s">
        <v>15</v>
      </c>
      <c r="D122" s="35"/>
      <c r="E122" s="35"/>
      <c r="F122" s="35"/>
      <c r="G122" s="35"/>
      <c r="H122" s="35"/>
      <c r="I122" s="35"/>
      <c r="J122" s="35"/>
      <c r="K122" s="35"/>
      <c r="L122" s="48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31" s="2" customFormat="1" ht="16.5" customHeight="1">
      <c r="A123" s="35"/>
      <c r="B123" s="36"/>
      <c r="C123" s="35"/>
      <c r="D123" s="35"/>
      <c r="E123" s="301" t="str">
        <f>E7</f>
        <v>Vybudovanie operačnej sály na osadenie prístroja pre urológiu</v>
      </c>
      <c r="F123" s="302"/>
      <c r="G123" s="302"/>
      <c r="H123" s="302"/>
      <c r="I123" s="35"/>
      <c r="J123" s="35"/>
      <c r="K123" s="35"/>
      <c r="L123" s="48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31" s="2" customFormat="1" ht="12" customHeight="1">
      <c r="A124" s="35"/>
      <c r="B124" s="36"/>
      <c r="C124" s="28" t="s">
        <v>129</v>
      </c>
      <c r="D124" s="35"/>
      <c r="E124" s="35"/>
      <c r="F124" s="35"/>
      <c r="G124" s="35"/>
      <c r="H124" s="35"/>
      <c r="I124" s="35"/>
      <c r="J124" s="35"/>
      <c r="K124" s="35"/>
      <c r="L124" s="48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31" s="2" customFormat="1" ht="16.5" customHeight="1">
      <c r="A125" s="35"/>
      <c r="B125" s="36"/>
      <c r="C125" s="35"/>
      <c r="D125" s="35"/>
      <c r="E125" s="292" t="str">
        <f>E9</f>
        <v>UK - Vykurovanie</v>
      </c>
      <c r="F125" s="299"/>
      <c r="G125" s="299"/>
      <c r="H125" s="299"/>
      <c r="I125" s="35"/>
      <c r="J125" s="35"/>
      <c r="K125" s="35"/>
      <c r="L125" s="48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31" s="2" customFormat="1" ht="6.95" customHeight="1">
      <c r="A126" s="35"/>
      <c r="B126" s="36"/>
      <c r="C126" s="35"/>
      <c r="D126" s="35"/>
      <c r="E126" s="35"/>
      <c r="F126" s="35"/>
      <c r="G126" s="35"/>
      <c r="H126" s="35"/>
      <c r="I126" s="35"/>
      <c r="J126" s="35"/>
      <c r="K126" s="35"/>
      <c r="L126" s="48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1" s="2" customFormat="1" ht="12" customHeight="1">
      <c r="A127" s="35"/>
      <c r="B127" s="36"/>
      <c r="C127" s="28" t="s">
        <v>19</v>
      </c>
      <c r="D127" s="35"/>
      <c r="E127" s="35"/>
      <c r="F127" s="26" t="str">
        <f>F12</f>
        <v xml:space="preserve"> </v>
      </c>
      <c r="G127" s="35"/>
      <c r="H127" s="35"/>
      <c r="I127" s="28" t="s">
        <v>21</v>
      </c>
      <c r="J127" s="61" t="str">
        <f>IF(J12="","",J12)</f>
        <v>14. 3. 2022</v>
      </c>
      <c r="K127" s="35"/>
      <c r="L127" s="48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1" s="2" customFormat="1" ht="6.95" customHeight="1">
      <c r="A128" s="35"/>
      <c r="B128" s="36"/>
      <c r="C128" s="35"/>
      <c r="D128" s="35"/>
      <c r="E128" s="35"/>
      <c r="F128" s="35"/>
      <c r="G128" s="35"/>
      <c r="H128" s="35"/>
      <c r="I128" s="35"/>
      <c r="J128" s="35"/>
      <c r="K128" s="35"/>
      <c r="L128" s="48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65" s="2" customFormat="1" ht="15.2" customHeight="1">
      <c r="A129" s="35"/>
      <c r="B129" s="36"/>
      <c r="C129" s="28" t="s">
        <v>23</v>
      </c>
      <c r="D129" s="35"/>
      <c r="E129" s="35"/>
      <c r="F129" s="26" t="str">
        <f>E15</f>
        <v xml:space="preserve"> </v>
      </c>
      <c r="G129" s="35"/>
      <c r="H129" s="35"/>
      <c r="I129" s="28" t="s">
        <v>28</v>
      </c>
      <c r="J129" s="31" t="str">
        <f>E21</f>
        <v xml:space="preserve"> </v>
      </c>
      <c r="K129" s="35"/>
      <c r="L129" s="48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pans="1:65" s="2" customFormat="1" ht="15.2" customHeight="1">
      <c r="A130" s="35"/>
      <c r="B130" s="36"/>
      <c r="C130" s="28" t="s">
        <v>27</v>
      </c>
      <c r="D130" s="35"/>
      <c r="E130" s="35"/>
      <c r="F130" s="26" t="str">
        <f>IF(E18="","",E18)</f>
        <v/>
      </c>
      <c r="G130" s="35"/>
      <c r="H130" s="35"/>
      <c r="I130" s="28" t="s">
        <v>30</v>
      </c>
      <c r="J130" s="31" t="str">
        <f>E24</f>
        <v xml:space="preserve"> </v>
      </c>
      <c r="K130" s="35"/>
      <c r="L130" s="48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pans="1:65" s="2" customFormat="1" ht="10.35" customHeight="1">
      <c r="A131" s="35"/>
      <c r="B131" s="36"/>
      <c r="C131" s="35"/>
      <c r="D131" s="35"/>
      <c r="E131" s="35"/>
      <c r="F131" s="35"/>
      <c r="G131" s="35"/>
      <c r="H131" s="35"/>
      <c r="I131" s="35"/>
      <c r="J131" s="35"/>
      <c r="K131" s="35"/>
      <c r="L131" s="48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pans="1:65" s="11" customFormat="1" ht="29.25" customHeight="1">
      <c r="A132" s="154"/>
      <c r="B132" s="155"/>
      <c r="C132" s="156" t="s">
        <v>163</v>
      </c>
      <c r="D132" s="157" t="s">
        <v>59</v>
      </c>
      <c r="E132" s="157" t="s">
        <v>55</v>
      </c>
      <c r="F132" s="157" t="s">
        <v>56</v>
      </c>
      <c r="G132" s="157" t="s">
        <v>164</v>
      </c>
      <c r="H132" s="157" t="s">
        <v>165</v>
      </c>
      <c r="I132" s="157" t="s">
        <v>166</v>
      </c>
      <c r="J132" s="158" t="s">
        <v>138</v>
      </c>
      <c r="K132" s="159" t="s">
        <v>167</v>
      </c>
      <c r="L132" s="160"/>
      <c r="M132" s="68" t="s">
        <v>1</v>
      </c>
      <c r="N132" s="69" t="s">
        <v>38</v>
      </c>
      <c r="O132" s="69" t="s">
        <v>168</v>
      </c>
      <c r="P132" s="69" t="s">
        <v>169</v>
      </c>
      <c r="Q132" s="69" t="s">
        <v>170</v>
      </c>
      <c r="R132" s="69" t="s">
        <v>171</v>
      </c>
      <c r="S132" s="69" t="s">
        <v>172</v>
      </c>
      <c r="T132" s="70" t="s">
        <v>173</v>
      </c>
      <c r="U132" s="154"/>
      <c r="V132" s="154"/>
      <c r="W132" s="154"/>
      <c r="X132" s="154"/>
      <c r="Y132" s="154"/>
      <c r="Z132" s="154"/>
      <c r="AA132" s="154"/>
      <c r="AB132" s="154"/>
      <c r="AC132" s="154"/>
      <c r="AD132" s="154"/>
      <c r="AE132" s="154"/>
    </row>
    <row r="133" spans="1:65" s="2" customFormat="1" ht="22.9" customHeight="1">
      <c r="A133" s="35"/>
      <c r="B133" s="36"/>
      <c r="C133" s="75" t="s">
        <v>135</v>
      </c>
      <c r="D133" s="35"/>
      <c r="E133" s="35"/>
      <c r="F133" s="35"/>
      <c r="G133" s="35"/>
      <c r="H133" s="35"/>
      <c r="I133" s="35"/>
      <c r="J133" s="161">
        <f>BK133</f>
        <v>0</v>
      </c>
      <c r="K133" s="35"/>
      <c r="L133" s="36"/>
      <c r="M133" s="71"/>
      <c r="N133" s="62"/>
      <c r="O133" s="72"/>
      <c r="P133" s="162">
        <f>P134+P141</f>
        <v>0</v>
      </c>
      <c r="Q133" s="72"/>
      <c r="R133" s="162">
        <f>R134+R141</f>
        <v>0.41507000000000005</v>
      </c>
      <c r="S133" s="72"/>
      <c r="T133" s="163">
        <f>T134+T141</f>
        <v>0.31183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T133" s="18" t="s">
        <v>73</v>
      </c>
      <c r="AU133" s="18" t="s">
        <v>140</v>
      </c>
      <c r="BK133" s="164">
        <f>BK134+BK141</f>
        <v>0</v>
      </c>
    </row>
    <row r="134" spans="1:65" s="12" customFormat="1" ht="25.9" customHeight="1">
      <c r="B134" s="165"/>
      <c r="D134" s="166" t="s">
        <v>73</v>
      </c>
      <c r="E134" s="167" t="s">
        <v>174</v>
      </c>
      <c r="F134" s="167" t="s">
        <v>175</v>
      </c>
      <c r="I134" s="168"/>
      <c r="J134" s="169">
        <f>BK134</f>
        <v>0</v>
      </c>
      <c r="L134" s="165"/>
      <c r="M134" s="170"/>
      <c r="N134" s="171"/>
      <c r="O134" s="171"/>
      <c r="P134" s="172">
        <f>P135</f>
        <v>0</v>
      </c>
      <c r="Q134" s="171"/>
      <c r="R134" s="172">
        <f>R135</f>
        <v>0</v>
      </c>
      <c r="S134" s="171"/>
      <c r="T134" s="173">
        <f>T135</f>
        <v>0</v>
      </c>
      <c r="AR134" s="166" t="s">
        <v>81</v>
      </c>
      <c r="AT134" s="174" t="s">
        <v>73</v>
      </c>
      <c r="AU134" s="174" t="s">
        <v>74</v>
      </c>
      <c r="AY134" s="166" t="s">
        <v>176</v>
      </c>
      <c r="BK134" s="175">
        <f>BK135</f>
        <v>0</v>
      </c>
    </row>
    <row r="135" spans="1:65" s="12" customFormat="1" ht="22.9" customHeight="1">
      <c r="B135" s="165"/>
      <c r="D135" s="166" t="s">
        <v>73</v>
      </c>
      <c r="E135" s="176" t="s">
        <v>177</v>
      </c>
      <c r="F135" s="176" t="s">
        <v>178</v>
      </c>
      <c r="I135" s="168"/>
      <c r="J135" s="177">
        <f>BK135</f>
        <v>0</v>
      </c>
      <c r="L135" s="165"/>
      <c r="M135" s="170"/>
      <c r="N135" s="171"/>
      <c r="O135" s="171"/>
      <c r="P135" s="172">
        <f>SUM(P136:P140)</f>
        <v>0</v>
      </c>
      <c r="Q135" s="171"/>
      <c r="R135" s="172">
        <f>SUM(R136:R140)</f>
        <v>0</v>
      </c>
      <c r="S135" s="171"/>
      <c r="T135" s="173">
        <f>SUM(T136:T140)</f>
        <v>0</v>
      </c>
      <c r="AR135" s="166" t="s">
        <v>81</v>
      </c>
      <c r="AT135" s="174" t="s">
        <v>73</v>
      </c>
      <c r="AU135" s="174" t="s">
        <v>81</v>
      </c>
      <c r="AY135" s="166" t="s">
        <v>176</v>
      </c>
      <c r="BK135" s="175">
        <f>SUM(BK136:BK140)</f>
        <v>0</v>
      </c>
    </row>
    <row r="136" spans="1:65" s="2" customFormat="1" ht="21.75" customHeight="1">
      <c r="A136" s="35"/>
      <c r="B136" s="146"/>
      <c r="C136" s="178" t="s">
        <v>81</v>
      </c>
      <c r="D136" s="178" t="s">
        <v>179</v>
      </c>
      <c r="E136" s="179" t="s">
        <v>477</v>
      </c>
      <c r="F136" s="180" t="s">
        <v>478</v>
      </c>
      <c r="G136" s="181" t="s">
        <v>471</v>
      </c>
      <c r="H136" s="182">
        <v>1</v>
      </c>
      <c r="I136" s="183"/>
      <c r="J136" s="184">
        <f>ROUND(I136*H136,2)</f>
        <v>0</v>
      </c>
      <c r="K136" s="185"/>
      <c r="L136" s="36"/>
      <c r="M136" s="186" t="s">
        <v>1</v>
      </c>
      <c r="N136" s="187" t="s">
        <v>40</v>
      </c>
      <c r="O136" s="64"/>
      <c r="P136" s="188">
        <f>O136*H136</f>
        <v>0</v>
      </c>
      <c r="Q136" s="188">
        <v>0</v>
      </c>
      <c r="R136" s="188">
        <f>Q136*H136</f>
        <v>0</v>
      </c>
      <c r="S136" s="188">
        <v>0</v>
      </c>
      <c r="T136" s="189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190" t="s">
        <v>183</v>
      </c>
      <c r="AT136" s="190" t="s">
        <v>179</v>
      </c>
      <c r="AU136" s="190" t="s">
        <v>87</v>
      </c>
      <c r="AY136" s="18" t="s">
        <v>176</v>
      </c>
      <c r="BE136" s="108">
        <f>IF(N136="základná",J136,0)</f>
        <v>0</v>
      </c>
      <c r="BF136" s="108">
        <f>IF(N136="znížená",J136,0)</f>
        <v>0</v>
      </c>
      <c r="BG136" s="108">
        <f>IF(N136="zákl. prenesená",J136,0)</f>
        <v>0</v>
      </c>
      <c r="BH136" s="108">
        <f>IF(N136="zníž. prenesená",J136,0)</f>
        <v>0</v>
      </c>
      <c r="BI136" s="108">
        <f>IF(N136="nulová",J136,0)</f>
        <v>0</v>
      </c>
      <c r="BJ136" s="18" t="s">
        <v>87</v>
      </c>
      <c r="BK136" s="108">
        <f>ROUND(I136*H136,2)</f>
        <v>0</v>
      </c>
      <c r="BL136" s="18" t="s">
        <v>183</v>
      </c>
      <c r="BM136" s="190" t="s">
        <v>1898</v>
      </c>
    </row>
    <row r="137" spans="1:65" s="2" customFormat="1" ht="24.2" customHeight="1">
      <c r="A137" s="35"/>
      <c r="B137" s="146"/>
      <c r="C137" s="178" t="s">
        <v>87</v>
      </c>
      <c r="D137" s="178" t="s">
        <v>179</v>
      </c>
      <c r="E137" s="179" t="s">
        <v>480</v>
      </c>
      <c r="F137" s="180" t="s">
        <v>481</v>
      </c>
      <c r="G137" s="181" t="s">
        <v>471</v>
      </c>
      <c r="H137" s="182">
        <v>10</v>
      </c>
      <c r="I137" s="183"/>
      <c r="J137" s="184">
        <f>ROUND(I137*H137,2)</f>
        <v>0</v>
      </c>
      <c r="K137" s="185"/>
      <c r="L137" s="36"/>
      <c r="M137" s="186" t="s">
        <v>1</v>
      </c>
      <c r="N137" s="187" t="s">
        <v>40</v>
      </c>
      <c r="O137" s="64"/>
      <c r="P137" s="188">
        <f>O137*H137</f>
        <v>0</v>
      </c>
      <c r="Q137" s="188">
        <v>0</v>
      </c>
      <c r="R137" s="188">
        <f>Q137*H137</f>
        <v>0</v>
      </c>
      <c r="S137" s="188">
        <v>0</v>
      </c>
      <c r="T137" s="189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190" t="s">
        <v>183</v>
      </c>
      <c r="AT137" s="190" t="s">
        <v>179</v>
      </c>
      <c r="AU137" s="190" t="s">
        <v>87</v>
      </c>
      <c r="AY137" s="18" t="s">
        <v>176</v>
      </c>
      <c r="BE137" s="108">
        <f>IF(N137="základná",J137,0)</f>
        <v>0</v>
      </c>
      <c r="BF137" s="108">
        <f>IF(N137="znížená",J137,0)</f>
        <v>0</v>
      </c>
      <c r="BG137" s="108">
        <f>IF(N137="zákl. prenesená",J137,0)</f>
        <v>0</v>
      </c>
      <c r="BH137" s="108">
        <f>IF(N137="zníž. prenesená",J137,0)</f>
        <v>0</v>
      </c>
      <c r="BI137" s="108">
        <f>IF(N137="nulová",J137,0)</f>
        <v>0</v>
      </c>
      <c r="BJ137" s="18" t="s">
        <v>87</v>
      </c>
      <c r="BK137" s="108">
        <f>ROUND(I137*H137,2)</f>
        <v>0</v>
      </c>
      <c r="BL137" s="18" t="s">
        <v>183</v>
      </c>
      <c r="BM137" s="190" t="s">
        <v>1899</v>
      </c>
    </row>
    <row r="138" spans="1:65" s="14" customFormat="1">
      <c r="B138" s="199"/>
      <c r="D138" s="192" t="s">
        <v>184</v>
      </c>
      <c r="F138" s="201" t="s">
        <v>1900</v>
      </c>
      <c r="H138" s="202">
        <v>10</v>
      </c>
      <c r="I138" s="203"/>
      <c r="L138" s="199"/>
      <c r="M138" s="204"/>
      <c r="N138" s="205"/>
      <c r="O138" s="205"/>
      <c r="P138" s="205"/>
      <c r="Q138" s="205"/>
      <c r="R138" s="205"/>
      <c r="S138" s="205"/>
      <c r="T138" s="206"/>
      <c r="AT138" s="200" t="s">
        <v>184</v>
      </c>
      <c r="AU138" s="200" t="s">
        <v>87</v>
      </c>
      <c r="AV138" s="14" t="s">
        <v>87</v>
      </c>
      <c r="AW138" s="14" t="s">
        <v>3</v>
      </c>
      <c r="AX138" s="14" t="s">
        <v>81</v>
      </c>
      <c r="AY138" s="200" t="s">
        <v>176</v>
      </c>
    </row>
    <row r="139" spans="1:65" s="2" customFormat="1" ht="24.2" customHeight="1">
      <c r="A139" s="35"/>
      <c r="B139" s="146"/>
      <c r="C139" s="178" t="s">
        <v>215</v>
      </c>
      <c r="D139" s="178" t="s">
        <v>179</v>
      </c>
      <c r="E139" s="179" t="s">
        <v>1901</v>
      </c>
      <c r="F139" s="180" t="s">
        <v>1902</v>
      </c>
      <c r="G139" s="181" t="s">
        <v>471</v>
      </c>
      <c r="H139" s="182">
        <v>1</v>
      </c>
      <c r="I139" s="183"/>
      <c r="J139" s="184">
        <f>ROUND(I139*H139,2)</f>
        <v>0</v>
      </c>
      <c r="K139" s="185"/>
      <c r="L139" s="36"/>
      <c r="M139" s="186" t="s">
        <v>1</v>
      </c>
      <c r="N139" s="187" t="s">
        <v>40</v>
      </c>
      <c r="O139" s="64"/>
      <c r="P139" s="188">
        <f>O139*H139</f>
        <v>0</v>
      </c>
      <c r="Q139" s="188">
        <v>0</v>
      </c>
      <c r="R139" s="188">
        <f>Q139*H139</f>
        <v>0</v>
      </c>
      <c r="S139" s="188">
        <v>0</v>
      </c>
      <c r="T139" s="189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190" t="s">
        <v>183</v>
      </c>
      <c r="AT139" s="190" t="s">
        <v>179</v>
      </c>
      <c r="AU139" s="190" t="s">
        <v>87</v>
      </c>
      <c r="AY139" s="18" t="s">
        <v>176</v>
      </c>
      <c r="BE139" s="108">
        <f>IF(N139="základná",J139,0)</f>
        <v>0</v>
      </c>
      <c r="BF139" s="108">
        <f>IF(N139="znížená",J139,0)</f>
        <v>0</v>
      </c>
      <c r="BG139" s="108">
        <f>IF(N139="zákl. prenesená",J139,0)</f>
        <v>0</v>
      </c>
      <c r="BH139" s="108">
        <f>IF(N139="zníž. prenesená",J139,0)</f>
        <v>0</v>
      </c>
      <c r="BI139" s="108">
        <f>IF(N139="nulová",J139,0)</f>
        <v>0</v>
      </c>
      <c r="BJ139" s="18" t="s">
        <v>87</v>
      </c>
      <c r="BK139" s="108">
        <f>ROUND(I139*H139,2)</f>
        <v>0</v>
      </c>
      <c r="BL139" s="18" t="s">
        <v>183</v>
      </c>
      <c r="BM139" s="190" t="s">
        <v>1903</v>
      </c>
    </row>
    <row r="140" spans="1:65" s="2" customFormat="1" ht="24.2" customHeight="1">
      <c r="A140" s="35"/>
      <c r="B140" s="146"/>
      <c r="C140" s="178" t="s">
        <v>183</v>
      </c>
      <c r="D140" s="178" t="s">
        <v>179</v>
      </c>
      <c r="E140" s="179" t="s">
        <v>485</v>
      </c>
      <c r="F140" s="180" t="s">
        <v>486</v>
      </c>
      <c r="G140" s="181" t="s">
        <v>471</v>
      </c>
      <c r="H140" s="182">
        <v>1</v>
      </c>
      <c r="I140" s="183"/>
      <c r="J140" s="184">
        <f>ROUND(I140*H140,2)</f>
        <v>0</v>
      </c>
      <c r="K140" s="185"/>
      <c r="L140" s="36"/>
      <c r="M140" s="186" t="s">
        <v>1</v>
      </c>
      <c r="N140" s="187" t="s">
        <v>40</v>
      </c>
      <c r="O140" s="64"/>
      <c r="P140" s="188">
        <f>O140*H140</f>
        <v>0</v>
      </c>
      <c r="Q140" s="188">
        <v>0</v>
      </c>
      <c r="R140" s="188">
        <f>Q140*H140</f>
        <v>0</v>
      </c>
      <c r="S140" s="188">
        <v>0</v>
      </c>
      <c r="T140" s="189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190" t="s">
        <v>183</v>
      </c>
      <c r="AT140" s="190" t="s">
        <v>179</v>
      </c>
      <c r="AU140" s="190" t="s">
        <v>87</v>
      </c>
      <c r="AY140" s="18" t="s">
        <v>176</v>
      </c>
      <c r="BE140" s="108">
        <f>IF(N140="základná",J140,0)</f>
        <v>0</v>
      </c>
      <c r="BF140" s="108">
        <f>IF(N140="znížená",J140,0)</f>
        <v>0</v>
      </c>
      <c r="BG140" s="108">
        <f>IF(N140="zákl. prenesená",J140,0)</f>
        <v>0</v>
      </c>
      <c r="BH140" s="108">
        <f>IF(N140="zníž. prenesená",J140,0)</f>
        <v>0</v>
      </c>
      <c r="BI140" s="108">
        <f>IF(N140="nulová",J140,0)</f>
        <v>0</v>
      </c>
      <c r="BJ140" s="18" t="s">
        <v>87</v>
      </c>
      <c r="BK140" s="108">
        <f>ROUND(I140*H140,2)</f>
        <v>0</v>
      </c>
      <c r="BL140" s="18" t="s">
        <v>183</v>
      </c>
      <c r="BM140" s="190" t="s">
        <v>1904</v>
      </c>
    </row>
    <row r="141" spans="1:65" s="12" customFormat="1" ht="25.9" customHeight="1">
      <c r="B141" s="165"/>
      <c r="D141" s="166" t="s">
        <v>73</v>
      </c>
      <c r="E141" s="167" t="s">
        <v>488</v>
      </c>
      <c r="F141" s="167" t="s">
        <v>489</v>
      </c>
      <c r="I141" s="168"/>
      <c r="J141" s="169">
        <f>BK141</f>
        <v>0</v>
      </c>
      <c r="L141" s="165"/>
      <c r="M141" s="170"/>
      <c r="N141" s="171"/>
      <c r="O141" s="171"/>
      <c r="P141" s="172">
        <f>P142+P149+P155+P161</f>
        <v>0</v>
      </c>
      <c r="Q141" s="171"/>
      <c r="R141" s="172">
        <f>R142+R149+R155+R161</f>
        <v>0.41507000000000005</v>
      </c>
      <c r="S141" s="171"/>
      <c r="T141" s="173">
        <f>T142+T149+T155+T161</f>
        <v>0.31183</v>
      </c>
      <c r="AR141" s="166" t="s">
        <v>87</v>
      </c>
      <c r="AT141" s="174" t="s">
        <v>73</v>
      </c>
      <c r="AU141" s="174" t="s">
        <v>74</v>
      </c>
      <c r="AY141" s="166" t="s">
        <v>176</v>
      </c>
      <c r="BK141" s="175">
        <f>BK142+BK149+BK155+BK161</f>
        <v>0</v>
      </c>
    </row>
    <row r="142" spans="1:65" s="12" customFormat="1" ht="22.9" customHeight="1">
      <c r="B142" s="165"/>
      <c r="D142" s="166" t="s">
        <v>73</v>
      </c>
      <c r="E142" s="176" t="s">
        <v>500</v>
      </c>
      <c r="F142" s="176" t="s">
        <v>501</v>
      </c>
      <c r="I142" s="168"/>
      <c r="J142" s="177">
        <f>BK142</f>
        <v>0</v>
      </c>
      <c r="L142" s="165"/>
      <c r="M142" s="170"/>
      <c r="N142" s="171"/>
      <c r="O142" s="171"/>
      <c r="P142" s="172">
        <f>SUM(P143:P148)</f>
        <v>0</v>
      </c>
      <c r="Q142" s="171"/>
      <c r="R142" s="172">
        <f>SUM(R143:R148)</f>
        <v>2.33E-3</v>
      </c>
      <c r="S142" s="171"/>
      <c r="T142" s="173">
        <f>SUM(T143:T148)</f>
        <v>0</v>
      </c>
      <c r="AR142" s="166" t="s">
        <v>87</v>
      </c>
      <c r="AT142" s="174" t="s">
        <v>73</v>
      </c>
      <c r="AU142" s="174" t="s">
        <v>81</v>
      </c>
      <c r="AY142" s="166" t="s">
        <v>176</v>
      </c>
      <c r="BK142" s="175">
        <f>SUM(BK143:BK148)</f>
        <v>0</v>
      </c>
    </row>
    <row r="143" spans="1:65" s="2" customFormat="1" ht="24.2" customHeight="1">
      <c r="A143" s="35"/>
      <c r="B143" s="146"/>
      <c r="C143" s="178" t="s">
        <v>237</v>
      </c>
      <c r="D143" s="178" t="s">
        <v>179</v>
      </c>
      <c r="E143" s="179" t="s">
        <v>1773</v>
      </c>
      <c r="F143" s="180" t="s">
        <v>1774</v>
      </c>
      <c r="G143" s="181" t="s">
        <v>263</v>
      </c>
      <c r="H143" s="182">
        <v>16</v>
      </c>
      <c r="I143" s="183"/>
      <c r="J143" s="184">
        <f>ROUND(I143*H143,2)</f>
        <v>0</v>
      </c>
      <c r="K143" s="185"/>
      <c r="L143" s="36"/>
      <c r="M143" s="186" t="s">
        <v>1</v>
      </c>
      <c r="N143" s="187" t="s">
        <v>40</v>
      </c>
      <c r="O143" s="64"/>
      <c r="P143" s="188">
        <f>O143*H143</f>
        <v>0</v>
      </c>
      <c r="Q143" s="188">
        <v>0</v>
      </c>
      <c r="R143" s="188">
        <f>Q143*H143</f>
        <v>0</v>
      </c>
      <c r="S143" s="188">
        <v>0</v>
      </c>
      <c r="T143" s="189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190" t="s">
        <v>252</v>
      </c>
      <c r="AT143" s="190" t="s">
        <v>179</v>
      </c>
      <c r="AU143" s="190" t="s">
        <v>87</v>
      </c>
      <c r="AY143" s="18" t="s">
        <v>176</v>
      </c>
      <c r="BE143" s="108">
        <f>IF(N143="základná",J143,0)</f>
        <v>0</v>
      </c>
      <c r="BF143" s="108">
        <f>IF(N143="znížená",J143,0)</f>
        <v>0</v>
      </c>
      <c r="BG143" s="108">
        <f>IF(N143="zákl. prenesená",J143,0)</f>
        <v>0</v>
      </c>
      <c r="BH143" s="108">
        <f>IF(N143="zníž. prenesená",J143,0)</f>
        <v>0</v>
      </c>
      <c r="BI143" s="108">
        <f>IF(N143="nulová",J143,0)</f>
        <v>0</v>
      </c>
      <c r="BJ143" s="18" t="s">
        <v>87</v>
      </c>
      <c r="BK143" s="108">
        <f>ROUND(I143*H143,2)</f>
        <v>0</v>
      </c>
      <c r="BL143" s="18" t="s">
        <v>252</v>
      </c>
      <c r="BM143" s="190" t="s">
        <v>1905</v>
      </c>
    </row>
    <row r="144" spans="1:65" s="2" customFormat="1" ht="24.2" customHeight="1">
      <c r="A144" s="35"/>
      <c r="B144" s="146"/>
      <c r="C144" s="231" t="s">
        <v>218</v>
      </c>
      <c r="D144" s="231" t="s">
        <v>558</v>
      </c>
      <c r="E144" s="232" t="s">
        <v>1906</v>
      </c>
      <c r="F144" s="233" t="s">
        <v>1907</v>
      </c>
      <c r="G144" s="234" t="s">
        <v>263</v>
      </c>
      <c r="H144" s="235">
        <v>16</v>
      </c>
      <c r="I144" s="236"/>
      <c r="J144" s="237">
        <f>ROUND(I144*H144,2)</f>
        <v>0</v>
      </c>
      <c r="K144" s="238"/>
      <c r="L144" s="239"/>
      <c r="M144" s="240" t="s">
        <v>1</v>
      </c>
      <c r="N144" s="241" t="s">
        <v>40</v>
      </c>
      <c r="O144" s="64"/>
      <c r="P144" s="188">
        <f>O144*H144</f>
        <v>0</v>
      </c>
      <c r="Q144" s="188">
        <v>6.9999999999999994E-5</v>
      </c>
      <c r="R144" s="188">
        <f>Q144*H144</f>
        <v>1.1199999999999999E-3</v>
      </c>
      <c r="S144" s="188">
        <v>0</v>
      </c>
      <c r="T144" s="189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190" t="s">
        <v>314</v>
      </c>
      <c r="AT144" s="190" t="s">
        <v>558</v>
      </c>
      <c r="AU144" s="190" t="s">
        <v>87</v>
      </c>
      <c r="AY144" s="18" t="s">
        <v>176</v>
      </c>
      <c r="BE144" s="108">
        <f>IF(N144="základná",J144,0)</f>
        <v>0</v>
      </c>
      <c r="BF144" s="108">
        <f>IF(N144="znížená",J144,0)</f>
        <v>0</v>
      </c>
      <c r="BG144" s="108">
        <f>IF(N144="zákl. prenesená",J144,0)</f>
        <v>0</v>
      </c>
      <c r="BH144" s="108">
        <f>IF(N144="zníž. prenesená",J144,0)</f>
        <v>0</v>
      </c>
      <c r="BI144" s="108">
        <f>IF(N144="nulová",J144,0)</f>
        <v>0</v>
      </c>
      <c r="BJ144" s="18" t="s">
        <v>87</v>
      </c>
      <c r="BK144" s="108">
        <f>ROUND(I144*H144,2)</f>
        <v>0</v>
      </c>
      <c r="BL144" s="18" t="s">
        <v>252</v>
      </c>
      <c r="BM144" s="190" t="s">
        <v>1908</v>
      </c>
    </row>
    <row r="145" spans="1:65" s="2" customFormat="1" ht="39">
      <c r="A145" s="35"/>
      <c r="B145" s="36"/>
      <c r="C145" s="35"/>
      <c r="D145" s="192" t="s">
        <v>585</v>
      </c>
      <c r="E145" s="35"/>
      <c r="F145" s="228" t="s">
        <v>1779</v>
      </c>
      <c r="G145" s="35"/>
      <c r="H145" s="35"/>
      <c r="I145" s="147"/>
      <c r="J145" s="35"/>
      <c r="K145" s="35"/>
      <c r="L145" s="36"/>
      <c r="M145" s="229"/>
      <c r="N145" s="230"/>
      <c r="O145" s="64"/>
      <c r="P145" s="64"/>
      <c r="Q145" s="64"/>
      <c r="R145" s="64"/>
      <c r="S145" s="64"/>
      <c r="T145" s="6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T145" s="18" t="s">
        <v>585</v>
      </c>
      <c r="AU145" s="18" t="s">
        <v>87</v>
      </c>
    </row>
    <row r="146" spans="1:65" s="2" customFormat="1" ht="16.5" customHeight="1">
      <c r="A146" s="35"/>
      <c r="B146" s="146"/>
      <c r="C146" s="231" t="s">
        <v>245</v>
      </c>
      <c r="D146" s="231" t="s">
        <v>558</v>
      </c>
      <c r="E146" s="232" t="s">
        <v>1780</v>
      </c>
      <c r="F146" s="233" t="s">
        <v>1909</v>
      </c>
      <c r="G146" s="234" t="s">
        <v>272</v>
      </c>
      <c r="H146" s="235">
        <v>120</v>
      </c>
      <c r="I146" s="236"/>
      <c r="J146" s="237">
        <f>ROUND(I146*H146,2)</f>
        <v>0</v>
      </c>
      <c r="K146" s="238"/>
      <c r="L146" s="239"/>
      <c r="M146" s="240" t="s">
        <v>1</v>
      </c>
      <c r="N146" s="241" t="s">
        <v>40</v>
      </c>
      <c r="O146" s="64"/>
      <c r="P146" s="188">
        <f>O146*H146</f>
        <v>0</v>
      </c>
      <c r="Q146" s="188">
        <v>1.0000000000000001E-5</v>
      </c>
      <c r="R146" s="188">
        <f>Q146*H146</f>
        <v>1.2000000000000001E-3</v>
      </c>
      <c r="S146" s="188">
        <v>0</v>
      </c>
      <c r="T146" s="189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190" t="s">
        <v>314</v>
      </c>
      <c r="AT146" s="190" t="s">
        <v>558</v>
      </c>
      <c r="AU146" s="190" t="s">
        <v>87</v>
      </c>
      <c r="AY146" s="18" t="s">
        <v>176</v>
      </c>
      <c r="BE146" s="108">
        <f>IF(N146="základná",J146,0)</f>
        <v>0</v>
      </c>
      <c r="BF146" s="108">
        <f>IF(N146="znížená",J146,0)</f>
        <v>0</v>
      </c>
      <c r="BG146" s="108">
        <f>IF(N146="zákl. prenesená",J146,0)</f>
        <v>0</v>
      </c>
      <c r="BH146" s="108">
        <f>IF(N146="zníž. prenesená",J146,0)</f>
        <v>0</v>
      </c>
      <c r="BI146" s="108">
        <f>IF(N146="nulová",J146,0)</f>
        <v>0</v>
      </c>
      <c r="BJ146" s="18" t="s">
        <v>87</v>
      </c>
      <c r="BK146" s="108">
        <f>ROUND(I146*H146,2)</f>
        <v>0</v>
      </c>
      <c r="BL146" s="18" t="s">
        <v>252</v>
      </c>
      <c r="BM146" s="190" t="s">
        <v>1910</v>
      </c>
    </row>
    <row r="147" spans="1:65" s="2" customFormat="1" ht="24.2" customHeight="1">
      <c r="A147" s="35"/>
      <c r="B147" s="146"/>
      <c r="C147" s="231" t="s">
        <v>225</v>
      </c>
      <c r="D147" s="231" t="s">
        <v>558</v>
      </c>
      <c r="E147" s="232" t="s">
        <v>1783</v>
      </c>
      <c r="F147" s="233" t="s">
        <v>1784</v>
      </c>
      <c r="G147" s="234" t="s">
        <v>757</v>
      </c>
      <c r="H147" s="235">
        <v>1</v>
      </c>
      <c r="I147" s="236"/>
      <c r="J147" s="237">
        <f>ROUND(I147*H147,2)</f>
        <v>0</v>
      </c>
      <c r="K147" s="238"/>
      <c r="L147" s="239"/>
      <c r="M147" s="240" t="s">
        <v>1</v>
      </c>
      <c r="N147" s="241" t="s">
        <v>40</v>
      </c>
      <c r="O147" s="64"/>
      <c r="P147" s="188">
        <f>O147*H147</f>
        <v>0</v>
      </c>
      <c r="Q147" s="188">
        <v>1.0000000000000001E-5</v>
      </c>
      <c r="R147" s="188">
        <f>Q147*H147</f>
        <v>1.0000000000000001E-5</v>
      </c>
      <c r="S147" s="188">
        <v>0</v>
      </c>
      <c r="T147" s="189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190" t="s">
        <v>314</v>
      </c>
      <c r="AT147" s="190" t="s">
        <v>558</v>
      </c>
      <c r="AU147" s="190" t="s">
        <v>87</v>
      </c>
      <c r="AY147" s="18" t="s">
        <v>176</v>
      </c>
      <c r="BE147" s="108">
        <f>IF(N147="základná",J147,0)</f>
        <v>0</v>
      </c>
      <c r="BF147" s="108">
        <f>IF(N147="znížená",J147,0)</f>
        <v>0</v>
      </c>
      <c r="BG147" s="108">
        <f>IF(N147="zákl. prenesená",J147,0)</f>
        <v>0</v>
      </c>
      <c r="BH147" s="108">
        <f>IF(N147="zníž. prenesená",J147,0)</f>
        <v>0</v>
      </c>
      <c r="BI147" s="108">
        <f>IF(N147="nulová",J147,0)</f>
        <v>0</v>
      </c>
      <c r="BJ147" s="18" t="s">
        <v>87</v>
      </c>
      <c r="BK147" s="108">
        <f>ROUND(I147*H147,2)</f>
        <v>0</v>
      </c>
      <c r="BL147" s="18" t="s">
        <v>252</v>
      </c>
      <c r="BM147" s="190" t="s">
        <v>1911</v>
      </c>
    </row>
    <row r="148" spans="1:65" s="2" customFormat="1" ht="24.2" customHeight="1">
      <c r="A148" s="35"/>
      <c r="B148" s="146"/>
      <c r="C148" s="178" t="s">
        <v>177</v>
      </c>
      <c r="D148" s="178" t="s">
        <v>179</v>
      </c>
      <c r="E148" s="179" t="s">
        <v>832</v>
      </c>
      <c r="F148" s="180" t="s">
        <v>833</v>
      </c>
      <c r="G148" s="181" t="s">
        <v>772</v>
      </c>
      <c r="H148" s="242"/>
      <c r="I148" s="183"/>
      <c r="J148" s="184">
        <f>ROUND(I148*H148,2)</f>
        <v>0</v>
      </c>
      <c r="K148" s="185"/>
      <c r="L148" s="36"/>
      <c r="M148" s="186" t="s">
        <v>1</v>
      </c>
      <c r="N148" s="187" t="s">
        <v>40</v>
      </c>
      <c r="O148" s="64"/>
      <c r="P148" s="188">
        <f>O148*H148</f>
        <v>0</v>
      </c>
      <c r="Q148" s="188">
        <v>0</v>
      </c>
      <c r="R148" s="188">
        <f>Q148*H148</f>
        <v>0</v>
      </c>
      <c r="S148" s="188">
        <v>0</v>
      </c>
      <c r="T148" s="189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190" t="s">
        <v>252</v>
      </c>
      <c r="AT148" s="190" t="s">
        <v>179</v>
      </c>
      <c r="AU148" s="190" t="s">
        <v>87</v>
      </c>
      <c r="AY148" s="18" t="s">
        <v>176</v>
      </c>
      <c r="BE148" s="108">
        <f>IF(N148="základná",J148,0)</f>
        <v>0</v>
      </c>
      <c r="BF148" s="108">
        <f>IF(N148="znížená",J148,0)</f>
        <v>0</v>
      </c>
      <c r="BG148" s="108">
        <f>IF(N148="zákl. prenesená",J148,0)</f>
        <v>0</v>
      </c>
      <c r="BH148" s="108">
        <f>IF(N148="zníž. prenesená",J148,0)</f>
        <v>0</v>
      </c>
      <c r="BI148" s="108">
        <f>IF(N148="nulová",J148,0)</f>
        <v>0</v>
      </c>
      <c r="BJ148" s="18" t="s">
        <v>87</v>
      </c>
      <c r="BK148" s="108">
        <f>ROUND(I148*H148,2)</f>
        <v>0</v>
      </c>
      <c r="BL148" s="18" t="s">
        <v>252</v>
      </c>
      <c r="BM148" s="190" t="s">
        <v>1912</v>
      </c>
    </row>
    <row r="149" spans="1:65" s="12" customFormat="1" ht="22.9" customHeight="1">
      <c r="B149" s="165"/>
      <c r="D149" s="166" t="s">
        <v>73</v>
      </c>
      <c r="E149" s="176" t="s">
        <v>1913</v>
      </c>
      <c r="F149" s="176" t="s">
        <v>1914</v>
      </c>
      <c r="I149" s="168"/>
      <c r="J149" s="177">
        <f>BK149</f>
        <v>0</v>
      </c>
      <c r="L149" s="165"/>
      <c r="M149" s="170"/>
      <c r="N149" s="171"/>
      <c r="O149" s="171"/>
      <c r="P149" s="172">
        <f>SUM(P150:P154)</f>
        <v>0</v>
      </c>
      <c r="Q149" s="171"/>
      <c r="R149" s="172">
        <f>SUM(R150:R154)</f>
        <v>1.008E-2</v>
      </c>
      <c r="S149" s="171"/>
      <c r="T149" s="173">
        <f>SUM(T150:T154)</f>
        <v>0</v>
      </c>
      <c r="AR149" s="166" t="s">
        <v>87</v>
      </c>
      <c r="AT149" s="174" t="s">
        <v>73</v>
      </c>
      <c r="AU149" s="174" t="s">
        <v>81</v>
      </c>
      <c r="AY149" s="166" t="s">
        <v>176</v>
      </c>
      <c r="BK149" s="175">
        <f>SUM(BK150:BK154)</f>
        <v>0</v>
      </c>
    </row>
    <row r="150" spans="1:65" s="2" customFormat="1" ht="24.2" customHeight="1">
      <c r="A150" s="35"/>
      <c r="B150" s="146"/>
      <c r="C150" s="178" t="s">
        <v>240</v>
      </c>
      <c r="D150" s="178" t="s">
        <v>179</v>
      </c>
      <c r="E150" s="179" t="s">
        <v>1915</v>
      </c>
      <c r="F150" s="180" t="s">
        <v>1916</v>
      </c>
      <c r="G150" s="181" t="s">
        <v>263</v>
      </c>
      <c r="H150" s="182">
        <v>16</v>
      </c>
      <c r="I150" s="183"/>
      <c r="J150" s="184">
        <f>ROUND(I150*H150,2)</f>
        <v>0</v>
      </c>
      <c r="K150" s="185"/>
      <c r="L150" s="36"/>
      <c r="M150" s="186" t="s">
        <v>1</v>
      </c>
      <c r="N150" s="187" t="s">
        <v>40</v>
      </c>
      <c r="O150" s="64"/>
      <c r="P150" s="188">
        <f>O150*H150</f>
        <v>0</v>
      </c>
      <c r="Q150" s="188">
        <v>5.8E-4</v>
      </c>
      <c r="R150" s="188">
        <f>Q150*H150</f>
        <v>9.2800000000000001E-3</v>
      </c>
      <c r="S150" s="188">
        <v>0</v>
      </c>
      <c r="T150" s="189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190" t="s">
        <v>252</v>
      </c>
      <c r="AT150" s="190" t="s">
        <v>179</v>
      </c>
      <c r="AU150" s="190" t="s">
        <v>87</v>
      </c>
      <c r="AY150" s="18" t="s">
        <v>176</v>
      </c>
      <c r="BE150" s="108">
        <f>IF(N150="základná",J150,0)</f>
        <v>0</v>
      </c>
      <c r="BF150" s="108">
        <f>IF(N150="znížená",J150,0)</f>
        <v>0</v>
      </c>
      <c r="BG150" s="108">
        <f>IF(N150="zákl. prenesená",J150,0)</f>
        <v>0</v>
      </c>
      <c r="BH150" s="108">
        <f>IF(N150="zníž. prenesená",J150,0)</f>
        <v>0</v>
      </c>
      <c r="BI150" s="108">
        <f>IF(N150="nulová",J150,0)</f>
        <v>0</v>
      </c>
      <c r="BJ150" s="18" t="s">
        <v>87</v>
      </c>
      <c r="BK150" s="108">
        <f>ROUND(I150*H150,2)</f>
        <v>0</v>
      </c>
      <c r="BL150" s="18" t="s">
        <v>252</v>
      </c>
      <c r="BM150" s="190" t="s">
        <v>1917</v>
      </c>
    </row>
    <row r="151" spans="1:65" s="2" customFormat="1" ht="16.5" customHeight="1">
      <c r="A151" s="35"/>
      <c r="B151" s="146"/>
      <c r="C151" s="178" t="s">
        <v>277</v>
      </c>
      <c r="D151" s="178" t="s">
        <v>179</v>
      </c>
      <c r="E151" s="179" t="s">
        <v>1918</v>
      </c>
      <c r="F151" s="180" t="s">
        <v>1919</v>
      </c>
      <c r="G151" s="181" t="s">
        <v>272</v>
      </c>
      <c r="H151" s="182">
        <v>6</v>
      </c>
      <c r="I151" s="183"/>
      <c r="J151" s="184">
        <f>ROUND(I151*H151,2)</f>
        <v>0</v>
      </c>
      <c r="K151" s="185"/>
      <c r="L151" s="36"/>
      <c r="M151" s="186" t="s">
        <v>1</v>
      </c>
      <c r="N151" s="187" t="s">
        <v>40</v>
      </c>
      <c r="O151" s="64"/>
      <c r="P151" s="188">
        <f>O151*H151</f>
        <v>0</v>
      </c>
      <c r="Q151" s="188">
        <v>9.0000000000000006E-5</v>
      </c>
      <c r="R151" s="188">
        <f>Q151*H151</f>
        <v>5.4000000000000001E-4</v>
      </c>
      <c r="S151" s="188">
        <v>0</v>
      </c>
      <c r="T151" s="189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190" t="s">
        <v>252</v>
      </c>
      <c r="AT151" s="190" t="s">
        <v>179</v>
      </c>
      <c r="AU151" s="190" t="s">
        <v>87</v>
      </c>
      <c r="AY151" s="18" t="s">
        <v>176</v>
      </c>
      <c r="BE151" s="108">
        <f>IF(N151="základná",J151,0)</f>
        <v>0</v>
      </c>
      <c r="BF151" s="108">
        <f>IF(N151="znížená",J151,0)</f>
        <v>0</v>
      </c>
      <c r="BG151" s="108">
        <f>IF(N151="zákl. prenesená",J151,0)</f>
        <v>0</v>
      </c>
      <c r="BH151" s="108">
        <f>IF(N151="zníž. prenesená",J151,0)</f>
        <v>0</v>
      </c>
      <c r="BI151" s="108">
        <f>IF(N151="nulová",J151,0)</f>
        <v>0</v>
      </c>
      <c r="BJ151" s="18" t="s">
        <v>87</v>
      </c>
      <c r="BK151" s="108">
        <f>ROUND(I151*H151,2)</f>
        <v>0</v>
      </c>
      <c r="BL151" s="18" t="s">
        <v>252</v>
      </c>
      <c r="BM151" s="190" t="s">
        <v>1920</v>
      </c>
    </row>
    <row r="152" spans="1:65" s="2" customFormat="1" ht="16.5" customHeight="1">
      <c r="A152" s="35"/>
      <c r="B152" s="146"/>
      <c r="C152" s="178" t="s">
        <v>244</v>
      </c>
      <c r="D152" s="178" t="s">
        <v>179</v>
      </c>
      <c r="E152" s="179" t="s">
        <v>1921</v>
      </c>
      <c r="F152" s="180" t="s">
        <v>1922</v>
      </c>
      <c r="G152" s="181" t="s">
        <v>272</v>
      </c>
      <c r="H152" s="182">
        <v>2</v>
      </c>
      <c r="I152" s="183"/>
      <c r="J152" s="184">
        <f>ROUND(I152*H152,2)</f>
        <v>0</v>
      </c>
      <c r="K152" s="185"/>
      <c r="L152" s="36"/>
      <c r="M152" s="186" t="s">
        <v>1</v>
      </c>
      <c r="N152" s="187" t="s">
        <v>40</v>
      </c>
      <c r="O152" s="64"/>
      <c r="P152" s="188">
        <f>O152*H152</f>
        <v>0</v>
      </c>
      <c r="Q152" s="188">
        <v>1.2999999999999999E-4</v>
      </c>
      <c r="R152" s="188">
        <f>Q152*H152</f>
        <v>2.5999999999999998E-4</v>
      </c>
      <c r="S152" s="188">
        <v>0</v>
      </c>
      <c r="T152" s="189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190" t="s">
        <v>252</v>
      </c>
      <c r="AT152" s="190" t="s">
        <v>179</v>
      </c>
      <c r="AU152" s="190" t="s">
        <v>87</v>
      </c>
      <c r="AY152" s="18" t="s">
        <v>176</v>
      </c>
      <c r="BE152" s="108">
        <f>IF(N152="základná",J152,0)</f>
        <v>0</v>
      </c>
      <c r="BF152" s="108">
        <f>IF(N152="znížená",J152,0)</f>
        <v>0</v>
      </c>
      <c r="BG152" s="108">
        <f>IF(N152="zákl. prenesená",J152,0)</f>
        <v>0</v>
      </c>
      <c r="BH152" s="108">
        <f>IF(N152="zníž. prenesená",J152,0)</f>
        <v>0</v>
      </c>
      <c r="BI152" s="108">
        <f>IF(N152="nulová",J152,0)</f>
        <v>0</v>
      </c>
      <c r="BJ152" s="18" t="s">
        <v>87</v>
      </c>
      <c r="BK152" s="108">
        <f>ROUND(I152*H152,2)</f>
        <v>0</v>
      </c>
      <c r="BL152" s="18" t="s">
        <v>252</v>
      </c>
      <c r="BM152" s="190" t="s">
        <v>1923</v>
      </c>
    </row>
    <row r="153" spans="1:65" s="2" customFormat="1" ht="21.75" customHeight="1">
      <c r="A153" s="35"/>
      <c r="B153" s="146"/>
      <c r="C153" s="178" t="s">
        <v>287</v>
      </c>
      <c r="D153" s="178" t="s">
        <v>179</v>
      </c>
      <c r="E153" s="179" t="s">
        <v>1924</v>
      </c>
      <c r="F153" s="180" t="s">
        <v>1925</v>
      </c>
      <c r="G153" s="181" t="s">
        <v>263</v>
      </c>
      <c r="H153" s="182">
        <v>16</v>
      </c>
      <c r="I153" s="183"/>
      <c r="J153" s="184">
        <f>ROUND(I153*H153,2)</f>
        <v>0</v>
      </c>
      <c r="K153" s="185"/>
      <c r="L153" s="36"/>
      <c r="M153" s="186" t="s">
        <v>1</v>
      </c>
      <c r="N153" s="187" t="s">
        <v>40</v>
      </c>
      <c r="O153" s="64"/>
      <c r="P153" s="188">
        <f>O153*H153</f>
        <v>0</v>
      </c>
      <c r="Q153" s="188">
        <v>0</v>
      </c>
      <c r="R153" s="188">
        <f>Q153*H153</f>
        <v>0</v>
      </c>
      <c r="S153" s="188">
        <v>0</v>
      </c>
      <c r="T153" s="189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190" t="s">
        <v>252</v>
      </c>
      <c r="AT153" s="190" t="s">
        <v>179</v>
      </c>
      <c r="AU153" s="190" t="s">
        <v>87</v>
      </c>
      <c r="AY153" s="18" t="s">
        <v>176</v>
      </c>
      <c r="BE153" s="108">
        <f>IF(N153="základná",J153,0)</f>
        <v>0</v>
      </c>
      <c r="BF153" s="108">
        <f>IF(N153="znížená",J153,0)</f>
        <v>0</v>
      </c>
      <c r="BG153" s="108">
        <f>IF(N153="zákl. prenesená",J153,0)</f>
        <v>0</v>
      </c>
      <c r="BH153" s="108">
        <f>IF(N153="zníž. prenesená",J153,0)</f>
        <v>0</v>
      </c>
      <c r="BI153" s="108">
        <f>IF(N153="nulová",J153,0)</f>
        <v>0</v>
      </c>
      <c r="BJ153" s="18" t="s">
        <v>87</v>
      </c>
      <c r="BK153" s="108">
        <f>ROUND(I153*H153,2)</f>
        <v>0</v>
      </c>
      <c r="BL153" s="18" t="s">
        <v>252</v>
      </c>
      <c r="BM153" s="190" t="s">
        <v>1926</v>
      </c>
    </row>
    <row r="154" spans="1:65" s="2" customFormat="1" ht="24.2" customHeight="1">
      <c r="A154" s="35"/>
      <c r="B154" s="146"/>
      <c r="C154" s="178" t="s">
        <v>248</v>
      </c>
      <c r="D154" s="178" t="s">
        <v>179</v>
      </c>
      <c r="E154" s="179" t="s">
        <v>1927</v>
      </c>
      <c r="F154" s="180" t="s">
        <v>1928</v>
      </c>
      <c r="G154" s="181" t="s">
        <v>772</v>
      </c>
      <c r="H154" s="242"/>
      <c r="I154" s="183"/>
      <c r="J154" s="184">
        <f>ROUND(I154*H154,2)</f>
        <v>0</v>
      </c>
      <c r="K154" s="185"/>
      <c r="L154" s="36"/>
      <c r="M154" s="186" t="s">
        <v>1</v>
      </c>
      <c r="N154" s="187" t="s">
        <v>40</v>
      </c>
      <c r="O154" s="64"/>
      <c r="P154" s="188">
        <f>O154*H154</f>
        <v>0</v>
      </c>
      <c r="Q154" s="188">
        <v>0</v>
      </c>
      <c r="R154" s="188">
        <f>Q154*H154</f>
        <v>0</v>
      </c>
      <c r="S154" s="188">
        <v>0</v>
      </c>
      <c r="T154" s="189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190" t="s">
        <v>252</v>
      </c>
      <c r="AT154" s="190" t="s">
        <v>179</v>
      </c>
      <c r="AU154" s="190" t="s">
        <v>87</v>
      </c>
      <c r="AY154" s="18" t="s">
        <v>176</v>
      </c>
      <c r="BE154" s="108">
        <f>IF(N154="základná",J154,0)</f>
        <v>0</v>
      </c>
      <c r="BF154" s="108">
        <f>IF(N154="znížená",J154,0)</f>
        <v>0</v>
      </c>
      <c r="BG154" s="108">
        <f>IF(N154="zákl. prenesená",J154,0)</f>
        <v>0</v>
      </c>
      <c r="BH154" s="108">
        <f>IF(N154="zníž. prenesená",J154,0)</f>
        <v>0</v>
      </c>
      <c r="BI154" s="108">
        <f>IF(N154="nulová",J154,0)</f>
        <v>0</v>
      </c>
      <c r="BJ154" s="18" t="s">
        <v>87</v>
      </c>
      <c r="BK154" s="108">
        <f>ROUND(I154*H154,2)</f>
        <v>0</v>
      </c>
      <c r="BL154" s="18" t="s">
        <v>252</v>
      </c>
      <c r="BM154" s="190" t="s">
        <v>1929</v>
      </c>
    </row>
    <row r="155" spans="1:65" s="12" customFormat="1" ht="22.9" customHeight="1">
      <c r="B155" s="165"/>
      <c r="D155" s="166" t="s">
        <v>73</v>
      </c>
      <c r="E155" s="176" t="s">
        <v>1930</v>
      </c>
      <c r="F155" s="176" t="s">
        <v>1931</v>
      </c>
      <c r="I155" s="168"/>
      <c r="J155" s="177">
        <f>BK155</f>
        <v>0</v>
      </c>
      <c r="L155" s="165"/>
      <c r="M155" s="170"/>
      <c r="N155" s="171"/>
      <c r="O155" s="171"/>
      <c r="P155" s="172">
        <f>SUM(P156:P160)</f>
        <v>0</v>
      </c>
      <c r="Q155" s="171"/>
      <c r="R155" s="172">
        <f>SUM(R156:R160)</f>
        <v>1.337E-2</v>
      </c>
      <c r="S155" s="171"/>
      <c r="T155" s="173">
        <f>SUM(T156:T160)</f>
        <v>0</v>
      </c>
      <c r="AR155" s="166" t="s">
        <v>87</v>
      </c>
      <c r="AT155" s="174" t="s">
        <v>73</v>
      </c>
      <c r="AU155" s="174" t="s">
        <v>81</v>
      </c>
      <c r="AY155" s="166" t="s">
        <v>176</v>
      </c>
      <c r="BK155" s="175">
        <f>SUM(BK156:BK160)</f>
        <v>0</v>
      </c>
    </row>
    <row r="156" spans="1:65" s="2" customFormat="1" ht="16.5" customHeight="1">
      <c r="A156" s="35"/>
      <c r="B156" s="146"/>
      <c r="C156" s="178" t="s">
        <v>306</v>
      </c>
      <c r="D156" s="178" t="s">
        <v>179</v>
      </c>
      <c r="E156" s="179" t="s">
        <v>1932</v>
      </c>
      <c r="F156" s="180" t="s">
        <v>1933</v>
      </c>
      <c r="G156" s="181" t="s">
        <v>272</v>
      </c>
      <c r="H156" s="182">
        <v>7</v>
      </c>
      <c r="I156" s="183"/>
      <c r="J156" s="184">
        <f>ROUND(I156*H156,2)</f>
        <v>0</v>
      </c>
      <c r="K156" s="185"/>
      <c r="L156" s="36"/>
      <c r="M156" s="186" t="s">
        <v>1</v>
      </c>
      <c r="N156" s="187" t="s">
        <v>40</v>
      </c>
      <c r="O156" s="64"/>
      <c r="P156" s="188">
        <f>O156*H156</f>
        <v>0</v>
      </c>
      <c r="Q156" s="188">
        <v>0</v>
      </c>
      <c r="R156" s="188">
        <f>Q156*H156</f>
        <v>0</v>
      </c>
      <c r="S156" s="188">
        <v>0</v>
      </c>
      <c r="T156" s="189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190" t="s">
        <v>252</v>
      </c>
      <c r="AT156" s="190" t="s">
        <v>179</v>
      </c>
      <c r="AU156" s="190" t="s">
        <v>87</v>
      </c>
      <c r="AY156" s="18" t="s">
        <v>176</v>
      </c>
      <c r="BE156" s="108">
        <f>IF(N156="základná",J156,0)</f>
        <v>0</v>
      </c>
      <c r="BF156" s="108">
        <f>IF(N156="znížená",J156,0)</f>
        <v>0</v>
      </c>
      <c r="BG156" s="108">
        <f>IF(N156="zákl. prenesená",J156,0)</f>
        <v>0</v>
      </c>
      <c r="BH156" s="108">
        <f>IF(N156="zníž. prenesená",J156,0)</f>
        <v>0</v>
      </c>
      <c r="BI156" s="108">
        <f>IF(N156="nulová",J156,0)</f>
        <v>0</v>
      </c>
      <c r="BJ156" s="18" t="s">
        <v>87</v>
      </c>
      <c r="BK156" s="108">
        <f>ROUND(I156*H156,2)</f>
        <v>0</v>
      </c>
      <c r="BL156" s="18" t="s">
        <v>252</v>
      </c>
      <c r="BM156" s="190" t="s">
        <v>1934</v>
      </c>
    </row>
    <row r="157" spans="1:65" s="2" customFormat="1" ht="24.2" customHeight="1">
      <c r="A157" s="35"/>
      <c r="B157" s="146"/>
      <c r="C157" s="231" t="s">
        <v>252</v>
      </c>
      <c r="D157" s="231" t="s">
        <v>558</v>
      </c>
      <c r="E157" s="232" t="s">
        <v>1935</v>
      </c>
      <c r="F157" s="233" t="s">
        <v>1936</v>
      </c>
      <c r="G157" s="234" t="s">
        <v>272</v>
      </c>
      <c r="H157" s="235">
        <v>7</v>
      </c>
      <c r="I157" s="236"/>
      <c r="J157" s="237">
        <f>ROUND(I157*H157,2)</f>
        <v>0</v>
      </c>
      <c r="K157" s="238"/>
      <c r="L157" s="239"/>
      <c r="M157" s="240" t="s">
        <v>1</v>
      </c>
      <c r="N157" s="241" t="s">
        <v>40</v>
      </c>
      <c r="O157" s="64"/>
      <c r="P157" s="188">
        <f>O157*H157</f>
        <v>0</v>
      </c>
      <c r="Q157" s="188">
        <v>1.4E-3</v>
      </c>
      <c r="R157" s="188">
        <f>Q157*H157</f>
        <v>9.7999999999999997E-3</v>
      </c>
      <c r="S157" s="188">
        <v>0</v>
      </c>
      <c r="T157" s="189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190" t="s">
        <v>314</v>
      </c>
      <c r="AT157" s="190" t="s">
        <v>558</v>
      </c>
      <c r="AU157" s="190" t="s">
        <v>87</v>
      </c>
      <c r="AY157" s="18" t="s">
        <v>176</v>
      </c>
      <c r="BE157" s="108">
        <f>IF(N157="základná",J157,0)</f>
        <v>0</v>
      </c>
      <c r="BF157" s="108">
        <f>IF(N157="znížená",J157,0)</f>
        <v>0</v>
      </c>
      <c r="BG157" s="108">
        <f>IF(N157="zákl. prenesená",J157,0)</f>
        <v>0</v>
      </c>
      <c r="BH157" s="108">
        <f>IF(N157="zníž. prenesená",J157,0)</f>
        <v>0</v>
      </c>
      <c r="BI157" s="108">
        <f>IF(N157="nulová",J157,0)</f>
        <v>0</v>
      </c>
      <c r="BJ157" s="18" t="s">
        <v>87</v>
      </c>
      <c r="BK157" s="108">
        <f>ROUND(I157*H157,2)</f>
        <v>0</v>
      </c>
      <c r="BL157" s="18" t="s">
        <v>252</v>
      </c>
      <c r="BM157" s="190" t="s">
        <v>1937</v>
      </c>
    </row>
    <row r="158" spans="1:65" s="2" customFormat="1" ht="16.5" customHeight="1">
      <c r="A158" s="35"/>
      <c r="B158" s="146"/>
      <c r="C158" s="178" t="s">
        <v>318</v>
      </c>
      <c r="D158" s="178" t="s">
        <v>179</v>
      </c>
      <c r="E158" s="179" t="s">
        <v>1938</v>
      </c>
      <c r="F158" s="180" t="s">
        <v>1939</v>
      </c>
      <c r="G158" s="181" t="s">
        <v>272</v>
      </c>
      <c r="H158" s="182">
        <v>7</v>
      </c>
      <c r="I158" s="183"/>
      <c r="J158" s="184">
        <f>ROUND(I158*H158,2)</f>
        <v>0</v>
      </c>
      <c r="K158" s="185"/>
      <c r="L158" s="36"/>
      <c r="M158" s="186" t="s">
        <v>1</v>
      </c>
      <c r="N158" s="187" t="s">
        <v>40</v>
      </c>
      <c r="O158" s="64"/>
      <c r="P158" s="188">
        <f>O158*H158</f>
        <v>0</v>
      </c>
      <c r="Q158" s="188">
        <v>2.0000000000000002E-5</v>
      </c>
      <c r="R158" s="188">
        <f>Q158*H158</f>
        <v>1.4000000000000001E-4</v>
      </c>
      <c r="S158" s="188">
        <v>0</v>
      </c>
      <c r="T158" s="189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190" t="s">
        <v>252</v>
      </c>
      <c r="AT158" s="190" t="s">
        <v>179</v>
      </c>
      <c r="AU158" s="190" t="s">
        <v>87</v>
      </c>
      <c r="AY158" s="18" t="s">
        <v>176</v>
      </c>
      <c r="BE158" s="108">
        <f>IF(N158="základná",J158,0)</f>
        <v>0</v>
      </c>
      <c r="BF158" s="108">
        <f>IF(N158="znížená",J158,0)</f>
        <v>0</v>
      </c>
      <c r="BG158" s="108">
        <f>IF(N158="zákl. prenesená",J158,0)</f>
        <v>0</v>
      </c>
      <c r="BH158" s="108">
        <f>IF(N158="zníž. prenesená",J158,0)</f>
        <v>0</v>
      </c>
      <c r="BI158" s="108">
        <f>IF(N158="nulová",J158,0)</f>
        <v>0</v>
      </c>
      <c r="BJ158" s="18" t="s">
        <v>87</v>
      </c>
      <c r="BK158" s="108">
        <f>ROUND(I158*H158,2)</f>
        <v>0</v>
      </c>
      <c r="BL158" s="18" t="s">
        <v>252</v>
      </c>
      <c r="BM158" s="190" t="s">
        <v>1940</v>
      </c>
    </row>
    <row r="159" spans="1:65" s="2" customFormat="1" ht="24.2" customHeight="1">
      <c r="A159" s="35"/>
      <c r="B159" s="146"/>
      <c r="C159" s="231" t="s">
        <v>264</v>
      </c>
      <c r="D159" s="231" t="s">
        <v>558</v>
      </c>
      <c r="E159" s="232" t="s">
        <v>1941</v>
      </c>
      <c r="F159" s="233" t="s">
        <v>1942</v>
      </c>
      <c r="G159" s="234" t="s">
        <v>272</v>
      </c>
      <c r="H159" s="235">
        <v>7</v>
      </c>
      <c r="I159" s="236"/>
      <c r="J159" s="237">
        <f>ROUND(I159*H159,2)</f>
        <v>0</v>
      </c>
      <c r="K159" s="238"/>
      <c r="L159" s="239"/>
      <c r="M159" s="240" t="s">
        <v>1</v>
      </c>
      <c r="N159" s="241" t="s">
        <v>40</v>
      </c>
      <c r="O159" s="64"/>
      <c r="P159" s="188">
        <f>O159*H159</f>
        <v>0</v>
      </c>
      <c r="Q159" s="188">
        <v>4.8999999999999998E-4</v>
      </c>
      <c r="R159" s="188">
        <f>Q159*H159</f>
        <v>3.4299999999999999E-3</v>
      </c>
      <c r="S159" s="188">
        <v>0</v>
      </c>
      <c r="T159" s="189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190" t="s">
        <v>314</v>
      </c>
      <c r="AT159" s="190" t="s">
        <v>558</v>
      </c>
      <c r="AU159" s="190" t="s">
        <v>87</v>
      </c>
      <c r="AY159" s="18" t="s">
        <v>176</v>
      </c>
      <c r="BE159" s="108">
        <f>IF(N159="základná",J159,0)</f>
        <v>0</v>
      </c>
      <c r="BF159" s="108">
        <f>IF(N159="znížená",J159,0)</f>
        <v>0</v>
      </c>
      <c r="BG159" s="108">
        <f>IF(N159="zákl. prenesená",J159,0)</f>
        <v>0</v>
      </c>
      <c r="BH159" s="108">
        <f>IF(N159="zníž. prenesená",J159,0)</f>
        <v>0</v>
      </c>
      <c r="BI159" s="108">
        <f>IF(N159="nulová",J159,0)</f>
        <v>0</v>
      </c>
      <c r="BJ159" s="18" t="s">
        <v>87</v>
      </c>
      <c r="BK159" s="108">
        <f>ROUND(I159*H159,2)</f>
        <v>0</v>
      </c>
      <c r="BL159" s="18" t="s">
        <v>252</v>
      </c>
      <c r="BM159" s="190" t="s">
        <v>1943</v>
      </c>
    </row>
    <row r="160" spans="1:65" s="2" customFormat="1" ht="21.75" customHeight="1">
      <c r="A160" s="35"/>
      <c r="B160" s="146"/>
      <c r="C160" s="178" t="s">
        <v>329</v>
      </c>
      <c r="D160" s="178" t="s">
        <v>179</v>
      </c>
      <c r="E160" s="179" t="s">
        <v>1944</v>
      </c>
      <c r="F160" s="180" t="s">
        <v>1945</v>
      </c>
      <c r="G160" s="181" t="s">
        <v>772</v>
      </c>
      <c r="H160" s="242"/>
      <c r="I160" s="183"/>
      <c r="J160" s="184">
        <f>ROUND(I160*H160,2)</f>
        <v>0</v>
      </c>
      <c r="K160" s="185"/>
      <c r="L160" s="36"/>
      <c r="M160" s="186" t="s">
        <v>1</v>
      </c>
      <c r="N160" s="187" t="s">
        <v>40</v>
      </c>
      <c r="O160" s="64"/>
      <c r="P160" s="188">
        <f>O160*H160</f>
        <v>0</v>
      </c>
      <c r="Q160" s="188">
        <v>0</v>
      </c>
      <c r="R160" s="188">
        <f>Q160*H160</f>
        <v>0</v>
      </c>
      <c r="S160" s="188">
        <v>0</v>
      </c>
      <c r="T160" s="189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190" t="s">
        <v>252</v>
      </c>
      <c r="AT160" s="190" t="s">
        <v>179</v>
      </c>
      <c r="AU160" s="190" t="s">
        <v>87</v>
      </c>
      <c r="AY160" s="18" t="s">
        <v>176</v>
      </c>
      <c r="BE160" s="108">
        <f>IF(N160="základná",J160,0)</f>
        <v>0</v>
      </c>
      <c r="BF160" s="108">
        <f>IF(N160="znížená",J160,0)</f>
        <v>0</v>
      </c>
      <c r="BG160" s="108">
        <f>IF(N160="zákl. prenesená",J160,0)</f>
        <v>0</v>
      </c>
      <c r="BH160" s="108">
        <f>IF(N160="zníž. prenesená",J160,0)</f>
        <v>0</v>
      </c>
      <c r="BI160" s="108">
        <f>IF(N160="nulová",J160,0)</f>
        <v>0</v>
      </c>
      <c r="BJ160" s="18" t="s">
        <v>87</v>
      </c>
      <c r="BK160" s="108">
        <f>ROUND(I160*H160,2)</f>
        <v>0</v>
      </c>
      <c r="BL160" s="18" t="s">
        <v>252</v>
      </c>
      <c r="BM160" s="190" t="s">
        <v>1946</v>
      </c>
    </row>
    <row r="161" spans="1:65" s="12" customFormat="1" ht="22.9" customHeight="1">
      <c r="B161" s="165"/>
      <c r="D161" s="166" t="s">
        <v>73</v>
      </c>
      <c r="E161" s="176" t="s">
        <v>1947</v>
      </c>
      <c r="F161" s="176" t="s">
        <v>1948</v>
      </c>
      <c r="I161" s="168"/>
      <c r="J161" s="177">
        <f>BK161</f>
        <v>0</v>
      </c>
      <c r="L161" s="165"/>
      <c r="M161" s="170"/>
      <c r="N161" s="171"/>
      <c r="O161" s="171"/>
      <c r="P161" s="172">
        <f>SUM(P162:P175)</f>
        <v>0</v>
      </c>
      <c r="Q161" s="171"/>
      <c r="R161" s="172">
        <f>SUM(R162:R175)</f>
        <v>0.38929000000000002</v>
      </c>
      <c r="S161" s="171"/>
      <c r="T161" s="173">
        <f>SUM(T162:T175)</f>
        <v>0.31183</v>
      </c>
      <c r="AR161" s="166" t="s">
        <v>87</v>
      </c>
      <c r="AT161" s="174" t="s">
        <v>73</v>
      </c>
      <c r="AU161" s="174" t="s">
        <v>81</v>
      </c>
      <c r="AY161" s="166" t="s">
        <v>176</v>
      </c>
      <c r="BK161" s="175">
        <f>SUM(BK162:BK175)</f>
        <v>0</v>
      </c>
    </row>
    <row r="162" spans="1:65" s="2" customFormat="1" ht="16.5" customHeight="1">
      <c r="A162" s="35"/>
      <c r="B162" s="146"/>
      <c r="C162" s="178" t="s">
        <v>7</v>
      </c>
      <c r="D162" s="178" t="s">
        <v>179</v>
      </c>
      <c r="E162" s="179" t="s">
        <v>1949</v>
      </c>
      <c r="F162" s="180" t="s">
        <v>1950</v>
      </c>
      <c r="G162" s="181" t="s">
        <v>272</v>
      </c>
      <c r="H162" s="182">
        <v>7</v>
      </c>
      <c r="I162" s="183"/>
      <c r="J162" s="184">
        <f t="shared" ref="J162:J175" si="5">ROUND(I162*H162,2)</f>
        <v>0</v>
      </c>
      <c r="K162" s="185"/>
      <c r="L162" s="36"/>
      <c r="M162" s="186" t="s">
        <v>1</v>
      </c>
      <c r="N162" s="187" t="s">
        <v>40</v>
      </c>
      <c r="O162" s="64"/>
      <c r="P162" s="188">
        <f t="shared" ref="P162:P175" si="6">O162*H162</f>
        <v>0</v>
      </c>
      <c r="Q162" s="188">
        <v>0</v>
      </c>
      <c r="R162" s="188">
        <f t="shared" ref="R162:R175" si="7">Q162*H162</f>
        <v>0</v>
      </c>
      <c r="S162" s="188">
        <v>0</v>
      </c>
      <c r="T162" s="189">
        <f t="shared" ref="T162:T175" si="8"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190" t="s">
        <v>252</v>
      </c>
      <c r="AT162" s="190" t="s">
        <v>179</v>
      </c>
      <c r="AU162" s="190" t="s">
        <v>87</v>
      </c>
      <c r="AY162" s="18" t="s">
        <v>176</v>
      </c>
      <c r="BE162" s="108">
        <f t="shared" ref="BE162:BE175" si="9">IF(N162="základná",J162,0)</f>
        <v>0</v>
      </c>
      <c r="BF162" s="108">
        <f t="shared" ref="BF162:BF175" si="10">IF(N162="znížená",J162,0)</f>
        <v>0</v>
      </c>
      <c r="BG162" s="108">
        <f t="shared" ref="BG162:BG175" si="11">IF(N162="zákl. prenesená",J162,0)</f>
        <v>0</v>
      </c>
      <c r="BH162" s="108">
        <f t="shared" ref="BH162:BH175" si="12">IF(N162="zníž. prenesená",J162,0)</f>
        <v>0</v>
      </c>
      <c r="BI162" s="108">
        <f t="shared" ref="BI162:BI175" si="13">IF(N162="nulová",J162,0)</f>
        <v>0</v>
      </c>
      <c r="BJ162" s="18" t="s">
        <v>87</v>
      </c>
      <c r="BK162" s="108">
        <f t="shared" ref="BK162:BK175" si="14">ROUND(I162*H162,2)</f>
        <v>0</v>
      </c>
      <c r="BL162" s="18" t="s">
        <v>252</v>
      </c>
      <c r="BM162" s="190" t="s">
        <v>1951</v>
      </c>
    </row>
    <row r="163" spans="1:65" s="2" customFormat="1" ht="24.2" customHeight="1">
      <c r="A163" s="35"/>
      <c r="B163" s="146"/>
      <c r="C163" s="178" t="s">
        <v>339</v>
      </c>
      <c r="D163" s="178" t="s">
        <v>179</v>
      </c>
      <c r="E163" s="179" t="s">
        <v>1952</v>
      </c>
      <c r="F163" s="180" t="s">
        <v>1953</v>
      </c>
      <c r="G163" s="181" t="s">
        <v>272</v>
      </c>
      <c r="H163" s="182">
        <v>7</v>
      </c>
      <c r="I163" s="183"/>
      <c r="J163" s="184">
        <f t="shared" si="5"/>
        <v>0</v>
      </c>
      <c r="K163" s="185"/>
      <c r="L163" s="36"/>
      <c r="M163" s="186" t="s">
        <v>1</v>
      </c>
      <c r="N163" s="187" t="s">
        <v>40</v>
      </c>
      <c r="O163" s="64"/>
      <c r="P163" s="188">
        <f t="shared" si="6"/>
        <v>0</v>
      </c>
      <c r="Q163" s="188">
        <v>5.0000000000000002E-5</v>
      </c>
      <c r="R163" s="188">
        <f t="shared" si="7"/>
        <v>3.5E-4</v>
      </c>
      <c r="S163" s="188">
        <v>0</v>
      </c>
      <c r="T163" s="189">
        <f t="shared" si="8"/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190" t="s">
        <v>252</v>
      </c>
      <c r="AT163" s="190" t="s">
        <v>179</v>
      </c>
      <c r="AU163" s="190" t="s">
        <v>87</v>
      </c>
      <c r="AY163" s="18" t="s">
        <v>176</v>
      </c>
      <c r="BE163" s="108">
        <f t="shared" si="9"/>
        <v>0</v>
      </c>
      <c r="BF163" s="108">
        <f t="shared" si="10"/>
        <v>0</v>
      </c>
      <c r="BG163" s="108">
        <f t="shared" si="11"/>
        <v>0</v>
      </c>
      <c r="BH163" s="108">
        <f t="shared" si="12"/>
        <v>0</v>
      </c>
      <c r="BI163" s="108">
        <f t="shared" si="13"/>
        <v>0</v>
      </c>
      <c r="BJ163" s="18" t="s">
        <v>87</v>
      </c>
      <c r="BK163" s="108">
        <f t="shared" si="14"/>
        <v>0</v>
      </c>
      <c r="BL163" s="18" t="s">
        <v>252</v>
      </c>
      <c r="BM163" s="190" t="s">
        <v>1954</v>
      </c>
    </row>
    <row r="164" spans="1:65" s="2" customFormat="1" ht="24.2" customHeight="1">
      <c r="A164" s="35"/>
      <c r="B164" s="146"/>
      <c r="C164" s="178" t="s">
        <v>280</v>
      </c>
      <c r="D164" s="178" t="s">
        <v>179</v>
      </c>
      <c r="E164" s="179" t="s">
        <v>1955</v>
      </c>
      <c r="F164" s="180" t="s">
        <v>1956</v>
      </c>
      <c r="G164" s="181" t="s">
        <v>272</v>
      </c>
      <c r="H164" s="182">
        <v>1</v>
      </c>
      <c r="I164" s="183"/>
      <c r="J164" s="184">
        <f t="shared" si="5"/>
        <v>0</v>
      </c>
      <c r="K164" s="185"/>
      <c r="L164" s="36"/>
      <c r="M164" s="186" t="s">
        <v>1</v>
      </c>
      <c r="N164" s="187" t="s">
        <v>40</v>
      </c>
      <c r="O164" s="64"/>
      <c r="P164" s="188">
        <f t="shared" si="6"/>
        <v>0</v>
      </c>
      <c r="Q164" s="188">
        <v>2.0000000000000002E-5</v>
      </c>
      <c r="R164" s="188">
        <f t="shared" si="7"/>
        <v>2.0000000000000002E-5</v>
      </c>
      <c r="S164" s="188">
        <v>0</v>
      </c>
      <c r="T164" s="189">
        <f t="shared" si="8"/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190" t="s">
        <v>252</v>
      </c>
      <c r="AT164" s="190" t="s">
        <v>179</v>
      </c>
      <c r="AU164" s="190" t="s">
        <v>87</v>
      </c>
      <c r="AY164" s="18" t="s">
        <v>176</v>
      </c>
      <c r="BE164" s="108">
        <f t="shared" si="9"/>
        <v>0</v>
      </c>
      <c r="BF164" s="108">
        <f t="shared" si="10"/>
        <v>0</v>
      </c>
      <c r="BG164" s="108">
        <f t="shared" si="11"/>
        <v>0</v>
      </c>
      <c r="BH164" s="108">
        <f t="shared" si="12"/>
        <v>0</v>
      </c>
      <c r="BI164" s="108">
        <f t="shared" si="13"/>
        <v>0</v>
      </c>
      <c r="BJ164" s="18" t="s">
        <v>87</v>
      </c>
      <c r="BK164" s="108">
        <f t="shared" si="14"/>
        <v>0</v>
      </c>
      <c r="BL164" s="18" t="s">
        <v>252</v>
      </c>
      <c r="BM164" s="190" t="s">
        <v>1957</v>
      </c>
    </row>
    <row r="165" spans="1:65" s="2" customFormat="1" ht="24.2" customHeight="1">
      <c r="A165" s="35"/>
      <c r="B165" s="146"/>
      <c r="C165" s="231" t="s">
        <v>349</v>
      </c>
      <c r="D165" s="231" t="s">
        <v>558</v>
      </c>
      <c r="E165" s="232" t="s">
        <v>1958</v>
      </c>
      <c r="F165" s="233" t="s">
        <v>1959</v>
      </c>
      <c r="G165" s="234" t="s">
        <v>272</v>
      </c>
      <c r="H165" s="235">
        <v>1</v>
      </c>
      <c r="I165" s="236"/>
      <c r="J165" s="237">
        <f t="shared" si="5"/>
        <v>0</v>
      </c>
      <c r="K165" s="238"/>
      <c r="L165" s="239"/>
      <c r="M165" s="240" t="s">
        <v>1</v>
      </c>
      <c r="N165" s="241" t="s">
        <v>40</v>
      </c>
      <c r="O165" s="64"/>
      <c r="P165" s="188">
        <f t="shared" si="6"/>
        <v>0</v>
      </c>
      <c r="Q165" s="188">
        <v>2.8070000000000001E-2</v>
      </c>
      <c r="R165" s="188">
        <f t="shared" si="7"/>
        <v>2.8070000000000001E-2</v>
      </c>
      <c r="S165" s="188">
        <v>0</v>
      </c>
      <c r="T165" s="189">
        <f t="shared" si="8"/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190" t="s">
        <v>314</v>
      </c>
      <c r="AT165" s="190" t="s">
        <v>558</v>
      </c>
      <c r="AU165" s="190" t="s">
        <v>87</v>
      </c>
      <c r="AY165" s="18" t="s">
        <v>176</v>
      </c>
      <c r="BE165" s="108">
        <f t="shared" si="9"/>
        <v>0</v>
      </c>
      <c r="BF165" s="108">
        <f t="shared" si="10"/>
        <v>0</v>
      </c>
      <c r="BG165" s="108">
        <f t="shared" si="11"/>
        <v>0</v>
      </c>
      <c r="BH165" s="108">
        <f t="shared" si="12"/>
        <v>0</v>
      </c>
      <c r="BI165" s="108">
        <f t="shared" si="13"/>
        <v>0</v>
      </c>
      <c r="BJ165" s="18" t="s">
        <v>87</v>
      </c>
      <c r="BK165" s="108">
        <f t="shared" si="14"/>
        <v>0</v>
      </c>
      <c r="BL165" s="18" t="s">
        <v>252</v>
      </c>
      <c r="BM165" s="190" t="s">
        <v>1960</v>
      </c>
    </row>
    <row r="166" spans="1:65" s="2" customFormat="1" ht="24.2" customHeight="1">
      <c r="A166" s="35"/>
      <c r="B166" s="146"/>
      <c r="C166" s="178" t="s">
        <v>285</v>
      </c>
      <c r="D166" s="178" t="s">
        <v>179</v>
      </c>
      <c r="E166" s="179" t="s">
        <v>1961</v>
      </c>
      <c r="F166" s="180" t="s">
        <v>1962</v>
      </c>
      <c r="G166" s="181" t="s">
        <v>272</v>
      </c>
      <c r="H166" s="182">
        <v>1</v>
      </c>
      <c r="I166" s="183"/>
      <c r="J166" s="184">
        <f t="shared" si="5"/>
        <v>0</v>
      </c>
      <c r="K166" s="185"/>
      <c r="L166" s="36"/>
      <c r="M166" s="186" t="s">
        <v>1</v>
      </c>
      <c r="N166" s="187" t="s">
        <v>40</v>
      </c>
      <c r="O166" s="64"/>
      <c r="P166" s="188">
        <f t="shared" si="6"/>
        <v>0</v>
      </c>
      <c r="Q166" s="188">
        <v>2.0000000000000002E-5</v>
      </c>
      <c r="R166" s="188">
        <f t="shared" si="7"/>
        <v>2.0000000000000002E-5</v>
      </c>
      <c r="S166" s="188">
        <v>0</v>
      </c>
      <c r="T166" s="189">
        <f t="shared" si="8"/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190" t="s">
        <v>252</v>
      </c>
      <c r="AT166" s="190" t="s">
        <v>179</v>
      </c>
      <c r="AU166" s="190" t="s">
        <v>87</v>
      </c>
      <c r="AY166" s="18" t="s">
        <v>176</v>
      </c>
      <c r="BE166" s="108">
        <f t="shared" si="9"/>
        <v>0</v>
      </c>
      <c r="BF166" s="108">
        <f t="shared" si="10"/>
        <v>0</v>
      </c>
      <c r="BG166" s="108">
        <f t="shared" si="11"/>
        <v>0</v>
      </c>
      <c r="BH166" s="108">
        <f t="shared" si="12"/>
        <v>0</v>
      </c>
      <c r="BI166" s="108">
        <f t="shared" si="13"/>
        <v>0</v>
      </c>
      <c r="BJ166" s="18" t="s">
        <v>87</v>
      </c>
      <c r="BK166" s="108">
        <f t="shared" si="14"/>
        <v>0</v>
      </c>
      <c r="BL166" s="18" t="s">
        <v>252</v>
      </c>
      <c r="BM166" s="190" t="s">
        <v>1963</v>
      </c>
    </row>
    <row r="167" spans="1:65" s="2" customFormat="1" ht="24.2" customHeight="1">
      <c r="A167" s="35"/>
      <c r="B167" s="146"/>
      <c r="C167" s="231" t="s">
        <v>353</v>
      </c>
      <c r="D167" s="231" t="s">
        <v>558</v>
      </c>
      <c r="E167" s="232" t="s">
        <v>1964</v>
      </c>
      <c r="F167" s="233" t="s">
        <v>1965</v>
      </c>
      <c r="G167" s="234" t="s">
        <v>272</v>
      </c>
      <c r="H167" s="235">
        <v>1</v>
      </c>
      <c r="I167" s="236"/>
      <c r="J167" s="237">
        <f t="shared" si="5"/>
        <v>0</v>
      </c>
      <c r="K167" s="238"/>
      <c r="L167" s="239"/>
      <c r="M167" s="240" t="s">
        <v>1</v>
      </c>
      <c r="N167" s="241" t="s">
        <v>40</v>
      </c>
      <c r="O167" s="64"/>
      <c r="P167" s="188">
        <f t="shared" si="6"/>
        <v>0</v>
      </c>
      <c r="Q167" s="188">
        <v>4.0399999999999998E-2</v>
      </c>
      <c r="R167" s="188">
        <f t="shared" si="7"/>
        <v>4.0399999999999998E-2</v>
      </c>
      <c r="S167" s="188">
        <v>0</v>
      </c>
      <c r="T167" s="189">
        <f t="shared" si="8"/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190" t="s">
        <v>314</v>
      </c>
      <c r="AT167" s="190" t="s">
        <v>558</v>
      </c>
      <c r="AU167" s="190" t="s">
        <v>87</v>
      </c>
      <c r="AY167" s="18" t="s">
        <v>176</v>
      </c>
      <c r="BE167" s="108">
        <f t="shared" si="9"/>
        <v>0</v>
      </c>
      <c r="BF167" s="108">
        <f t="shared" si="10"/>
        <v>0</v>
      </c>
      <c r="BG167" s="108">
        <f t="shared" si="11"/>
        <v>0</v>
      </c>
      <c r="BH167" s="108">
        <f t="shared" si="12"/>
        <v>0</v>
      </c>
      <c r="BI167" s="108">
        <f t="shared" si="13"/>
        <v>0</v>
      </c>
      <c r="BJ167" s="18" t="s">
        <v>87</v>
      </c>
      <c r="BK167" s="108">
        <f t="shared" si="14"/>
        <v>0</v>
      </c>
      <c r="BL167" s="18" t="s">
        <v>252</v>
      </c>
      <c r="BM167" s="190" t="s">
        <v>1966</v>
      </c>
    </row>
    <row r="168" spans="1:65" s="2" customFormat="1" ht="33" customHeight="1">
      <c r="A168" s="35"/>
      <c r="B168" s="146"/>
      <c r="C168" s="178" t="s">
        <v>290</v>
      </c>
      <c r="D168" s="178" t="s">
        <v>179</v>
      </c>
      <c r="E168" s="179" t="s">
        <v>1967</v>
      </c>
      <c r="F168" s="180" t="s">
        <v>1968</v>
      </c>
      <c r="G168" s="181" t="s">
        <v>272</v>
      </c>
      <c r="H168" s="182">
        <v>3</v>
      </c>
      <c r="I168" s="183"/>
      <c r="J168" s="184">
        <f t="shared" si="5"/>
        <v>0</v>
      </c>
      <c r="K168" s="185"/>
      <c r="L168" s="36"/>
      <c r="M168" s="186" t="s">
        <v>1</v>
      </c>
      <c r="N168" s="187" t="s">
        <v>40</v>
      </c>
      <c r="O168" s="64"/>
      <c r="P168" s="188">
        <f t="shared" si="6"/>
        <v>0</v>
      </c>
      <c r="Q168" s="188">
        <v>2.0000000000000002E-5</v>
      </c>
      <c r="R168" s="188">
        <f t="shared" si="7"/>
        <v>6.0000000000000008E-5</v>
      </c>
      <c r="S168" s="188">
        <v>0</v>
      </c>
      <c r="T168" s="189">
        <f t="shared" si="8"/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190" t="s">
        <v>252</v>
      </c>
      <c r="AT168" s="190" t="s">
        <v>179</v>
      </c>
      <c r="AU168" s="190" t="s">
        <v>87</v>
      </c>
      <c r="AY168" s="18" t="s">
        <v>176</v>
      </c>
      <c r="BE168" s="108">
        <f t="shared" si="9"/>
        <v>0</v>
      </c>
      <c r="BF168" s="108">
        <f t="shared" si="10"/>
        <v>0</v>
      </c>
      <c r="BG168" s="108">
        <f t="shared" si="11"/>
        <v>0</v>
      </c>
      <c r="BH168" s="108">
        <f t="shared" si="12"/>
        <v>0</v>
      </c>
      <c r="BI168" s="108">
        <f t="shared" si="13"/>
        <v>0</v>
      </c>
      <c r="BJ168" s="18" t="s">
        <v>87</v>
      </c>
      <c r="BK168" s="108">
        <f t="shared" si="14"/>
        <v>0</v>
      </c>
      <c r="BL168" s="18" t="s">
        <v>252</v>
      </c>
      <c r="BM168" s="190" t="s">
        <v>1969</v>
      </c>
    </row>
    <row r="169" spans="1:65" s="2" customFormat="1" ht="24.2" customHeight="1">
      <c r="A169" s="35"/>
      <c r="B169" s="146"/>
      <c r="C169" s="231" t="s">
        <v>367</v>
      </c>
      <c r="D169" s="231" t="s">
        <v>558</v>
      </c>
      <c r="E169" s="232" t="s">
        <v>1970</v>
      </c>
      <c r="F169" s="233" t="s">
        <v>1971</v>
      </c>
      <c r="G169" s="234" t="s">
        <v>272</v>
      </c>
      <c r="H169" s="235">
        <v>3</v>
      </c>
      <c r="I169" s="236"/>
      <c r="J169" s="237">
        <f t="shared" si="5"/>
        <v>0</v>
      </c>
      <c r="K169" s="238"/>
      <c r="L169" s="239"/>
      <c r="M169" s="240" t="s">
        <v>1</v>
      </c>
      <c r="N169" s="241" t="s">
        <v>40</v>
      </c>
      <c r="O169" s="64"/>
      <c r="P169" s="188">
        <f t="shared" si="6"/>
        <v>0</v>
      </c>
      <c r="Q169" s="188">
        <v>5.3510000000000002E-2</v>
      </c>
      <c r="R169" s="188">
        <f t="shared" si="7"/>
        <v>0.16053000000000001</v>
      </c>
      <c r="S169" s="188">
        <v>0</v>
      </c>
      <c r="T169" s="189">
        <f t="shared" si="8"/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190" t="s">
        <v>314</v>
      </c>
      <c r="AT169" s="190" t="s">
        <v>558</v>
      </c>
      <c r="AU169" s="190" t="s">
        <v>87</v>
      </c>
      <c r="AY169" s="18" t="s">
        <v>176</v>
      </c>
      <c r="BE169" s="108">
        <f t="shared" si="9"/>
        <v>0</v>
      </c>
      <c r="BF169" s="108">
        <f t="shared" si="10"/>
        <v>0</v>
      </c>
      <c r="BG169" s="108">
        <f t="shared" si="11"/>
        <v>0</v>
      </c>
      <c r="BH169" s="108">
        <f t="shared" si="12"/>
        <v>0</v>
      </c>
      <c r="BI169" s="108">
        <f t="shared" si="13"/>
        <v>0</v>
      </c>
      <c r="BJ169" s="18" t="s">
        <v>87</v>
      </c>
      <c r="BK169" s="108">
        <f t="shared" si="14"/>
        <v>0</v>
      </c>
      <c r="BL169" s="18" t="s">
        <v>252</v>
      </c>
      <c r="BM169" s="190" t="s">
        <v>1972</v>
      </c>
    </row>
    <row r="170" spans="1:65" s="2" customFormat="1" ht="33" customHeight="1">
      <c r="A170" s="35"/>
      <c r="B170" s="146"/>
      <c r="C170" s="178" t="s">
        <v>298</v>
      </c>
      <c r="D170" s="178" t="s">
        <v>179</v>
      </c>
      <c r="E170" s="179" t="s">
        <v>1973</v>
      </c>
      <c r="F170" s="180" t="s">
        <v>1974</v>
      </c>
      <c r="G170" s="181" t="s">
        <v>272</v>
      </c>
      <c r="H170" s="182">
        <v>2</v>
      </c>
      <c r="I170" s="183"/>
      <c r="J170" s="184">
        <f t="shared" si="5"/>
        <v>0</v>
      </c>
      <c r="K170" s="185"/>
      <c r="L170" s="36"/>
      <c r="M170" s="186" t="s">
        <v>1</v>
      </c>
      <c r="N170" s="187" t="s">
        <v>40</v>
      </c>
      <c r="O170" s="64"/>
      <c r="P170" s="188">
        <f t="shared" si="6"/>
        <v>0</v>
      </c>
      <c r="Q170" s="188">
        <v>2.0000000000000002E-5</v>
      </c>
      <c r="R170" s="188">
        <f t="shared" si="7"/>
        <v>4.0000000000000003E-5</v>
      </c>
      <c r="S170" s="188">
        <v>0</v>
      </c>
      <c r="T170" s="189">
        <f t="shared" si="8"/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190" t="s">
        <v>252</v>
      </c>
      <c r="AT170" s="190" t="s">
        <v>179</v>
      </c>
      <c r="AU170" s="190" t="s">
        <v>87</v>
      </c>
      <c r="AY170" s="18" t="s">
        <v>176</v>
      </c>
      <c r="BE170" s="108">
        <f t="shared" si="9"/>
        <v>0</v>
      </c>
      <c r="BF170" s="108">
        <f t="shared" si="10"/>
        <v>0</v>
      </c>
      <c r="BG170" s="108">
        <f t="shared" si="11"/>
        <v>0</v>
      </c>
      <c r="BH170" s="108">
        <f t="shared" si="12"/>
        <v>0</v>
      </c>
      <c r="BI170" s="108">
        <f t="shared" si="13"/>
        <v>0</v>
      </c>
      <c r="BJ170" s="18" t="s">
        <v>87</v>
      </c>
      <c r="BK170" s="108">
        <f t="shared" si="14"/>
        <v>0</v>
      </c>
      <c r="BL170" s="18" t="s">
        <v>252</v>
      </c>
      <c r="BM170" s="190" t="s">
        <v>1975</v>
      </c>
    </row>
    <row r="171" spans="1:65" s="2" customFormat="1" ht="24.2" customHeight="1">
      <c r="A171" s="35"/>
      <c r="B171" s="146"/>
      <c r="C171" s="231" t="s">
        <v>379</v>
      </c>
      <c r="D171" s="231" t="s">
        <v>558</v>
      </c>
      <c r="E171" s="232" t="s">
        <v>1976</v>
      </c>
      <c r="F171" s="233" t="s">
        <v>1977</v>
      </c>
      <c r="G171" s="234" t="s">
        <v>272</v>
      </c>
      <c r="H171" s="235">
        <v>2</v>
      </c>
      <c r="I171" s="236"/>
      <c r="J171" s="237">
        <f t="shared" si="5"/>
        <v>0</v>
      </c>
      <c r="K171" s="238"/>
      <c r="L171" s="239"/>
      <c r="M171" s="240" t="s">
        <v>1</v>
      </c>
      <c r="N171" s="241" t="s">
        <v>40</v>
      </c>
      <c r="O171" s="64"/>
      <c r="P171" s="188">
        <f t="shared" si="6"/>
        <v>0</v>
      </c>
      <c r="Q171" s="188">
        <v>7.8539999999999999E-2</v>
      </c>
      <c r="R171" s="188">
        <f t="shared" si="7"/>
        <v>0.15708</v>
      </c>
      <c r="S171" s="188">
        <v>0</v>
      </c>
      <c r="T171" s="189">
        <f t="shared" si="8"/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190" t="s">
        <v>314</v>
      </c>
      <c r="AT171" s="190" t="s">
        <v>558</v>
      </c>
      <c r="AU171" s="190" t="s">
        <v>87</v>
      </c>
      <c r="AY171" s="18" t="s">
        <v>176</v>
      </c>
      <c r="BE171" s="108">
        <f t="shared" si="9"/>
        <v>0</v>
      </c>
      <c r="BF171" s="108">
        <f t="shared" si="10"/>
        <v>0</v>
      </c>
      <c r="BG171" s="108">
        <f t="shared" si="11"/>
        <v>0</v>
      </c>
      <c r="BH171" s="108">
        <f t="shared" si="12"/>
        <v>0</v>
      </c>
      <c r="BI171" s="108">
        <f t="shared" si="13"/>
        <v>0</v>
      </c>
      <c r="BJ171" s="18" t="s">
        <v>87</v>
      </c>
      <c r="BK171" s="108">
        <f t="shared" si="14"/>
        <v>0</v>
      </c>
      <c r="BL171" s="18" t="s">
        <v>252</v>
      </c>
      <c r="BM171" s="190" t="s">
        <v>1978</v>
      </c>
    </row>
    <row r="172" spans="1:65" s="2" customFormat="1" ht="24.2" customHeight="1">
      <c r="A172" s="35"/>
      <c r="B172" s="146"/>
      <c r="C172" s="178" t="s">
        <v>309</v>
      </c>
      <c r="D172" s="178" t="s">
        <v>179</v>
      </c>
      <c r="E172" s="179" t="s">
        <v>1979</v>
      </c>
      <c r="F172" s="180" t="s">
        <v>1980</v>
      </c>
      <c r="G172" s="181" t="s">
        <v>263</v>
      </c>
      <c r="H172" s="182">
        <v>34</v>
      </c>
      <c r="I172" s="183"/>
      <c r="J172" s="184">
        <f t="shared" si="5"/>
        <v>0</v>
      </c>
      <c r="K172" s="185"/>
      <c r="L172" s="36"/>
      <c r="M172" s="186" t="s">
        <v>1</v>
      </c>
      <c r="N172" s="187" t="s">
        <v>40</v>
      </c>
      <c r="O172" s="64"/>
      <c r="P172" s="188">
        <f t="shared" si="6"/>
        <v>0</v>
      </c>
      <c r="Q172" s="188">
        <v>1.0000000000000001E-5</v>
      </c>
      <c r="R172" s="188">
        <f t="shared" si="7"/>
        <v>3.4000000000000002E-4</v>
      </c>
      <c r="S172" s="188">
        <v>1E-3</v>
      </c>
      <c r="T172" s="189">
        <f t="shared" si="8"/>
        <v>3.4000000000000002E-2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190" t="s">
        <v>252</v>
      </c>
      <c r="AT172" s="190" t="s">
        <v>179</v>
      </c>
      <c r="AU172" s="190" t="s">
        <v>87</v>
      </c>
      <c r="AY172" s="18" t="s">
        <v>176</v>
      </c>
      <c r="BE172" s="108">
        <f t="shared" si="9"/>
        <v>0</v>
      </c>
      <c r="BF172" s="108">
        <f t="shared" si="10"/>
        <v>0</v>
      </c>
      <c r="BG172" s="108">
        <f t="shared" si="11"/>
        <v>0</v>
      </c>
      <c r="BH172" s="108">
        <f t="shared" si="12"/>
        <v>0</v>
      </c>
      <c r="BI172" s="108">
        <f t="shared" si="13"/>
        <v>0</v>
      </c>
      <c r="BJ172" s="18" t="s">
        <v>87</v>
      </c>
      <c r="BK172" s="108">
        <f t="shared" si="14"/>
        <v>0</v>
      </c>
      <c r="BL172" s="18" t="s">
        <v>252</v>
      </c>
      <c r="BM172" s="190" t="s">
        <v>1981</v>
      </c>
    </row>
    <row r="173" spans="1:65" s="2" customFormat="1" ht="24.2" customHeight="1">
      <c r="A173" s="35"/>
      <c r="B173" s="146"/>
      <c r="C173" s="178" t="s">
        <v>390</v>
      </c>
      <c r="D173" s="178" t="s">
        <v>179</v>
      </c>
      <c r="E173" s="179" t="s">
        <v>1982</v>
      </c>
      <c r="F173" s="180" t="s">
        <v>1983</v>
      </c>
      <c r="G173" s="181" t="s">
        <v>272</v>
      </c>
      <c r="H173" s="182">
        <v>14</v>
      </c>
      <c r="I173" s="183"/>
      <c r="J173" s="184">
        <f t="shared" si="5"/>
        <v>0</v>
      </c>
      <c r="K173" s="185"/>
      <c r="L173" s="36"/>
      <c r="M173" s="186" t="s">
        <v>1</v>
      </c>
      <c r="N173" s="187" t="s">
        <v>40</v>
      </c>
      <c r="O173" s="64"/>
      <c r="P173" s="188">
        <f t="shared" si="6"/>
        <v>0</v>
      </c>
      <c r="Q173" s="188">
        <v>1.2E-4</v>
      </c>
      <c r="R173" s="188">
        <f t="shared" si="7"/>
        <v>1.6800000000000001E-3</v>
      </c>
      <c r="S173" s="188">
        <v>1.1000000000000001E-3</v>
      </c>
      <c r="T173" s="189">
        <f t="shared" si="8"/>
        <v>1.54E-2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190" t="s">
        <v>252</v>
      </c>
      <c r="AT173" s="190" t="s">
        <v>179</v>
      </c>
      <c r="AU173" s="190" t="s">
        <v>87</v>
      </c>
      <c r="AY173" s="18" t="s">
        <v>176</v>
      </c>
      <c r="BE173" s="108">
        <f t="shared" si="9"/>
        <v>0</v>
      </c>
      <c r="BF173" s="108">
        <f t="shared" si="10"/>
        <v>0</v>
      </c>
      <c r="BG173" s="108">
        <f t="shared" si="11"/>
        <v>0</v>
      </c>
      <c r="BH173" s="108">
        <f t="shared" si="12"/>
        <v>0</v>
      </c>
      <c r="BI173" s="108">
        <f t="shared" si="13"/>
        <v>0</v>
      </c>
      <c r="BJ173" s="18" t="s">
        <v>87</v>
      </c>
      <c r="BK173" s="108">
        <f t="shared" si="14"/>
        <v>0</v>
      </c>
      <c r="BL173" s="18" t="s">
        <v>252</v>
      </c>
      <c r="BM173" s="190" t="s">
        <v>1984</v>
      </c>
    </row>
    <row r="174" spans="1:65" s="2" customFormat="1" ht="21.75" customHeight="1">
      <c r="A174" s="35"/>
      <c r="B174" s="146"/>
      <c r="C174" s="178" t="s">
        <v>314</v>
      </c>
      <c r="D174" s="178" t="s">
        <v>179</v>
      </c>
      <c r="E174" s="179" t="s">
        <v>1985</v>
      </c>
      <c r="F174" s="180" t="s">
        <v>1986</v>
      </c>
      <c r="G174" s="181" t="s">
        <v>272</v>
      </c>
      <c r="H174" s="182">
        <v>7</v>
      </c>
      <c r="I174" s="183"/>
      <c r="J174" s="184">
        <f t="shared" si="5"/>
        <v>0</v>
      </c>
      <c r="K174" s="185"/>
      <c r="L174" s="36"/>
      <c r="M174" s="186" t="s">
        <v>1</v>
      </c>
      <c r="N174" s="187" t="s">
        <v>40</v>
      </c>
      <c r="O174" s="64"/>
      <c r="P174" s="188">
        <f t="shared" si="6"/>
        <v>0</v>
      </c>
      <c r="Q174" s="188">
        <v>1E-4</v>
      </c>
      <c r="R174" s="188">
        <f t="shared" si="7"/>
        <v>6.9999999999999999E-4</v>
      </c>
      <c r="S174" s="188">
        <v>3.7490000000000002E-2</v>
      </c>
      <c r="T174" s="189">
        <f t="shared" si="8"/>
        <v>0.26243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190" t="s">
        <v>252</v>
      </c>
      <c r="AT174" s="190" t="s">
        <v>179</v>
      </c>
      <c r="AU174" s="190" t="s">
        <v>87</v>
      </c>
      <c r="AY174" s="18" t="s">
        <v>176</v>
      </c>
      <c r="BE174" s="108">
        <f t="shared" si="9"/>
        <v>0</v>
      </c>
      <c r="BF174" s="108">
        <f t="shared" si="10"/>
        <v>0</v>
      </c>
      <c r="BG174" s="108">
        <f t="shared" si="11"/>
        <v>0</v>
      </c>
      <c r="BH174" s="108">
        <f t="shared" si="12"/>
        <v>0</v>
      </c>
      <c r="BI174" s="108">
        <f t="shared" si="13"/>
        <v>0</v>
      </c>
      <c r="BJ174" s="18" t="s">
        <v>87</v>
      </c>
      <c r="BK174" s="108">
        <f t="shared" si="14"/>
        <v>0</v>
      </c>
      <c r="BL174" s="18" t="s">
        <v>252</v>
      </c>
      <c r="BM174" s="190" t="s">
        <v>1987</v>
      </c>
    </row>
    <row r="175" spans="1:65" s="2" customFormat="1" ht="24.2" customHeight="1">
      <c r="A175" s="35"/>
      <c r="B175" s="146"/>
      <c r="C175" s="178" t="s">
        <v>401</v>
      </c>
      <c r="D175" s="178" t="s">
        <v>179</v>
      </c>
      <c r="E175" s="179" t="s">
        <v>1988</v>
      </c>
      <c r="F175" s="180" t="s">
        <v>1989</v>
      </c>
      <c r="G175" s="181" t="s">
        <v>772</v>
      </c>
      <c r="H175" s="242"/>
      <c r="I175" s="183"/>
      <c r="J175" s="184">
        <f t="shared" si="5"/>
        <v>0</v>
      </c>
      <c r="K175" s="185"/>
      <c r="L175" s="36"/>
      <c r="M175" s="223" t="s">
        <v>1</v>
      </c>
      <c r="N175" s="224" t="s">
        <v>40</v>
      </c>
      <c r="O175" s="225"/>
      <c r="P175" s="226">
        <f t="shared" si="6"/>
        <v>0</v>
      </c>
      <c r="Q175" s="226">
        <v>0</v>
      </c>
      <c r="R175" s="226">
        <f t="shared" si="7"/>
        <v>0</v>
      </c>
      <c r="S175" s="226">
        <v>0</v>
      </c>
      <c r="T175" s="227">
        <f t="shared" si="8"/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190" t="s">
        <v>252</v>
      </c>
      <c r="AT175" s="190" t="s">
        <v>179</v>
      </c>
      <c r="AU175" s="190" t="s">
        <v>87</v>
      </c>
      <c r="AY175" s="18" t="s">
        <v>176</v>
      </c>
      <c r="BE175" s="108">
        <f t="shared" si="9"/>
        <v>0</v>
      </c>
      <c r="BF175" s="108">
        <f t="shared" si="10"/>
        <v>0</v>
      </c>
      <c r="BG175" s="108">
        <f t="shared" si="11"/>
        <v>0</v>
      </c>
      <c r="BH175" s="108">
        <f t="shared" si="12"/>
        <v>0</v>
      </c>
      <c r="BI175" s="108">
        <f t="shared" si="13"/>
        <v>0</v>
      </c>
      <c r="BJ175" s="18" t="s">
        <v>87</v>
      </c>
      <c r="BK175" s="108">
        <f t="shared" si="14"/>
        <v>0</v>
      </c>
      <c r="BL175" s="18" t="s">
        <v>252</v>
      </c>
      <c r="BM175" s="190" t="s">
        <v>1990</v>
      </c>
    </row>
    <row r="176" spans="1:65" s="2" customFormat="1" ht="6.95" customHeight="1">
      <c r="A176" s="35"/>
      <c r="B176" s="53"/>
      <c r="C176" s="54"/>
      <c r="D176" s="54"/>
      <c r="E176" s="54"/>
      <c r="F176" s="54"/>
      <c r="G176" s="54"/>
      <c r="H176" s="54"/>
      <c r="I176" s="54"/>
      <c r="J176" s="54"/>
      <c r="K176" s="54"/>
      <c r="L176" s="36"/>
      <c r="M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</row>
  </sheetData>
  <autoFilter ref="C132:K175"/>
  <mergeCells count="14">
    <mergeCell ref="D111:F111"/>
    <mergeCell ref="E123:H123"/>
    <mergeCell ref="E125:H125"/>
    <mergeCell ref="L2:V2"/>
    <mergeCell ref="E27:J27"/>
    <mergeCell ref="E87:H87"/>
    <mergeCell ref="D107:F107"/>
    <mergeCell ref="D108:F108"/>
    <mergeCell ref="D109:F109"/>
    <mergeCell ref="D110:F110"/>
    <mergeCell ref="E7:H7"/>
    <mergeCell ref="E9:H9"/>
    <mergeCell ref="E18:H18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12</vt:i4>
      </vt:variant>
      <vt:variant>
        <vt:lpstr>Pomenované rozsahy</vt:lpstr>
      </vt:variant>
      <vt:variant>
        <vt:i4>24</vt:i4>
      </vt:variant>
    </vt:vector>
  </HeadingPairs>
  <TitlesOfParts>
    <vt:vector size="36" baseType="lpstr">
      <vt:lpstr>Rekapitulácia stavby</vt:lpstr>
      <vt:lpstr>ARCH1 - Búracie práce</vt:lpstr>
      <vt:lpstr>ARCH2 - Nový stav</vt:lpstr>
      <vt:lpstr>SLB - Štruktúrovaná kabeláž</vt:lpstr>
      <vt:lpstr>VZT - Klimatizácia a chla...</vt:lpstr>
      <vt:lpstr>MaR - Meranie a regulácia</vt:lpstr>
      <vt:lpstr>MED - Rozvody medicínskyc...</vt:lpstr>
      <vt:lpstr>ZTI - Zdravotechnika</vt:lpstr>
      <vt:lpstr>UK - Vykurovanie</vt:lpstr>
      <vt:lpstr>EL - Silnoprúdové rozvody</vt:lpstr>
      <vt:lpstr>ČP - Čisté priestory</vt:lpstr>
      <vt:lpstr>DS - Dokumentácia skutkov...</vt:lpstr>
      <vt:lpstr>'ARCH1 - Búracie práce'!Názvy_tlače</vt:lpstr>
      <vt:lpstr>'ARCH2 - Nový stav'!Názvy_tlače</vt:lpstr>
      <vt:lpstr>'ČP - Čisté priestory'!Názvy_tlače</vt:lpstr>
      <vt:lpstr>'DS - Dokumentácia skutkov...'!Názvy_tlače</vt:lpstr>
      <vt:lpstr>'EL - Silnoprúdové rozvody'!Názvy_tlače</vt:lpstr>
      <vt:lpstr>'MaR - Meranie a regulácia'!Názvy_tlače</vt:lpstr>
      <vt:lpstr>'MED - Rozvody medicínskyc...'!Názvy_tlače</vt:lpstr>
      <vt:lpstr>'Rekapitulácia stavby'!Názvy_tlače</vt:lpstr>
      <vt:lpstr>'SLB - Štruktúrovaná kabeláž'!Názvy_tlače</vt:lpstr>
      <vt:lpstr>'UK - Vykurovanie'!Názvy_tlače</vt:lpstr>
      <vt:lpstr>'VZT - Klimatizácia a chla...'!Názvy_tlače</vt:lpstr>
      <vt:lpstr>'ZTI - Zdravotechnika'!Názvy_tlače</vt:lpstr>
      <vt:lpstr>'ARCH1 - Búracie práce'!Oblasť_tlače</vt:lpstr>
      <vt:lpstr>'ARCH2 - Nový stav'!Oblasť_tlače</vt:lpstr>
      <vt:lpstr>'ČP - Čisté priestory'!Oblasť_tlače</vt:lpstr>
      <vt:lpstr>'DS - Dokumentácia skutkov...'!Oblasť_tlače</vt:lpstr>
      <vt:lpstr>'EL - Silnoprúdové rozvody'!Oblasť_tlače</vt:lpstr>
      <vt:lpstr>'MaR - Meranie a regulácia'!Oblasť_tlače</vt:lpstr>
      <vt:lpstr>'MED - Rozvody medicínskyc...'!Oblasť_tlače</vt:lpstr>
      <vt:lpstr>'Rekapitulácia stavby'!Oblasť_tlače</vt:lpstr>
      <vt:lpstr>'SLB - Štruktúrovaná kabeláž'!Oblasť_tlače</vt:lpstr>
      <vt:lpstr>'UK - Vykurovanie'!Oblasť_tlače</vt:lpstr>
      <vt:lpstr>'VZT - Klimatizácia a chla...'!Oblasť_tlače</vt:lpstr>
      <vt:lpstr>'ZTI - Zdravotechnika'!Oblasť_tlače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STANKA2017\Stanka123</dc:creator>
  <cp:lastModifiedBy>Andrea Brezová</cp:lastModifiedBy>
  <cp:lastPrinted>2022-03-18T11:26:31Z</cp:lastPrinted>
  <dcterms:created xsi:type="dcterms:W3CDTF">2022-03-18T11:04:38Z</dcterms:created>
  <dcterms:modified xsi:type="dcterms:W3CDTF">2022-12-01T10:44:32Z</dcterms:modified>
</cp:coreProperties>
</file>