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6" tabRatio="500" activeTab="2"/>
  </bookViews>
  <sheets>
    <sheet name="Rekapitulácia stavby" sheetId="1" r:id="rId1"/>
    <sheet name="1 - SO 01 - Budova SOŠ - ..." sheetId="2" r:id="rId2"/>
    <sheet name="2 - SO 01 - Budova SOŠ - ..." sheetId="3" r:id="rId3"/>
  </sheets>
  <definedNames>
    <definedName name="_xlnm._FilterDatabase" localSheetId="1" hidden="1">'1 - SO 01 - Budova SOŠ - ...'!$C$119:$K$165</definedName>
    <definedName name="_xlnm._FilterDatabase" localSheetId="2" hidden="1">'2 - SO 01 - Budova SOŠ - ...'!$C$137:$K$380</definedName>
    <definedName name="_xlnm.Print_Titles" localSheetId="1">'1 - SO 01 - Budova SOŠ - ...'!$119:$119</definedName>
    <definedName name="_xlnm.Print_Titles" localSheetId="2">'2 - SO 01 - Budova SOŠ - ...'!$137:$137</definedName>
    <definedName name="_xlnm.Print_Titles" localSheetId="0">'Rekapitulácia stavby'!$92:$92</definedName>
    <definedName name="_xlnm.Print_Area" localSheetId="1">'1 - SO 01 - Budova SOŠ - ...'!$C$4:$J$71,'1 - SO 01 - Budova SOŠ - ...'!$C$77:$J$101,'1 - SO 01 - Budova SOŠ - ...'!$C$107:$J$165</definedName>
    <definedName name="_xlnm.Print_Area" localSheetId="2">'2 - SO 01 - Budova SOŠ - ...'!$C$4:$J$71,'2 - SO 01 - Budova SOŠ - ...'!$C$77:$J$119,'2 - SO 01 - Budova SOŠ - ...'!$C$125:$J$380</definedName>
    <definedName name="_xlnm.Print_Area" localSheetId="0">'Rekapitulácia stavby'!$D$4:$AO$76,'Rekapitulácia stavby'!$C$82:$AQ$97</definedName>
  </definedNames>
  <calcPr calcId="124519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K380" i="3"/>
  <c r="BI380"/>
  <c r="BH380"/>
  <c r="BG380"/>
  <c r="BE380"/>
  <c r="T380"/>
  <c r="R380"/>
  <c r="P380"/>
  <c r="J380"/>
  <c r="BF380" s="1"/>
  <c r="BK379"/>
  <c r="BK373" s="1"/>
  <c r="J373" s="1"/>
  <c r="J118" s="1"/>
  <c r="BI379"/>
  <c r="BH379"/>
  <c r="BG379"/>
  <c r="BE379"/>
  <c r="T379"/>
  <c r="R379"/>
  <c r="P379"/>
  <c r="J379"/>
  <c r="BF379" s="1"/>
  <c r="BK378"/>
  <c r="BI378"/>
  <c r="BH378"/>
  <c r="BG378"/>
  <c r="BE378"/>
  <c r="T378"/>
  <c r="R378"/>
  <c r="P378"/>
  <c r="J378"/>
  <c r="BF378" s="1"/>
  <c r="BK377"/>
  <c r="BI377"/>
  <c r="BH377"/>
  <c r="BG377"/>
  <c r="BF377"/>
  <c r="BE377"/>
  <c r="T377"/>
  <c r="R377"/>
  <c r="P377"/>
  <c r="J377"/>
  <c r="BK376"/>
  <c r="BI376"/>
  <c r="BH376"/>
  <c r="BG376"/>
  <c r="BE376"/>
  <c r="T376"/>
  <c r="T373" s="1"/>
  <c r="R376"/>
  <c r="R373" s="1"/>
  <c r="P376"/>
  <c r="J376"/>
  <c r="BF376" s="1"/>
  <c r="BK375"/>
  <c r="BI375"/>
  <c r="BH375"/>
  <c r="BG375"/>
  <c r="BE375"/>
  <c r="T375"/>
  <c r="R375"/>
  <c r="P375"/>
  <c r="P373" s="1"/>
  <c r="J375"/>
  <c r="BF375" s="1"/>
  <c r="BK374"/>
  <c r="BI374"/>
  <c r="BH374"/>
  <c r="BG374"/>
  <c r="BF374"/>
  <c r="BE374"/>
  <c r="T374"/>
  <c r="R374"/>
  <c r="P374"/>
  <c r="J374"/>
  <c r="BK372"/>
  <c r="BI372"/>
  <c r="BH372"/>
  <c r="BG372"/>
  <c r="BF372"/>
  <c r="BE372"/>
  <c r="T372"/>
  <c r="R372"/>
  <c r="R371" s="1"/>
  <c r="P372"/>
  <c r="J372"/>
  <c r="BK371"/>
  <c r="T371"/>
  <c r="P371"/>
  <c r="J371"/>
  <c r="J117" s="1"/>
  <c r="BK370"/>
  <c r="BI370"/>
  <c r="BH370"/>
  <c r="BG370"/>
  <c r="BF370"/>
  <c r="BE370"/>
  <c r="T370"/>
  <c r="R370"/>
  <c r="P370"/>
  <c r="J370"/>
  <c r="BK369"/>
  <c r="BK367" s="1"/>
  <c r="J367" s="1"/>
  <c r="J116" s="1"/>
  <c r="BI369"/>
  <c r="BH369"/>
  <c r="BG369"/>
  <c r="BE369"/>
  <c r="T369"/>
  <c r="T367" s="1"/>
  <c r="R369"/>
  <c r="P369"/>
  <c r="J369"/>
  <c r="BF369" s="1"/>
  <c r="BK368"/>
  <c r="BI368"/>
  <c r="BH368"/>
  <c r="BG368"/>
  <c r="BE368"/>
  <c r="T368"/>
  <c r="R368"/>
  <c r="P368"/>
  <c r="P367" s="1"/>
  <c r="J368"/>
  <c r="BF368" s="1"/>
  <c r="BK366"/>
  <c r="BK364" s="1"/>
  <c r="J364" s="1"/>
  <c r="J115" s="1"/>
  <c r="BI366"/>
  <c r="BH366"/>
  <c r="BG366"/>
  <c r="BF366"/>
  <c r="BE366"/>
  <c r="T366"/>
  <c r="R366"/>
  <c r="P366"/>
  <c r="J366"/>
  <c r="BK365"/>
  <c r="BI365"/>
  <c r="BH365"/>
  <c r="BG365"/>
  <c r="BF365"/>
  <c r="BE365"/>
  <c r="T365"/>
  <c r="T364" s="1"/>
  <c r="R365"/>
  <c r="R364" s="1"/>
  <c r="P365"/>
  <c r="J365"/>
  <c r="P364"/>
  <c r="BK363"/>
  <c r="BI363"/>
  <c r="BH363"/>
  <c r="BG363"/>
  <c r="BF363"/>
  <c r="BE363"/>
  <c r="T363"/>
  <c r="R363"/>
  <c r="R362" s="1"/>
  <c r="P363"/>
  <c r="J363"/>
  <c r="BK362"/>
  <c r="J362" s="1"/>
  <c r="J114" s="1"/>
  <c r="T362"/>
  <c r="P362"/>
  <c r="BK361"/>
  <c r="BI361"/>
  <c r="BH361"/>
  <c r="BG361"/>
  <c r="BF361"/>
  <c r="BE361"/>
  <c r="T361"/>
  <c r="R361"/>
  <c r="R358" s="1"/>
  <c r="P361"/>
  <c r="J361"/>
  <c r="BK360"/>
  <c r="BI360"/>
  <c r="BH360"/>
  <c r="BG360"/>
  <c r="BE360"/>
  <c r="T360"/>
  <c r="R360"/>
  <c r="P360"/>
  <c r="J360"/>
  <c r="BF360" s="1"/>
  <c r="BK359"/>
  <c r="BK358" s="1"/>
  <c r="J358" s="1"/>
  <c r="J113" s="1"/>
  <c r="BI359"/>
  <c r="BH359"/>
  <c r="BG359"/>
  <c r="BF359"/>
  <c r="BE359"/>
  <c r="T359"/>
  <c r="R359"/>
  <c r="P359"/>
  <c r="P358" s="1"/>
  <c r="J359"/>
  <c r="T358"/>
  <c r="BK357"/>
  <c r="BI357"/>
  <c r="BH357"/>
  <c r="BG357"/>
  <c r="BE357"/>
  <c r="T357"/>
  <c r="R357"/>
  <c r="P357"/>
  <c r="P355" s="1"/>
  <c r="J357"/>
  <c r="BF357" s="1"/>
  <c r="BK356"/>
  <c r="BI356"/>
  <c r="BH356"/>
  <c r="BG356"/>
  <c r="BF356"/>
  <c r="BE356"/>
  <c r="T356"/>
  <c r="R356"/>
  <c r="R355" s="1"/>
  <c r="P356"/>
  <c r="J356"/>
  <c r="BK355"/>
  <c r="J355" s="1"/>
  <c r="J112" s="1"/>
  <c r="T355"/>
  <c r="BK354"/>
  <c r="BI354"/>
  <c r="BH354"/>
  <c r="BG354"/>
  <c r="BF354"/>
  <c r="BE354"/>
  <c r="T354"/>
  <c r="R354"/>
  <c r="P354"/>
  <c r="J354"/>
  <c r="BK353"/>
  <c r="BI353"/>
  <c r="BH353"/>
  <c r="BG353"/>
  <c r="BE353"/>
  <c r="T353"/>
  <c r="R353"/>
  <c r="P353"/>
  <c r="J353"/>
  <c r="BF353" s="1"/>
  <c r="BK352"/>
  <c r="BI352"/>
  <c r="BH352"/>
  <c r="BG352"/>
  <c r="BF352"/>
  <c r="BE352"/>
  <c r="T352"/>
  <c r="R352"/>
  <c r="P352"/>
  <c r="J352"/>
  <c r="BK351"/>
  <c r="BI351"/>
  <c r="BH351"/>
  <c r="BG351"/>
  <c r="BF351"/>
  <c r="BE351"/>
  <c r="T351"/>
  <c r="R351"/>
  <c r="R349" s="1"/>
  <c r="P351"/>
  <c r="J351"/>
  <c r="BK350"/>
  <c r="BI350"/>
  <c r="BH350"/>
  <c r="BG350"/>
  <c r="BE350"/>
  <c r="T350"/>
  <c r="T349" s="1"/>
  <c r="R350"/>
  <c r="P350"/>
  <c r="P349" s="1"/>
  <c r="J350"/>
  <c r="BF350" s="1"/>
  <c r="BK349"/>
  <c r="J349" s="1"/>
  <c r="J111" s="1"/>
  <c r="BK348"/>
  <c r="BI348"/>
  <c r="BH348"/>
  <c r="BG348"/>
  <c r="BE348"/>
  <c r="T348"/>
  <c r="R348"/>
  <c r="P348"/>
  <c r="J348"/>
  <c r="BF348" s="1"/>
  <c r="BK347"/>
  <c r="BI347"/>
  <c r="BH347"/>
  <c r="BG347"/>
  <c r="BE347"/>
  <c r="T347"/>
  <c r="R347"/>
  <c r="P347"/>
  <c r="J347"/>
  <c r="BF347" s="1"/>
  <c r="BK346"/>
  <c r="BI346"/>
  <c r="BH346"/>
  <c r="BG346"/>
  <c r="BF346"/>
  <c r="BE346"/>
  <c r="T346"/>
  <c r="R346"/>
  <c r="P346"/>
  <c r="J346"/>
  <c r="BK345"/>
  <c r="BI345"/>
  <c r="BH345"/>
  <c r="BG345"/>
  <c r="BE345"/>
  <c r="T345"/>
  <c r="R345"/>
  <c r="P345"/>
  <c r="J345"/>
  <c r="BF345" s="1"/>
  <c r="BK344"/>
  <c r="BI344"/>
  <c r="BH344"/>
  <c r="BG344"/>
  <c r="BE344"/>
  <c r="T344"/>
  <c r="R344"/>
  <c r="P344"/>
  <c r="P341" s="1"/>
  <c r="J344"/>
  <c r="BF344" s="1"/>
  <c r="BK343"/>
  <c r="BI343"/>
  <c r="BH343"/>
  <c r="BG343"/>
  <c r="BF343"/>
  <c r="BE343"/>
  <c r="T343"/>
  <c r="R343"/>
  <c r="P343"/>
  <c r="J343"/>
  <c r="BK342"/>
  <c r="BK341" s="1"/>
  <c r="J341" s="1"/>
  <c r="J110" s="1"/>
  <c r="BI342"/>
  <c r="BH342"/>
  <c r="BG342"/>
  <c r="BE342"/>
  <c r="T342"/>
  <c r="T341" s="1"/>
  <c r="R342"/>
  <c r="P342"/>
  <c r="J342"/>
  <c r="BF342" s="1"/>
  <c r="R341"/>
  <c r="BK340"/>
  <c r="BI340"/>
  <c r="BH340"/>
  <c r="BG340"/>
  <c r="BE340"/>
  <c r="T340"/>
  <c r="R340"/>
  <c r="P340"/>
  <c r="J340"/>
  <c r="BF340" s="1"/>
  <c r="BK339"/>
  <c r="BK337" s="1"/>
  <c r="J337" s="1"/>
  <c r="J109" s="1"/>
  <c r="BI339"/>
  <c r="BH339"/>
  <c r="BG339"/>
  <c r="BF339"/>
  <c r="BE339"/>
  <c r="T339"/>
  <c r="R339"/>
  <c r="P339"/>
  <c r="J339"/>
  <c r="BK338"/>
  <c r="BI338"/>
  <c r="BH338"/>
  <c r="BG338"/>
  <c r="BF338"/>
  <c r="BE338"/>
  <c r="T338"/>
  <c r="T337" s="1"/>
  <c r="R338"/>
  <c r="R337" s="1"/>
  <c r="P338"/>
  <c r="J338"/>
  <c r="P337"/>
  <c r="BK336"/>
  <c r="BI336"/>
  <c r="BH336"/>
  <c r="BG336"/>
  <c r="BF336"/>
  <c r="BE336"/>
  <c r="T336"/>
  <c r="R336"/>
  <c r="P336"/>
  <c r="J336"/>
  <c r="BK335"/>
  <c r="BI335"/>
  <c r="BH335"/>
  <c r="BG335"/>
  <c r="BE335"/>
  <c r="T335"/>
  <c r="R335"/>
  <c r="P335"/>
  <c r="J335"/>
  <c r="BF335" s="1"/>
  <c r="BK334"/>
  <c r="BI334"/>
  <c r="BH334"/>
  <c r="BG334"/>
  <c r="BE334"/>
  <c r="T334"/>
  <c r="R334"/>
  <c r="P334"/>
  <c r="J334"/>
  <c r="BF334" s="1"/>
  <c r="BK333"/>
  <c r="BI333"/>
  <c r="BH333"/>
  <c r="BG333"/>
  <c r="BF333"/>
  <c r="BE333"/>
  <c r="T333"/>
  <c r="R333"/>
  <c r="P333"/>
  <c r="J333"/>
  <c r="BK332"/>
  <c r="BI332"/>
  <c r="BH332"/>
  <c r="BG332"/>
  <c r="BE332"/>
  <c r="T332"/>
  <c r="R332"/>
  <c r="P332"/>
  <c r="J332"/>
  <c r="BF332" s="1"/>
  <c r="BK331"/>
  <c r="BI331"/>
  <c r="BH331"/>
  <c r="BG331"/>
  <c r="BE331"/>
  <c r="T331"/>
  <c r="R331"/>
  <c r="P331"/>
  <c r="J331"/>
  <c r="BF331" s="1"/>
  <c r="BK330"/>
  <c r="BI330"/>
  <c r="BH330"/>
  <c r="BG330"/>
  <c r="BF330"/>
  <c r="BE330"/>
  <c r="T330"/>
  <c r="R330"/>
  <c r="P330"/>
  <c r="J330"/>
  <c r="BK329"/>
  <c r="BI329"/>
  <c r="BH329"/>
  <c r="BG329"/>
  <c r="BE329"/>
  <c r="T329"/>
  <c r="R329"/>
  <c r="P329"/>
  <c r="J329"/>
  <c r="BF329" s="1"/>
  <c r="BK328"/>
  <c r="BI328"/>
  <c r="BH328"/>
  <c r="BG328"/>
  <c r="BE328"/>
  <c r="T328"/>
  <c r="R328"/>
  <c r="P328"/>
  <c r="J328"/>
  <c r="BF328" s="1"/>
  <c r="BK327"/>
  <c r="BI327"/>
  <c r="BH327"/>
  <c r="BG327"/>
  <c r="BF327"/>
  <c r="BE327"/>
  <c r="T327"/>
  <c r="R327"/>
  <c r="P327"/>
  <c r="J327"/>
  <c r="BK326"/>
  <c r="BI326"/>
  <c r="BH326"/>
  <c r="BG326"/>
  <c r="BE326"/>
  <c r="T326"/>
  <c r="R326"/>
  <c r="P326"/>
  <c r="J326"/>
  <c r="BF326" s="1"/>
  <c r="BK325"/>
  <c r="BI325"/>
  <c r="BH325"/>
  <c r="BG325"/>
  <c r="BE325"/>
  <c r="T325"/>
  <c r="R325"/>
  <c r="P325"/>
  <c r="J325"/>
  <c r="BF325" s="1"/>
  <c r="BK324"/>
  <c r="BI324"/>
  <c r="BH324"/>
  <c r="BG324"/>
  <c r="BF324"/>
  <c r="BE324"/>
  <c r="T324"/>
  <c r="R324"/>
  <c r="P324"/>
  <c r="J324"/>
  <c r="BK323"/>
  <c r="BI323"/>
  <c r="BH323"/>
  <c r="BG323"/>
  <c r="BE323"/>
  <c r="T323"/>
  <c r="R323"/>
  <c r="P323"/>
  <c r="J323"/>
  <c r="BF323" s="1"/>
  <c r="BK322"/>
  <c r="BI322"/>
  <c r="BH322"/>
  <c r="BG322"/>
  <c r="BE322"/>
  <c r="T322"/>
  <c r="R322"/>
  <c r="P322"/>
  <c r="J322"/>
  <c r="BF322" s="1"/>
  <c r="BK321"/>
  <c r="BI321"/>
  <c r="BH321"/>
  <c r="BG321"/>
  <c r="BF321"/>
  <c r="BE321"/>
  <c r="T321"/>
  <c r="R321"/>
  <c r="P321"/>
  <c r="J321"/>
  <c r="BK320"/>
  <c r="BI320"/>
  <c r="BH320"/>
  <c r="BG320"/>
  <c r="BE320"/>
  <c r="T320"/>
  <c r="R320"/>
  <c r="P320"/>
  <c r="J320"/>
  <c r="BF320" s="1"/>
  <c r="BK319"/>
  <c r="BI319"/>
  <c r="BH319"/>
  <c r="BG319"/>
  <c r="BE319"/>
  <c r="T319"/>
  <c r="R319"/>
  <c r="P319"/>
  <c r="J319"/>
  <c r="BF319" s="1"/>
  <c r="BK318"/>
  <c r="BI318"/>
  <c r="BH318"/>
  <c r="BG318"/>
  <c r="BF318"/>
  <c r="BE318"/>
  <c r="T318"/>
  <c r="R318"/>
  <c r="P318"/>
  <c r="J318"/>
  <c r="BK317"/>
  <c r="BI317"/>
  <c r="BH317"/>
  <c r="BG317"/>
  <c r="BE317"/>
  <c r="T317"/>
  <c r="R317"/>
  <c r="P317"/>
  <c r="J317"/>
  <c r="BF317" s="1"/>
  <c r="BK316"/>
  <c r="BI316"/>
  <c r="BH316"/>
  <c r="BG316"/>
  <c r="BE316"/>
  <c r="T316"/>
  <c r="R316"/>
  <c r="P316"/>
  <c r="J316"/>
  <c r="BF316" s="1"/>
  <c r="BK315"/>
  <c r="BI315"/>
  <c r="BH315"/>
  <c r="BG315"/>
  <c r="BF315"/>
  <c r="BE315"/>
  <c r="T315"/>
  <c r="R315"/>
  <c r="P315"/>
  <c r="J315"/>
  <c r="BK314"/>
  <c r="BI314"/>
  <c r="BH314"/>
  <c r="BG314"/>
  <c r="BE314"/>
  <c r="T314"/>
  <c r="R314"/>
  <c r="P314"/>
  <c r="J314"/>
  <c r="BF314" s="1"/>
  <c r="BK313"/>
  <c r="BI313"/>
  <c r="BH313"/>
  <c r="BG313"/>
  <c r="BE313"/>
  <c r="T313"/>
  <c r="R313"/>
  <c r="P313"/>
  <c r="J313"/>
  <c r="BF313" s="1"/>
  <c r="BK312"/>
  <c r="BI312"/>
  <c r="BH312"/>
  <c r="BG312"/>
  <c r="BF312"/>
  <c r="BE312"/>
  <c r="T312"/>
  <c r="R312"/>
  <c r="P312"/>
  <c r="J312"/>
  <c r="BK311"/>
  <c r="BI311"/>
  <c r="BH311"/>
  <c r="BG311"/>
  <c r="BE311"/>
  <c r="T311"/>
  <c r="R311"/>
  <c r="P311"/>
  <c r="J311"/>
  <c r="BF311" s="1"/>
  <c r="BK310"/>
  <c r="BI310"/>
  <c r="BH310"/>
  <c r="BG310"/>
  <c r="BE310"/>
  <c r="T310"/>
  <c r="R310"/>
  <c r="P310"/>
  <c r="J310"/>
  <c r="BF310" s="1"/>
  <c r="BK309"/>
  <c r="BI309"/>
  <c r="BH309"/>
  <c r="BG309"/>
  <c r="BF309"/>
  <c r="BE309"/>
  <c r="T309"/>
  <c r="R309"/>
  <c r="P309"/>
  <c r="J309"/>
  <c r="BK308"/>
  <c r="BI308"/>
  <c r="BH308"/>
  <c r="BG308"/>
  <c r="BE308"/>
  <c r="T308"/>
  <c r="R308"/>
  <c r="P308"/>
  <c r="J308"/>
  <c r="BF308" s="1"/>
  <c r="BK307"/>
  <c r="BI307"/>
  <c r="BH307"/>
  <c r="BG307"/>
  <c r="BE307"/>
  <c r="T307"/>
  <c r="R307"/>
  <c r="P307"/>
  <c r="P304" s="1"/>
  <c r="J307"/>
  <c r="BF307" s="1"/>
  <c r="BK306"/>
  <c r="BI306"/>
  <c r="BH306"/>
  <c r="BG306"/>
  <c r="BF306"/>
  <c r="BE306"/>
  <c r="T306"/>
  <c r="R306"/>
  <c r="P306"/>
  <c r="J306"/>
  <c r="BK305"/>
  <c r="BK304" s="1"/>
  <c r="J304" s="1"/>
  <c r="J108" s="1"/>
  <c r="BI305"/>
  <c r="BH305"/>
  <c r="BG305"/>
  <c r="BE305"/>
  <c r="T305"/>
  <c r="T304" s="1"/>
  <c r="R305"/>
  <c r="P305"/>
  <c r="J305"/>
  <c r="BF305" s="1"/>
  <c r="R304"/>
  <c r="BK303"/>
  <c r="BI303"/>
  <c r="BH303"/>
  <c r="BG303"/>
  <c r="BE303"/>
  <c r="T303"/>
  <c r="R303"/>
  <c r="P303"/>
  <c r="J303"/>
  <c r="BF303" s="1"/>
  <c r="BK302"/>
  <c r="BI302"/>
  <c r="BH302"/>
  <c r="BG302"/>
  <c r="BE302"/>
  <c r="T302"/>
  <c r="R302"/>
  <c r="P302"/>
  <c r="J302"/>
  <c r="BF302" s="1"/>
  <c r="BK301"/>
  <c r="BI301"/>
  <c r="BH301"/>
  <c r="BG301"/>
  <c r="BF301"/>
  <c r="BE301"/>
  <c r="T301"/>
  <c r="R301"/>
  <c r="P301"/>
  <c r="J301"/>
  <c r="BK300"/>
  <c r="BI300"/>
  <c r="BH300"/>
  <c r="BG300"/>
  <c r="BE300"/>
  <c r="T300"/>
  <c r="R300"/>
  <c r="P300"/>
  <c r="J300"/>
  <c r="BF300" s="1"/>
  <c r="BK299"/>
  <c r="BI299"/>
  <c r="BH299"/>
  <c r="BG299"/>
  <c r="BE299"/>
  <c r="T299"/>
  <c r="R299"/>
  <c r="P299"/>
  <c r="J299"/>
  <c r="BF299" s="1"/>
  <c r="BK298"/>
  <c r="BI298"/>
  <c r="BH298"/>
  <c r="BG298"/>
  <c r="BF298"/>
  <c r="BE298"/>
  <c r="T298"/>
  <c r="R298"/>
  <c r="P298"/>
  <c r="J298"/>
  <c r="BK297"/>
  <c r="BI297"/>
  <c r="BH297"/>
  <c r="BG297"/>
  <c r="BE297"/>
  <c r="T297"/>
  <c r="R297"/>
  <c r="P297"/>
  <c r="J297"/>
  <c r="BF297" s="1"/>
  <c r="BK296"/>
  <c r="BI296"/>
  <c r="BH296"/>
  <c r="BG296"/>
  <c r="BE296"/>
  <c r="T296"/>
  <c r="R296"/>
  <c r="P296"/>
  <c r="J296"/>
  <c r="BF296" s="1"/>
  <c r="BK295"/>
  <c r="BI295"/>
  <c r="BH295"/>
  <c r="BG295"/>
  <c r="BF295"/>
  <c r="BE295"/>
  <c r="T295"/>
  <c r="R295"/>
  <c r="P295"/>
  <c r="J295"/>
  <c r="BK294"/>
  <c r="BI294"/>
  <c r="BH294"/>
  <c r="BG294"/>
  <c r="BE294"/>
  <c r="T294"/>
  <c r="R294"/>
  <c r="P294"/>
  <c r="J294"/>
  <c r="BF294" s="1"/>
  <c r="BK293"/>
  <c r="BK291" s="1"/>
  <c r="J291" s="1"/>
  <c r="J107" s="1"/>
  <c r="BI293"/>
  <c r="BH293"/>
  <c r="BG293"/>
  <c r="BE293"/>
  <c r="T293"/>
  <c r="T291" s="1"/>
  <c r="R293"/>
  <c r="P293"/>
  <c r="J293"/>
  <c r="BF293" s="1"/>
  <c r="BK292"/>
  <c r="BI292"/>
  <c r="BH292"/>
  <c r="BG292"/>
  <c r="BF292"/>
  <c r="BE292"/>
  <c r="T292"/>
  <c r="R292"/>
  <c r="R291" s="1"/>
  <c r="P292"/>
  <c r="J292"/>
  <c r="P291"/>
  <c r="BK290"/>
  <c r="BI290"/>
  <c r="BH290"/>
  <c r="BG290"/>
  <c r="BF290"/>
  <c r="BE290"/>
  <c r="T290"/>
  <c r="R290"/>
  <c r="P290"/>
  <c r="J290"/>
  <c r="BK289"/>
  <c r="BI289"/>
  <c r="BH289"/>
  <c r="BG289"/>
  <c r="BE289"/>
  <c r="T289"/>
  <c r="R289"/>
  <c r="P289"/>
  <c r="J289"/>
  <c r="BF289" s="1"/>
  <c r="BK288"/>
  <c r="BI288"/>
  <c r="BH288"/>
  <c r="BG288"/>
  <c r="BE288"/>
  <c r="T288"/>
  <c r="R288"/>
  <c r="P288"/>
  <c r="J288"/>
  <c r="BF288" s="1"/>
  <c r="BK287"/>
  <c r="BI287"/>
  <c r="BH287"/>
  <c r="BG287"/>
  <c r="BF287"/>
  <c r="BE287"/>
  <c r="T287"/>
  <c r="R287"/>
  <c r="P287"/>
  <c r="J287"/>
  <c r="BK286"/>
  <c r="BI286"/>
  <c r="BH286"/>
  <c r="BG286"/>
  <c r="BE286"/>
  <c r="T286"/>
  <c r="T283" s="1"/>
  <c r="R286"/>
  <c r="P286"/>
  <c r="J286"/>
  <c r="BF286" s="1"/>
  <c r="BK285"/>
  <c r="BI285"/>
  <c r="BH285"/>
  <c r="BG285"/>
  <c r="BE285"/>
  <c r="T285"/>
  <c r="R285"/>
  <c r="P285"/>
  <c r="P283" s="1"/>
  <c r="J285"/>
  <c r="BF285" s="1"/>
  <c r="BK284"/>
  <c r="BI284"/>
  <c r="BH284"/>
  <c r="BG284"/>
  <c r="BF284"/>
  <c r="BE284"/>
  <c r="T284"/>
  <c r="R284"/>
  <c r="R283" s="1"/>
  <c r="P284"/>
  <c r="J284"/>
  <c r="BK283"/>
  <c r="J283" s="1"/>
  <c r="J106" s="1"/>
  <c r="BK282"/>
  <c r="BI282"/>
  <c r="BH282"/>
  <c r="BG282"/>
  <c r="BF282"/>
  <c r="BE282"/>
  <c r="T282"/>
  <c r="R282"/>
  <c r="P282"/>
  <c r="J282"/>
  <c r="BK281"/>
  <c r="BI281"/>
  <c r="BH281"/>
  <c r="BG281"/>
  <c r="BE281"/>
  <c r="T281"/>
  <c r="R281"/>
  <c r="P281"/>
  <c r="J281"/>
  <c r="BF281" s="1"/>
  <c r="BK280"/>
  <c r="BI280"/>
  <c r="BH280"/>
  <c r="BG280"/>
  <c r="BE280"/>
  <c r="T280"/>
  <c r="R280"/>
  <c r="P280"/>
  <c r="J280"/>
  <c r="BF280" s="1"/>
  <c r="BK279"/>
  <c r="BI279"/>
  <c r="BH279"/>
  <c r="BG279"/>
  <c r="BE279"/>
  <c r="T279"/>
  <c r="R279"/>
  <c r="P279"/>
  <c r="J279"/>
  <c r="BF279" s="1"/>
  <c r="BK278"/>
  <c r="BI278"/>
  <c r="BH278"/>
  <c r="BG278"/>
  <c r="BE278"/>
  <c r="T278"/>
  <c r="R278"/>
  <c r="P278"/>
  <c r="J278"/>
  <c r="BF278" s="1"/>
  <c r="BK277"/>
  <c r="BI277"/>
  <c r="BH277"/>
  <c r="BG277"/>
  <c r="BF277"/>
  <c r="BE277"/>
  <c r="T277"/>
  <c r="R277"/>
  <c r="P277"/>
  <c r="J277"/>
  <c r="BK276"/>
  <c r="BI276"/>
  <c r="BH276"/>
  <c r="BG276"/>
  <c r="BF276"/>
  <c r="BE276"/>
  <c r="T276"/>
  <c r="R276"/>
  <c r="P276"/>
  <c r="J276"/>
  <c r="BK275"/>
  <c r="BI275"/>
  <c r="BH275"/>
  <c r="BG275"/>
  <c r="BE275"/>
  <c r="T275"/>
  <c r="R275"/>
  <c r="P275"/>
  <c r="J275"/>
  <c r="BF275" s="1"/>
  <c r="BK274"/>
  <c r="BI274"/>
  <c r="BH274"/>
  <c r="BG274"/>
  <c r="BF274"/>
  <c r="BE274"/>
  <c r="T274"/>
  <c r="R274"/>
  <c r="P274"/>
  <c r="J274"/>
  <c r="BK273"/>
  <c r="BI273"/>
  <c r="BH273"/>
  <c r="BG273"/>
  <c r="BF273"/>
  <c r="BE273"/>
  <c r="T273"/>
  <c r="R273"/>
  <c r="P273"/>
  <c r="J273"/>
  <c r="BK272"/>
  <c r="BI272"/>
  <c r="BH272"/>
  <c r="BG272"/>
  <c r="BE272"/>
  <c r="T272"/>
  <c r="R272"/>
  <c r="P272"/>
  <c r="J272"/>
  <c r="BF272" s="1"/>
  <c r="BK271"/>
  <c r="BI271"/>
  <c r="BH271"/>
  <c r="BG271"/>
  <c r="BE271"/>
  <c r="T271"/>
  <c r="R271"/>
  <c r="P271"/>
  <c r="J271"/>
  <c r="BF271" s="1"/>
  <c r="BK270"/>
  <c r="BI270"/>
  <c r="BH270"/>
  <c r="BG270"/>
  <c r="BF270"/>
  <c r="BE270"/>
  <c r="T270"/>
  <c r="R270"/>
  <c r="P270"/>
  <c r="J270"/>
  <c r="BK269"/>
  <c r="BI269"/>
  <c r="BH269"/>
  <c r="BG269"/>
  <c r="BE269"/>
  <c r="T269"/>
  <c r="R269"/>
  <c r="P269"/>
  <c r="J269"/>
  <c r="BF269" s="1"/>
  <c r="BK268"/>
  <c r="BK266" s="1"/>
  <c r="J266" s="1"/>
  <c r="J105" s="1"/>
  <c r="BI268"/>
  <c r="BH268"/>
  <c r="BG268"/>
  <c r="BE268"/>
  <c r="T268"/>
  <c r="T266" s="1"/>
  <c r="R268"/>
  <c r="P268"/>
  <c r="J268"/>
  <c r="BF268" s="1"/>
  <c r="BK267"/>
  <c r="BI267"/>
  <c r="BH267"/>
  <c r="BG267"/>
  <c r="BF267"/>
  <c r="BE267"/>
  <c r="T267"/>
  <c r="R267"/>
  <c r="R266" s="1"/>
  <c r="P267"/>
  <c r="J267"/>
  <c r="P266"/>
  <c r="BK265"/>
  <c r="BI265"/>
  <c r="BH265"/>
  <c r="BG265"/>
  <c r="BF265"/>
  <c r="BE265"/>
  <c r="T265"/>
  <c r="R265"/>
  <c r="P265"/>
  <c r="J265"/>
  <c r="BK264"/>
  <c r="BI264"/>
  <c r="BH264"/>
  <c r="BG264"/>
  <c r="BE264"/>
  <c r="T264"/>
  <c r="R264"/>
  <c r="P264"/>
  <c r="J264"/>
  <c r="BF264" s="1"/>
  <c r="BK263"/>
  <c r="BI263"/>
  <c r="BH263"/>
  <c r="BG263"/>
  <c r="BE263"/>
  <c r="T263"/>
  <c r="R263"/>
  <c r="P263"/>
  <c r="J263"/>
  <c r="BF263" s="1"/>
  <c r="BK262"/>
  <c r="BI262"/>
  <c r="BH262"/>
  <c r="BG262"/>
  <c r="BF262"/>
  <c r="BE262"/>
  <c r="T262"/>
  <c r="R262"/>
  <c r="P262"/>
  <c r="J262"/>
  <c r="BK261"/>
  <c r="BI261"/>
  <c r="BH261"/>
  <c r="BG261"/>
  <c r="BF261"/>
  <c r="BE261"/>
  <c r="T261"/>
  <c r="R261"/>
  <c r="P261"/>
  <c r="J261"/>
  <c r="BK260"/>
  <c r="BI260"/>
  <c r="BH260"/>
  <c r="BG260"/>
  <c r="BE260"/>
  <c r="T260"/>
  <c r="R260"/>
  <c r="P260"/>
  <c r="J260"/>
  <c r="BF260" s="1"/>
  <c r="BK259"/>
  <c r="BI259"/>
  <c r="BH259"/>
  <c r="BG259"/>
  <c r="BF259"/>
  <c r="BE259"/>
  <c r="T259"/>
  <c r="R259"/>
  <c r="P259"/>
  <c r="J259"/>
  <c r="BK258"/>
  <c r="BI258"/>
  <c r="BH258"/>
  <c r="BG258"/>
  <c r="BF258"/>
  <c r="BE258"/>
  <c r="T258"/>
  <c r="R258"/>
  <c r="P258"/>
  <c r="J258"/>
  <c r="BK257"/>
  <c r="BI257"/>
  <c r="BH257"/>
  <c r="BG257"/>
  <c r="BE257"/>
  <c r="T257"/>
  <c r="R257"/>
  <c r="P257"/>
  <c r="J257"/>
  <c r="BF257" s="1"/>
  <c r="BK256"/>
  <c r="BI256"/>
  <c r="BH256"/>
  <c r="BG256"/>
  <c r="BF256"/>
  <c r="BE256"/>
  <c r="T256"/>
  <c r="R256"/>
  <c r="P256"/>
  <c r="J256"/>
  <c r="BK255"/>
  <c r="BI255"/>
  <c r="BH255"/>
  <c r="BG255"/>
  <c r="BE255"/>
  <c r="T255"/>
  <c r="R255"/>
  <c r="P255"/>
  <c r="J255"/>
  <c r="BF255" s="1"/>
  <c r="BK254"/>
  <c r="BI254"/>
  <c r="BH254"/>
  <c r="BG254"/>
  <c r="BE254"/>
  <c r="T254"/>
  <c r="R254"/>
  <c r="P254"/>
  <c r="J254"/>
  <c r="BF254" s="1"/>
  <c r="BK253"/>
  <c r="BI253"/>
  <c r="BH253"/>
  <c r="BG253"/>
  <c r="BF253"/>
  <c r="BE253"/>
  <c r="T253"/>
  <c r="R253"/>
  <c r="P253"/>
  <c r="J253"/>
  <c r="BK252"/>
  <c r="BI252"/>
  <c r="BH252"/>
  <c r="BG252"/>
  <c r="BF252"/>
  <c r="BE252"/>
  <c r="T252"/>
  <c r="R252"/>
  <c r="P252"/>
  <c r="J252"/>
  <c r="BK251"/>
  <c r="BI251"/>
  <c r="BH251"/>
  <c r="BG251"/>
  <c r="BE251"/>
  <c r="T251"/>
  <c r="R251"/>
  <c r="P251"/>
  <c r="J251"/>
  <c r="BF251" s="1"/>
  <c r="BK250"/>
  <c r="BI250"/>
  <c r="BH250"/>
  <c r="BG250"/>
  <c r="BF250"/>
  <c r="BE250"/>
  <c r="T250"/>
  <c r="R250"/>
  <c r="P250"/>
  <c r="J250"/>
  <c r="BK249"/>
  <c r="BI249"/>
  <c r="BH249"/>
  <c r="BG249"/>
  <c r="BF249"/>
  <c r="BE249"/>
  <c r="T249"/>
  <c r="R249"/>
  <c r="P249"/>
  <c r="J249"/>
  <c r="BK248"/>
  <c r="BI248"/>
  <c r="BH248"/>
  <c r="BG248"/>
  <c r="BE248"/>
  <c r="T248"/>
  <c r="R248"/>
  <c r="P248"/>
  <c r="J248"/>
  <c r="BF248" s="1"/>
  <c r="BK247"/>
  <c r="BI247"/>
  <c r="BH247"/>
  <c r="BG247"/>
  <c r="BF247"/>
  <c r="BE247"/>
  <c r="T247"/>
  <c r="R247"/>
  <c r="P247"/>
  <c r="J247"/>
  <c r="BK246"/>
  <c r="BI246"/>
  <c r="BH246"/>
  <c r="BG246"/>
  <c r="BF246"/>
  <c r="BE246"/>
  <c r="T246"/>
  <c r="R246"/>
  <c r="P246"/>
  <c r="J246"/>
  <c r="BK245"/>
  <c r="BI245"/>
  <c r="BH245"/>
  <c r="BG245"/>
  <c r="BE245"/>
  <c r="T245"/>
  <c r="R245"/>
  <c r="P245"/>
  <c r="J245"/>
  <c r="BF245" s="1"/>
  <c r="BK244"/>
  <c r="BI244"/>
  <c r="BH244"/>
  <c r="BG244"/>
  <c r="BF244"/>
  <c r="BE244"/>
  <c r="T244"/>
  <c r="R244"/>
  <c r="P244"/>
  <c r="J244"/>
  <c r="BK243"/>
  <c r="BI243"/>
  <c r="BH243"/>
  <c r="BG243"/>
  <c r="BF243"/>
  <c r="BE243"/>
  <c r="T243"/>
  <c r="R243"/>
  <c r="R241" s="1"/>
  <c r="P243"/>
  <c r="J243"/>
  <c r="BK242"/>
  <c r="BK241" s="1"/>
  <c r="J241" s="1"/>
  <c r="J104" s="1"/>
  <c r="BI242"/>
  <c r="BH242"/>
  <c r="BG242"/>
  <c r="BE242"/>
  <c r="T242"/>
  <c r="T241" s="1"/>
  <c r="R242"/>
  <c r="P242"/>
  <c r="P241" s="1"/>
  <c r="J242"/>
  <c r="BF242" s="1"/>
  <c r="BK240"/>
  <c r="BI240"/>
  <c r="BH240"/>
  <c r="BG240"/>
  <c r="BE240"/>
  <c r="T240"/>
  <c r="R240"/>
  <c r="P240"/>
  <c r="J240"/>
  <c r="BF240" s="1"/>
  <c r="BK239"/>
  <c r="BI239"/>
  <c r="BH239"/>
  <c r="BG239"/>
  <c r="BE239"/>
  <c r="T239"/>
  <c r="R239"/>
  <c r="P239"/>
  <c r="J239"/>
  <c r="BF239" s="1"/>
  <c r="BK238"/>
  <c r="BI238"/>
  <c r="BH238"/>
  <c r="BG238"/>
  <c r="BE238"/>
  <c r="T238"/>
  <c r="R238"/>
  <c r="P238"/>
  <c r="J238"/>
  <c r="BF238" s="1"/>
  <c r="BK237"/>
  <c r="BI237"/>
  <c r="BH237"/>
  <c r="BG237"/>
  <c r="BE237"/>
  <c r="T237"/>
  <c r="R237"/>
  <c r="P237"/>
  <c r="J237"/>
  <c r="BF237" s="1"/>
  <c r="BK236"/>
  <c r="BI236"/>
  <c r="BH236"/>
  <c r="BG236"/>
  <c r="BE236"/>
  <c r="T236"/>
  <c r="R236"/>
  <c r="P236"/>
  <c r="J236"/>
  <c r="BF236" s="1"/>
  <c r="BK235"/>
  <c r="BI235"/>
  <c r="BH235"/>
  <c r="BG235"/>
  <c r="BE235"/>
  <c r="T235"/>
  <c r="R235"/>
  <c r="P235"/>
  <c r="J235"/>
  <c r="BF235" s="1"/>
  <c r="BK234"/>
  <c r="BI234"/>
  <c r="BH234"/>
  <c r="BG234"/>
  <c r="BE234"/>
  <c r="T234"/>
  <c r="R234"/>
  <c r="P234"/>
  <c r="J234"/>
  <c r="BF234" s="1"/>
  <c r="BK233"/>
  <c r="BI233"/>
  <c r="BH233"/>
  <c r="BG233"/>
  <c r="BF233"/>
  <c r="BE233"/>
  <c r="T233"/>
  <c r="R233"/>
  <c r="P233"/>
  <c r="J233"/>
  <c r="BK232"/>
  <c r="BI232"/>
  <c r="BH232"/>
  <c r="BG232"/>
  <c r="BE232"/>
  <c r="T232"/>
  <c r="R232"/>
  <c r="P232"/>
  <c r="J232"/>
  <c r="BF232" s="1"/>
  <c r="BK231"/>
  <c r="BI231"/>
  <c r="BH231"/>
  <c r="BG231"/>
  <c r="BE231"/>
  <c r="T231"/>
  <c r="R231"/>
  <c r="P231"/>
  <c r="J231"/>
  <c r="BF231" s="1"/>
  <c r="BK230"/>
  <c r="BI230"/>
  <c r="BH230"/>
  <c r="BG230"/>
  <c r="BE230"/>
  <c r="T230"/>
  <c r="R230"/>
  <c r="R227" s="1"/>
  <c r="P230"/>
  <c r="P227" s="1"/>
  <c r="J230"/>
  <c r="BF230" s="1"/>
  <c r="BK229"/>
  <c r="BI229"/>
  <c r="BH229"/>
  <c r="BG229"/>
  <c r="BE229"/>
  <c r="T229"/>
  <c r="R229"/>
  <c r="P229"/>
  <c r="J229"/>
  <c r="BF229" s="1"/>
  <c r="BK228"/>
  <c r="BK227" s="1"/>
  <c r="J227" s="1"/>
  <c r="J103" s="1"/>
  <c r="BI228"/>
  <c r="BH228"/>
  <c r="BG228"/>
  <c r="BE228"/>
  <c r="T228"/>
  <c r="R228"/>
  <c r="P228"/>
  <c r="J228"/>
  <c r="BF228" s="1"/>
  <c r="T227"/>
  <c r="BK226"/>
  <c r="BI226"/>
  <c r="BH226"/>
  <c r="BG226"/>
  <c r="BE226"/>
  <c r="T226"/>
  <c r="R226"/>
  <c r="P226"/>
  <c r="J226"/>
  <c r="BF226" s="1"/>
  <c r="BK225"/>
  <c r="BI225"/>
  <c r="BH225"/>
  <c r="BG225"/>
  <c r="BF225"/>
  <c r="BE225"/>
  <c r="T225"/>
  <c r="R225"/>
  <c r="P225"/>
  <c r="J225"/>
  <c r="BK224"/>
  <c r="BI224"/>
  <c r="BH224"/>
  <c r="BG224"/>
  <c r="BF224"/>
  <c r="BE224"/>
  <c r="T224"/>
  <c r="R224"/>
  <c r="P224"/>
  <c r="J224"/>
  <c r="BK223"/>
  <c r="BI223"/>
  <c r="BH223"/>
  <c r="BG223"/>
  <c r="BE223"/>
  <c r="T223"/>
  <c r="R223"/>
  <c r="P223"/>
  <c r="P220" s="1"/>
  <c r="J223"/>
  <c r="BF223" s="1"/>
  <c r="BK222"/>
  <c r="BI222"/>
  <c r="BH222"/>
  <c r="BG222"/>
  <c r="BF222"/>
  <c r="BE222"/>
  <c r="T222"/>
  <c r="R222"/>
  <c r="P222"/>
  <c r="J222"/>
  <c r="BK221"/>
  <c r="BK220" s="1"/>
  <c r="J220" s="1"/>
  <c r="J102" s="1"/>
  <c r="BI221"/>
  <c r="BH221"/>
  <c r="BG221"/>
  <c r="BF221"/>
  <c r="BE221"/>
  <c r="T221"/>
  <c r="T220" s="1"/>
  <c r="R221"/>
  <c r="P221"/>
  <c r="J221"/>
  <c r="R220"/>
  <c r="BK219"/>
  <c r="BI219"/>
  <c r="BH219"/>
  <c r="BG219"/>
  <c r="BE219"/>
  <c r="T219"/>
  <c r="R219"/>
  <c r="P219"/>
  <c r="J219"/>
  <c r="BF219" s="1"/>
  <c r="BK218"/>
  <c r="BI218"/>
  <c r="BH218"/>
  <c r="BG218"/>
  <c r="BE218"/>
  <c r="T218"/>
  <c r="R218"/>
  <c r="P218"/>
  <c r="J218"/>
  <c r="BF218" s="1"/>
  <c r="BK217"/>
  <c r="BI217"/>
  <c r="BH217"/>
  <c r="BG217"/>
  <c r="BE217"/>
  <c r="T217"/>
  <c r="R217"/>
  <c r="P217"/>
  <c r="J217"/>
  <c r="BF217" s="1"/>
  <c r="BK216"/>
  <c r="BI216"/>
  <c r="BH216"/>
  <c r="BG216"/>
  <c r="BE216"/>
  <c r="T216"/>
  <c r="R216"/>
  <c r="P216"/>
  <c r="J216"/>
  <c r="BF216" s="1"/>
  <c r="BK215"/>
  <c r="BI215"/>
  <c r="BH215"/>
  <c r="BG215"/>
  <c r="BE215"/>
  <c r="T215"/>
  <c r="R215"/>
  <c r="P215"/>
  <c r="J215"/>
  <c r="BF215" s="1"/>
  <c r="BK214"/>
  <c r="BI214"/>
  <c r="BH214"/>
  <c r="BG214"/>
  <c r="BE214"/>
  <c r="T214"/>
  <c r="R214"/>
  <c r="R211" s="1"/>
  <c r="P214"/>
  <c r="P211" s="1"/>
  <c r="J214"/>
  <c r="BF214" s="1"/>
  <c r="BK213"/>
  <c r="BI213"/>
  <c r="BH213"/>
  <c r="BG213"/>
  <c r="BE213"/>
  <c r="T213"/>
  <c r="R213"/>
  <c r="P213"/>
  <c r="J213"/>
  <c r="BF213" s="1"/>
  <c r="BK212"/>
  <c r="BK211" s="1"/>
  <c r="J211" s="1"/>
  <c r="J101" s="1"/>
  <c r="BI212"/>
  <c r="BH212"/>
  <c r="BG212"/>
  <c r="BE212"/>
  <c r="T212"/>
  <c r="R212"/>
  <c r="P212"/>
  <c r="J212"/>
  <c r="BF212" s="1"/>
  <c r="T211"/>
  <c r="BK210"/>
  <c r="BI210"/>
  <c r="BH210"/>
  <c r="BG210"/>
  <c r="BE210"/>
  <c r="T210"/>
  <c r="R210"/>
  <c r="P210"/>
  <c r="J210"/>
  <c r="BF210" s="1"/>
  <c r="BK209"/>
  <c r="BI209"/>
  <c r="BH209"/>
  <c r="BG209"/>
  <c r="BF209"/>
  <c r="BE209"/>
  <c r="T209"/>
  <c r="R209"/>
  <c r="P209"/>
  <c r="J209"/>
  <c r="BK208"/>
  <c r="BI208"/>
  <c r="BH208"/>
  <c r="BG208"/>
  <c r="BF208"/>
  <c r="BE208"/>
  <c r="T208"/>
  <c r="R208"/>
  <c r="P208"/>
  <c r="J208"/>
  <c r="BK207"/>
  <c r="BI207"/>
  <c r="BH207"/>
  <c r="BG207"/>
  <c r="BE207"/>
  <c r="T207"/>
  <c r="R207"/>
  <c r="P207"/>
  <c r="P204" s="1"/>
  <c r="J207"/>
  <c r="BF207" s="1"/>
  <c r="BK206"/>
  <c r="BI206"/>
  <c r="BH206"/>
  <c r="BG206"/>
  <c r="BF206"/>
  <c r="BE206"/>
  <c r="T206"/>
  <c r="R206"/>
  <c r="P206"/>
  <c r="J206"/>
  <c r="BK205"/>
  <c r="BK204" s="1"/>
  <c r="BI205"/>
  <c r="BH205"/>
  <c r="BG205"/>
  <c r="BF205"/>
  <c r="BE205"/>
  <c r="T205"/>
  <c r="T204" s="1"/>
  <c r="R205"/>
  <c r="P205"/>
  <c r="J205"/>
  <c r="R204"/>
  <c r="BK202"/>
  <c r="BI202"/>
  <c r="BH202"/>
  <c r="BG202"/>
  <c r="BF202"/>
  <c r="BE202"/>
  <c r="T202"/>
  <c r="R202"/>
  <c r="P202"/>
  <c r="P201" s="1"/>
  <c r="J202"/>
  <c r="BK201"/>
  <c r="J201" s="1"/>
  <c r="J98" s="1"/>
  <c r="T201"/>
  <c r="R201"/>
  <c r="BK200"/>
  <c r="BI200"/>
  <c r="BH200"/>
  <c r="BG200"/>
  <c r="BE200"/>
  <c r="T200"/>
  <c r="R200"/>
  <c r="P200"/>
  <c r="J200"/>
  <c r="BF200" s="1"/>
  <c r="BK199"/>
  <c r="BI199"/>
  <c r="BH199"/>
  <c r="BG199"/>
  <c r="BE199"/>
  <c r="T199"/>
  <c r="R199"/>
  <c r="P199"/>
  <c r="J199"/>
  <c r="BF199" s="1"/>
  <c r="BK198"/>
  <c r="BI198"/>
  <c r="BH198"/>
  <c r="BG198"/>
  <c r="BE198"/>
  <c r="T198"/>
  <c r="R198"/>
  <c r="P198"/>
  <c r="J198"/>
  <c r="BF198" s="1"/>
  <c r="BK197"/>
  <c r="BI197"/>
  <c r="BH197"/>
  <c r="BG197"/>
  <c r="BE197"/>
  <c r="T197"/>
  <c r="R197"/>
  <c r="P197"/>
  <c r="J197"/>
  <c r="BF197" s="1"/>
  <c r="BK196"/>
  <c r="BI196"/>
  <c r="BH196"/>
  <c r="BG196"/>
  <c r="BE196"/>
  <c r="T196"/>
  <c r="R196"/>
  <c r="P196"/>
  <c r="J196"/>
  <c r="BF196" s="1"/>
  <c r="BK195"/>
  <c r="BI195"/>
  <c r="BH195"/>
  <c r="BG195"/>
  <c r="BE195"/>
  <c r="T195"/>
  <c r="R195"/>
  <c r="P195"/>
  <c r="J195"/>
  <c r="BF195" s="1"/>
  <c r="BK194"/>
  <c r="BI194"/>
  <c r="BH194"/>
  <c r="BG194"/>
  <c r="BE194"/>
  <c r="T194"/>
  <c r="R194"/>
  <c r="P194"/>
  <c r="J194"/>
  <c r="BF194" s="1"/>
  <c r="BK193"/>
  <c r="BI193"/>
  <c r="BH193"/>
  <c r="BG193"/>
  <c r="BE193"/>
  <c r="T193"/>
  <c r="R193"/>
  <c r="P193"/>
  <c r="J193"/>
  <c r="BF193" s="1"/>
  <c r="BK192"/>
  <c r="BI192"/>
  <c r="BH192"/>
  <c r="BG192"/>
  <c r="BE192"/>
  <c r="T192"/>
  <c r="T189" s="1"/>
  <c r="R192"/>
  <c r="P192"/>
  <c r="J192"/>
  <c r="BF192" s="1"/>
  <c r="BK191"/>
  <c r="BI191"/>
  <c r="BH191"/>
  <c r="BG191"/>
  <c r="BF191"/>
  <c r="BE191"/>
  <c r="T191"/>
  <c r="R191"/>
  <c r="P191"/>
  <c r="P189" s="1"/>
  <c r="J191"/>
  <c r="BK190"/>
  <c r="BI190"/>
  <c r="BH190"/>
  <c r="BG190"/>
  <c r="BE190"/>
  <c r="T190"/>
  <c r="R190"/>
  <c r="R189" s="1"/>
  <c r="P190"/>
  <c r="J190"/>
  <c r="BF190" s="1"/>
  <c r="BK189"/>
  <c r="J189" s="1"/>
  <c r="J97" s="1"/>
  <c r="BK188"/>
  <c r="BI188"/>
  <c r="BH188"/>
  <c r="BG188"/>
  <c r="BF188"/>
  <c r="BE188"/>
  <c r="T188"/>
  <c r="R188"/>
  <c r="P188"/>
  <c r="J188"/>
  <c r="BK187"/>
  <c r="BI187"/>
  <c r="BH187"/>
  <c r="BG187"/>
  <c r="BE187"/>
  <c r="T187"/>
  <c r="R187"/>
  <c r="P187"/>
  <c r="J187"/>
  <c r="BF187" s="1"/>
  <c r="BK186"/>
  <c r="BI186"/>
  <c r="BH186"/>
  <c r="BG186"/>
  <c r="BF186"/>
  <c r="BE186"/>
  <c r="T186"/>
  <c r="R186"/>
  <c r="P186"/>
  <c r="J186"/>
  <c r="BK185"/>
  <c r="BI185"/>
  <c r="BH185"/>
  <c r="BG185"/>
  <c r="BF185"/>
  <c r="BE185"/>
  <c r="T185"/>
  <c r="R185"/>
  <c r="P185"/>
  <c r="J185"/>
  <c r="BK184"/>
  <c r="BI184"/>
  <c r="BH184"/>
  <c r="BG184"/>
  <c r="BE184"/>
  <c r="T184"/>
  <c r="R184"/>
  <c r="P184"/>
  <c r="J184"/>
  <c r="BF184" s="1"/>
  <c r="BK183"/>
  <c r="BI183"/>
  <c r="BH183"/>
  <c r="BG183"/>
  <c r="BF183"/>
  <c r="BE183"/>
  <c r="T183"/>
  <c r="R183"/>
  <c r="P183"/>
  <c r="J183"/>
  <c r="BK182"/>
  <c r="BI182"/>
  <c r="BH182"/>
  <c r="BG182"/>
  <c r="BF182"/>
  <c r="BE182"/>
  <c r="T182"/>
  <c r="R182"/>
  <c r="P182"/>
  <c r="J182"/>
  <c r="BK181"/>
  <c r="BI181"/>
  <c r="BH181"/>
  <c r="BG181"/>
  <c r="BE181"/>
  <c r="T181"/>
  <c r="R181"/>
  <c r="P181"/>
  <c r="J181"/>
  <c r="BF181" s="1"/>
  <c r="BK180"/>
  <c r="BI180"/>
  <c r="BH180"/>
  <c r="BG180"/>
  <c r="BF180"/>
  <c r="BE180"/>
  <c r="T180"/>
  <c r="R180"/>
  <c r="P180"/>
  <c r="J180"/>
  <c r="BK179"/>
  <c r="BI179"/>
  <c r="BH179"/>
  <c r="BG179"/>
  <c r="BF179"/>
  <c r="BE179"/>
  <c r="T179"/>
  <c r="R179"/>
  <c r="P179"/>
  <c r="J179"/>
  <c r="BK178"/>
  <c r="BI178"/>
  <c r="BH178"/>
  <c r="BG178"/>
  <c r="BE178"/>
  <c r="T178"/>
  <c r="R178"/>
  <c r="P178"/>
  <c r="J178"/>
  <c r="BF178" s="1"/>
  <c r="BK177"/>
  <c r="BI177"/>
  <c r="BH177"/>
  <c r="BG177"/>
  <c r="BF177"/>
  <c r="BE177"/>
  <c r="T177"/>
  <c r="R177"/>
  <c r="P177"/>
  <c r="J177"/>
  <c r="BK176"/>
  <c r="BI176"/>
  <c r="BH176"/>
  <c r="BG176"/>
  <c r="BF176"/>
  <c r="BE176"/>
  <c r="T176"/>
  <c r="R176"/>
  <c r="P176"/>
  <c r="J176"/>
  <c r="BK175"/>
  <c r="BI175"/>
  <c r="BH175"/>
  <c r="BG175"/>
  <c r="BE175"/>
  <c r="T175"/>
  <c r="R175"/>
  <c r="P175"/>
  <c r="J175"/>
  <c r="BF175" s="1"/>
  <c r="BK174"/>
  <c r="BI174"/>
  <c r="BH174"/>
  <c r="BG174"/>
  <c r="BF174"/>
  <c r="BE174"/>
  <c r="T174"/>
  <c r="R174"/>
  <c r="P174"/>
  <c r="J174"/>
  <c r="BK173"/>
  <c r="BI173"/>
  <c r="BH173"/>
  <c r="BG173"/>
  <c r="BF173"/>
  <c r="BE173"/>
  <c r="T173"/>
  <c r="R173"/>
  <c r="P173"/>
  <c r="J173"/>
  <c r="BK172"/>
  <c r="BI172"/>
  <c r="BH172"/>
  <c r="BG172"/>
  <c r="BE172"/>
  <c r="T172"/>
  <c r="R172"/>
  <c r="P172"/>
  <c r="J172"/>
  <c r="BF172" s="1"/>
  <c r="BK171"/>
  <c r="BI171"/>
  <c r="BH171"/>
  <c r="BG171"/>
  <c r="BF171"/>
  <c r="BE171"/>
  <c r="T171"/>
  <c r="R171"/>
  <c r="P171"/>
  <c r="J171"/>
  <c r="BK170"/>
  <c r="BI170"/>
  <c r="BH170"/>
  <c r="BG170"/>
  <c r="BF170"/>
  <c r="BE170"/>
  <c r="T170"/>
  <c r="R170"/>
  <c r="P170"/>
  <c r="J170"/>
  <c r="BK169"/>
  <c r="BI169"/>
  <c r="BH169"/>
  <c r="BG169"/>
  <c r="BE169"/>
  <c r="T169"/>
  <c r="R169"/>
  <c r="P169"/>
  <c r="J169"/>
  <c r="BF169" s="1"/>
  <c r="BK168"/>
  <c r="BI168"/>
  <c r="BH168"/>
  <c r="BG168"/>
  <c r="BF168"/>
  <c r="BE168"/>
  <c r="T168"/>
  <c r="R168"/>
  <c r="P168"/>
  <c r="J168"/>
  <c r="BK167"/>
  <c r="BI167"/>
  <c r="BH167"/>
  <c r="BG167"/>
  <c r="BF167"/>
  <c r="BE167"/>
  <c r="T167"/>
  <c r="R167"/>
  <c r="R165" s="1"/>
  <c r="P167"/>
  <c r="J167"/>
  <c r="BK166"/>
  <c r="BK165" s="1"/>
  <c r="J165" s="1"/>
  <c r="J96" s="1"/>
  <c r="BI166"/>
  <c r="BH166"/>
  <c r="BG166"/>
  <c r="BE166"/>
  <c r="T166"/>
  <c r="T165" s="1"/>
  <c r="R166"/>
  <c r="P166"/>
  <c r="P165" s="1"/>
  <c r="J166"/>
  <c r="BF166" s="1"/>
  <c r="BK164"/>
  <c r="BI164"/>
  <c r="BH164"/>
  <c r="BG164"/>
  <c r="BE164"/>
  <c r="T164"/>
  <c r="R164"/>
  <c r="P164"/>
  <c r="J164"/>
  <c r="BF164" s="1"/>
  <c r="BK163"/>
  <c r="BI163"/>
  <c r="BH163"/>
  <c r="BG163"/>
  <c r="BE163"/>
  <c r="T163"/>
  <c r="R163"/>
  <c r="P163"/>
  <c r="J163"/>
  <c r="BF163" s="1"/>
  <c r="BK162"/>
  <c r="BI162"/>
  <c r="BH162"/>
  <c r="BG162"/>
  <c r="BE162"/>
  <c r="T162"/>
  <c r="R162"/>
  <c r="P162"/>
  <c r="J162"/>
  <c r="BF162" s="1"/>
  <c r="BK161"/>
  <c r="BI161"/>
  <c r="BH161"/>
  <c r="BG161"/>
  <c r="BE161"/>
  <c r="T161"/>
  <c r="R161"/>
  <c r="P161"/>
  <c r="J161"/>
  <c r="BF161" s="1"/>
  <c r="BK160"/>
  <c r="BI160"/>
  <c r="BH160"/>
  <c r="BG160"/>
  <c r="BE160"/>
  <c r="T160"/>
  <c r="R160"/>
  <c r="P160"/>
  <c r="J160"/>
  <c r="BF160" s="1"/>
  <c r="BK159"/>
  <c r="BI159"/>
  <c r="BH159"/>
  <c r="BG159"/>
  <c r="BE159"/>
  <c r="T159"/>
  <c r="R159"/>
  <c r="P159"/>
  <c r="J159"/>
  <c r="BF159" s="1"/>
  <c r="BK158"/>
  <c r="BK156" s="1"/>
  <c r="J156" s="1"/>
  <c r="J95" s="1"/>
  <c r="BI158"/>
  <c r="BH158"/>
  <c r="BG158"/>
  <c r="BE158"/>
  <c r="T158"/>
  <c r="T156" s="1"/>
  <c r="R158"/>
  <c r="P158"/>
  <c r="J158"/>
  <c r="BF158" s="1"/>
  <c r="BK157"/>
  <c r="BI157"/>
  <c r="BH157"/>
  <c r="BG157"/>
  <c r="BF157"/>
  <c r="BE157"/>
  <c r="T157"/>
  <c r="R157"/>
  <c r="R156" s="1"/>
  <c r="P157"/>
  <c r="J157"/>
  <c r="P156"/>
  <c r="BK155"/>
  <c r="BI155"/>
  <c r="BH155"/>
  <c r="BG155"/>
  <c r="BF155"/>
  <c r="BE155"/>
  <c r="T155"/>
  <c r="R155"/>
  <c r="P155"/>
  <c r="J155"/>
  <c r="BK154"/>
  <c r="BK153" s="1"/>
  <c r="J153" s="1"/>
  <c r="J94" s="1"/>
  <c r="BI154"/>
  <c r="BH154"/>
  <c r="BG154"/>
  <c r="BF154"/>
  <c r="BE154"/>
  <c r="T154"/>
  <c r="T153" s="1"/>
  <c r="R154"/>
  <c r="P154"/>
  <c r="J154"/>
  <c r="R153"/>
  <c r="P153"/>
  <c r="BK152"/>
  <c r="BI152"/>
  <c r="BH152"/>
  <c r="BG152"/>
  <c r="BE152"/>
  <c r="T152"/>
  <c r="R152"/>
  <c r="P152"/>
  <c r="J152"/>
  <c r="BF152" s="1"/>
  <c r="BK151"/>
  <c r="BI151"/>
  <c r="BH151"/>
  <c r="BG151"/>
  <c r="BE151"/>
  <c r="T151"/>
  <c r="R151"/>
  <c r="P151"/>
  <c r="J151"/>
  <c r="BF151" s="1"/>
  <c r="BK150"/>
  <c r="BI150"/>
  <c r="BH150"/>
  <c r="BG150"/>
  <c r="BE150"/>
  <c r="T150"/>
  <c r="R150"/>
  <c r="P150"/>
  <c r="J150"/>
  <c r="BF150" s="1"/>
  <c r="BK149"/>
  <c r="BI149"/>
  <c r="BH149"/>
  <c r="BG149"/>
  <c r="BE149"/>
  <c r="T149"/>
  <c r="R149"/>
  <c r="P149"/>
  <c r="J149"/>
  <c r="BF149" s="1"/>
  <c r="BK148"/>
  <c r="BI148"/>
  <c r="BH148"/>
  <c r="BG148"/>
  <c r="BE148"/>
  <c r="T148"/>
  <c r="R148"/>
  <c r="P148"/>
  <c r="J148"/>
  <c r="BF148" s="1"/>
  <c r="BK147"/>
  <c r="BI147"/>
  <c r="BH147"/>
  <c r="BG147"/>
  <c r="BF147"/>
  <c r="BE147"/>
  <c r="T147"/>
  <c r="R147"/>
  <c r="P147"/>
  <c r="J147"/>
  <c r="BK146"/>
  <c r="BI146"/>
  <c r="BH146"/>
  <c r="BG146"/>
  <c r="BE146"/>
  <c r="T146"/>
  <c r="R146"/>
  <c r="P146"/>
  <c r="J146"/>
  <c r="BF146" s="1"/>
  <c r="BK145"/>
  <c r="BI145"/>
  <c r="BH145"/>
  <c r="BG145"/>
  <c r="BE145"/>
  <c r="T145"/>
  <c r="R145"/>
  <c r="P145"/>
  <c r="J145"/>
  <c r="BF145" s="1"/>
  <c r="BK144"/>
  <c r="BI144"/>
  <c r="BH144"/>
  <c r="BG144"/>
  <c r="BF144"/>
  <c r="BE144"/>
  <c r="T144"/>
  <c r="R144"/>
  <c r="P144"/>
  <c r="J144"/>
  <c r="BK143"/>
  <c r="BI143"/>
  <c r="BH143"/>
  <c r="BG143"/>
  <c r="BE143"/>
  <c r="T143"/>
  <c r="R143"/>
  <c r="P143"/>
  <c r="J143"/>
  <c r="BF143" s="1"/>
  <c r="BK142"/>
  <c r="BK140" s="1"/>
  <c r="BI142"/>
  <c r="BH142"/>
  <c r="BG142"/>
  <c r="F35" s="1"/>
  <c r="BB96" i="1" s="1"/>
  <c r="BE142" i="3"/>
  <c r="T142"/>
  <c r="T140" s="1"/>
  <c r="R142"/>
  <c r="P142"/>
  <c r="J142"/>
  <c r="BF142" s="1"/>
  <c r="BK141"/>
  <c r="BI141"/>
  <c r="F37" s="1"/>
  <c r="BD96" i="1" s="1"/>
  <c r="BH141" i="3"/>
  <c r="BG141"/>
  <c r="BF141"/>
  <c r="BE141"/>
  <c r="J33" s="1"/>
  <c r="AV96" i="1" s="1"/>
  <c r="T141" i="3"/>
  <c r="R141"/>
  <c r="R140" s="1"/>
  <c r="R139" s="1"/>
  <c r="P141"/>
  <c r="J141"/>
  <c r="P140"/>
  <c r="J135"/>
  <c r="J134"/>
  <c r="F134"/>
  <c r="F132"/>
  <c r="E130"/>
  <c r="J87"/>
  <c r="J86"/>
  <c r="F86"/>
  <c r="F84"/>
  <c r="E82"/>
  <c r="J37"/>
  <c r="J36"/>
  <c r="F36"/>
  <c r="BC96" i="1" s="1"/>
  <c r="J35" i="3"/>
  <c r="AX96" i="1" s="1"/>
  <c r="F33" i="3"/>
  <c r="AZ96" i="1" s="1"/>
  <c r="J18" i="3"/>
  <c r="E18"/>
  <c r="F87" s="1"/>
  <c r="J17"/>
  <c r="J12"/>
  <c r="J84" s="1"/>
  <c r="E7"/>
  <c r="E128" s="1"/>
  <c r="BK165" i="2"/>
  <c r="BK164" s="1"/>
  <c r="J164" s="1"/>
  <c r="J100" s="1"/>
  <c r="BI165"/>
  <c r="BH165"/>
  <c r="BG165"/>
  <c r="BE165"/>
  <c r="T165"/>
  <c r="R165"/>
  <c r="P165"/>
  <c r="P164" s="1"/>
  <c r="J165"/>
  <c r="BF165" s="1"/>
  <c r="T164"/>
  <c r="R164"/>
  <c r="BK163"/>
  <c r="BI163"/>
  <c r="BH163"/>
  <c r="BG163"/>
  <c r="BE163"/>
  <c r="T163"/>
  <c r="R163"/>
  <c r="P163"/>
  <c r="J163"/>
  <c r="BF163" s="1"/>
  <c r="BK162"/>
  <c r="BI162"/>
  <c r="BH162"/>
  <c r="BG162"/>
  <c r="BF162"/>
  <c r="BE162"/>
  <c r="T162"/>
  <c r="R162"/>
  <c r="R161" s="1"/>
  <c r="P162"/>
  <c r="P161" s="1"/>
  <c r="J162"/>
  <c r="BK161"/>
  <c r="J161" s="1"/>
  <c r="J99" s="1"/>
  <c r="T161"/>
  <c r="BK160"/>
  <c r="BI160"/>
  <c r="BH160"/>
  <c r="BG160"/>
  <c r="BF160"/>
  <c r="BE160"/>
  <c r="T160"/>
  <c r="R160"/>
  <c r="R159" s="1"/>
  <c r="P160"/>
  <c r="J160"/>
  <c r="BK159"/>
  <c r="T159"/>
  <c r="P159"/>
  <c r="J159"/>
  <c r="BK158"/>
  <c r="BI158"/>
  <c r="BH158"/>
  <c r="BG158"/>
  <c r="BF158"/>
  <c r="BE158"/>
  <c r="T158"/>
  <c r="R158"/>
  <c r="P158"/>
  <c r="J158"/>
  <c r="BK157"/>
  <c r="BI157"/>
  <c r="BH157"/>
  <c r="BG157"/>
  <c r="BF157"/>
  <c r="BE157"/>
  <c r="T157"/>
  <c r="T154" s="1"/>
  <c r="R157"/>
  <c r="R154" s="1"/>
  <c r="P157"/>
  <c r="J157"/>
  <c r="BK156"/>
  <c r="BI156"/>
  <c r="BH156"/>
  <c r="BG156"/>
  <c r="BE156"/>
  <c r="T156"/>
  <c r="R156"/>
  <c r="P156"/>
  <c r="J156"/>
  <c r="BF156" s="1"/>
  <c r="BK155"/>
  <c r="BI155"/>
  <c r="BH155"/>
  <c r="BG155"/>
  <c r="BF155"/>
  <c r="BE155"/>
  <c r="T155"/>
  <c r="R155"/>
  <c r="P155"/>
  <c r="P154" s="1"/>
  <c r="P145" s="1"/>
  <c r="J155"/>
  <c r="BK154"/>
  <c r="J154" s="1"/>
  <c r="J97" s="1"/>
  <c r="BK153"/>
  <c r="BI153"/>
  <c r="BH153"/>
  <c r="BG153"/>
  <c r="BF153"/>
  <c r="BE153"/>
  <c r="T153"/>
  <c r="R153"/>
  <c r="P153"/>
  <c r="J153"/>
  <c r="BK152"/>
  <c r="BI152"/>
  <c r="BH152"/>
  <c r="BG152"/>
  <c r="BE152"/>
  <c r="T152"/>
  <c r="R152"/>
  <c r="P152"/>
  <c r="J152"/>
  <c r="BF152" s="1"/>
  <c r="BK151"/>
  <c r="BK149" s="1"/>
  <c r="J149" s="1"/>
  <c r="J96" s="1"/>
  <c r="BI151"/>
  <c r="BH151"/>
  <c r="BG151"/>
  <c r="BE151"/>
  <c r="T151"/>
  <c r="T149" s="1"/>
  <c r="R151"/>
  <c r="P151"/>
  <c r="J151"/>
  <c r="BF151" s="1"/>
  <c r="BK150"/>
  <c r="BI150"/>
  <c r="F37" s="1"/>
  <c r="BD95" i="1" s="1"/>
  <c r="BH150" i="2"/>
  <c r="BG150"/>
  <c r="BE150"/>
  <c r="T150"/>
  <c r="R150"/>
  <c r="R149" s="1"/>
  <c r="P150"/>
  <c r="J150"/>
  <c r="BF150" s="1"/>
  <c r="P149"/>
  <c r="BK148"/>
  <c r="BI148"/>
  <c r="BH148"/>
  <c r="BG148"/>
  <c r="BF148"/>
  <c r="BE148"/>
  <c r="T148"/>
  <c r="R148"/>
  <c r="P148"/>
  <c r="J148"/>
  <c r="BK147"/>
  <c r="BK146" s="1"/>
  <c r="BI147"/>
  <c r="BH147"/>
  <c r="BG147"/>
  <c r="BF147"/>
  <c r="BE147"/>
  <c r="T147"/>
  <c r="T146" s="1"/>
  <c r="T145" s="1"/>
  <c r="R147"/>
  <c r="P147"/>
  <c r="J147"/>
  <c r="R146"/>
  <c r="P146"/>
  <c r="BK144"/>
  <c r="BI144"/>
  <c r="BH144"/>
  <c r="BG144"/>
  <c r="BF144"/>
  <c r="BE144"/>
  <c r="T144"/>
  <c r="R144"/>
  <c r="P144"/>
  <c r="J144"/>
  <c r="BK143"/>
  <c r="BI143"/>
  <c r="BH143"/>
  <c r="BG143"/>
  <c r="BF143"/>
  <c r="BE143"/>
  <c r="T143"/>
  <c r="R143"/>
  <c r="P143"/>
  <c r="J143"/>
  <c r="BK142"/>
  <c r="BI142"/>
  <c r="BH142"/>
  <c r="BG142"/>
  <c r="BE142"/>
  <c r="T142"/>
  <c r="R142"/>
  <c r="P142"/>
  <c r="J142"/>
  <c r="BF142" s="1"/>
  <c r="BK141"/>
  <c r="BI141"/>
  <c r="BH141"/>
  <c r="BG141"/>
  <c r="BF141"/>
  <c r="BE141"/>
  <c r="T141"/>
  <c r="R141"/>
  <c r="P141"/>
  <c r="J141"/>
  <c r="BK140"/>
  <c r="BI140"/>
  <c r="BH140"/>
  <c r="BG140"/>
  <c r="BF140"/>
  <c r="BE140"/>
  <c r="T140"/>
  <c r="R140"/>
  <c r="P140"/>
  <c r="J140"/>
  <c r="BK139"/>
  <c r="BI139"/>
  <c r="BH139"/>
  <c r="BG139"/>
  <c r="BE139"/>
  <c r="T139"/>
  <c r="R139"/>
  <c r="P139"/>
  <c r="J139"/>
  <c r="BF139" s="1"/>
  <c r="BK138"/>
  <c r="BI138"/>
  <c r="BH138"/>
  <c r="BG138"/>
  <c r="BF138"/>
  <c r="BE138"/>
  <c r="T138"/>
  <c r="R138"/>
  <c r="P138"/>
  <c r="J138"/>
  <c r="BK137"/>
  <c r="BI137"/>
  <c r="BH137"/>
  <c r="BG137"/>
  <c r="BF137"/>
  <c r="BE137"/>
  <c r="T137"/>
  <c r="R137"/>
  <c r="P137"/>
  <c r="J137"/>
  <c r="BK136"/>
  <c r="BI136"/>
  <c r="BH136"/>
  <c r="BG136"/>
  <c r="BE136"/>
  <c r="T136"/>
  <c r="R136"/>
  <c r="P136"/>
  <c r="J136"/>
  <c r="BF136" s="1"/>
  <c r="BK135"/>
  <c r="BI135"/>
  <c r="BH135"/>
  <c r="BG135"/>
  <c r="BF135"/>
  <c r="BE135"/>
  <c r="T135"/>
  <c r="R135"/>
  <c r="P135"/>
  <c r="J135"/>
  <c r="BK134"/>
  <c r="BI134"/>
  <c r="BH134"/>
  <c r="BG134"/>
  <c r="BF134"/>
  <c r="BE134"/>
  <c r="T134"/>
  <c r="R134"/>
  <c r="P134"/>
  <c r="J134"/>
  <c r="BK133"/>
  <c r="BI133"/>
  <c r="BH133"/>
  <c r="BG133"/>
  <c r="BE133"/>
  <c r="T133"/>
  <c r="R133"/>
  <c r="P133"/>
  <c r="J133"/>
  <c r="BF133" s="1"/>
  <c r="BK132"/>
  <c r="BI132"/>
  <c r="BH132"/>
  <c r="BG132"/>
  <c r="BF132"/>
  <c r="BE132"/>
  <c r="T132"/>
  <c r="R132"/>
  <c r="P132"/>
  <c r="J132"/>
  <c r="BK131"/>
  <c r="BI131"/>
  <c r="BH131"/>
  <c r="BG131"/>
  <c r="BF131"/>
  <c r="BE131"/>
  <c r="T131"/>
  <c r="R131"/>
  <c r="P131"/>
  <c r="J131"/>
  <c r="BK130"/>
  <c r="BI130"/>
  <c r="BH130"/>
  <c r="BG130"/>
  <c r="BE130"/>
  <c r="T130"/>
  <c r="R130"/>
  <c r="P130"/>
  <c r="J130"/>
  <c r="BF130" s="1"/>
  <c r="BK129"/>
  <c r="BI129"/>
  <c r="BH129"/>
  <c r="BG129"/>
  <c r="BF129"/>
  <c r="BE129"/>
  <c r="T129"/>
  <c r="R129"/>
  <c r="P129"/>
  <c r="J129"/>
  <c r="BK128"/>
  <c r="BI128"/>
  <c r="BH128"/>
  <c r="BG128"/>
  <c r="BF128"/>
  <c r="BE128"/>
  <c r="T128"/>
  <c r="R128"/>
  <c r="P128"/>
  <c r="J128"/>
  <c r="BK127"/>
  <c r="BI127"/>
  <c r="BH127"/>
  <c r="BG127"/>
  <c r="BE127"/>
  <c r="T127"/>
  <c r="R127"/>
  <c r="P127"/>
  <c r="J127"/>
  <c r="BF127" s="1"/>
  <c r="BK126"/>
  <c r="BI126"/>
  <c r="BH126"/>
  <c r="BG126"/>
  <c r="BF126"/>
  <c r="BE126"/>
  <c r="T126"/>
  <c r="R126"/>
  <c r="P126"/>
  <c r="J126"/>
  <c r="BK125"/>
  <c r="BI125"/>
  <c r="BH125"/>
  <c r="BG125"/>
  <c r="BF125"/>
  <c r="BE125"/>
  <c r="T125"/>
  <c r="T122" s="1"/>
  <c r="T121" s="1"/>
  <c r="R125"/>
  <c r="R122" s="1"/>
  <c r="R121" s="1"/>
  <c r="P125"/>
  <c r="J125"/>
  <c r="BK124"/>
  <c r="BI124"/>
  <c r="BH124"/>
  <c r="BG124"/>
  <c r="F35" s="1"/>
  <c r="BB95" i="1" s="1"/>
  <c r="BB94" s="1"/>
  <c r="BE124" i="2"/>
  <c r="T124"/>
  <c r="R124"/>
  <c r="P124"/>
  <c r="J124"/>
  <c r="BF124" s="1"/>
  <c r="BK123"/>
  <c r="BI123"/>
  <c r="BH123"/>
  <c r="F36" s="1"/>
  <c r="BC95" i="1" s="1"/>
  <c r="BC94" s="1"/>
  <c r="BG123" i="2"/>
  <c r="BF123"/>
  <c r="BE123"/>
  <c r="F33" s="1"/>
  <c r="AZ95" i="1" s="1"/>
  <c r="AZ94" s="1"/>
  <c r="T123" i="2"/>
  <c r="R123"/>
  <c r="P123"/>
  <c r="P122" s="1"/>
  <c r="P121" s="1"/>
  <c r="J123"/>
  <c r="BK122"/>
  <c r="BK121" s="1"/>
  <c r="J117"/>
  <c r="J116"/>
  <c r="F116"/>
  <c r="F114"/>
  <c r="E112"/>
  <c r="E110"/>
  <c r="J98"/>
  <c r="J87"/>
  <c r="J86"/>
  <c r="F86"/>
  <c r="F84"/>
  <c r="E82"/>
  <c r="J37"/>
  <c r="J36"/>
  <c r="J35"/>
  <c r="AX95" i="1" s="1"/>
  <c r="J18" i="2"/>
  <c r="E18"/>
  <c r="F117" s="1"/>
  <c r="J17"/>
  <c r="J12"/>
  <c r="J84" s="1"/>
  <c r="E7"/>
  <c r="E80" s="1"/>
  <c r="AY96" i="1"/>
  <c r="AY95"/>
  <c r="AS94"/>
  <c r="AM90"/>
  <c r="L90"/>
  <c r="AM89"/>
  <c r="L89"/>
  <c r="AM87"/>
  <c r="L87"/>
  <c r="L85"/>
  <c r="L84"/>
  <c r="F135" i="3" l="1"/>
  <c r="J114" i="2"/>
  <c r="J132" i="3"/>
  <c r="W29" i="1"/>
  <c r="AV94"/>
  <c r="F34" i="3"/>
  <c r="BA96" i="1" s="1"/>
  <c r="J34" i="3"/>
  <c r="AW96" i="1" s="1"/>
  <c r="F34" i="2"/>
  <c r="BA95" i="1" s="1"/>
  <c r="J34" i="2"/>
  <c r="AW95" i="1" s="1"/>
  <c r="T120" i="2"/>
  <c r="R145"/>
  <c r="R120" s="1"/>
  <c r="AT96" i="1"/>
  <c r="BK145" i="2"/>
  <c r="J145" s="1"/>
  <c r="J94" s="1"/>
  <c r="J146"/>
  <c r="J95" s="1"/>
  <c r="BK120"/>
  <c r="J120" s="1"/>
  <c r="J121"/>
  <c r="J92" s="1"/>
  <c r="AX94" i="1"/>
  <c r="W31"/>
  <c r="P139" i="3"/>
  <c r="BD94" i="1"/>
  <c r="W33" s="1"/>
  <c r="R203" i="3"/>
  <c r="R138" s="1"/>
  <c r="R367"/>
  <c r="AY94" i="1"/>
  <c r="W32"/>
  <c r="BK203" i="3"/>
  <c r="J203" s="1"/>
  <c r="J99" s="1"/>
  <c r="J204"/>
  <c r="J100" s="1"/>
  <c r="J140"/>
  <c r="J93" s="1"/>
  <c r="BK139"/>
  <c r="P120" i="2"/>
  <c r="AU95" i="1" s="1"/>
  <c r="T139" i="3"/>
  <c r="T138" s="1"/>
  <c r="T203"/>
  <c r="P203"/>
  <c r="E80"/>
  <c r="J33" i="2"/>
  <c r="AV95" i="1" s="1"/>
  <c r="F87" i="2"/>
  <c r="J122"/>
  <c r="J93" s="1"/>
  <c r="J30" l="1"/>
  <c r="J91"/>
  <c r="AK29" i="1"/>
  <c r="BK138" i="3"/>
  <c r="J138" s="1"/>
  <c r="J139"/>
  <c r="J92" s="1"/>
  <c r="AT95" i="1"/>
  <c r="AU94"/>
  <c r="P138" i="3"/>
  <c r="AU96" i="1" s="1"/>
  <c r="BA94"/>
  <c r="W30" l="1"/>
  <c r="AW94"/>
  <c r="J91" i="3"/>
  <c r="J30"/>
  <c r="J39" i="2"/>
  <c r="AG95" i="1"/>
  <c r="AG96" l="1"/>
  <c r="AN96" s="1"/>
  <c r="J39" i="3"/>
  <c r="AN95" i="1"/>
  <c r="AK30"/>
  <c r="AT94"/>
  <c r="AG94" l="1"/>
  <c r="AN94" s="1"/>
  <c r="AK26" l="1"/>
  <c r="AK35" s="1"/>
</calcChain>
</file>

<file path=xl/sharedStrings.xml><?xml version="1.0" encoding="utf-8"?>
<sst xmlns="http://schemas.openxmlformats.org/spreadsheetml/2006/main" count="3883" uniqueCount="1018">
  <si>
    <t>Export Komplet</t>
  </si>
  <si>
    <t>2.0</t>
  </si>
  <si>
    <t>False</t>
  </si>
  <si>
    <t>{defa5e90-5412-457e-bae6-b222ba88ef5b}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</si>
  <si>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</si>
  <si>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</si>
  <si>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</si>
  <si>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</si>
  <si>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</si>
  <si>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</si>
  <si>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</si>
  <si>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</si>
  <si>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1</t>
  </si>
  <si>
    <t>Meniť je možné iba bunky so žltým podfarbením!_x005F_x000d_
_x005F_x000d_
1) na prvom liste Rekapitulácie stavby vyplňte v zostave_x005F_x000d_
_x005F_x000d_
    a) Rekapitulácia stavby_x005F_x000d_
       - údaje o Zhotoviteľovi_x005F_x000d_
         (prenesú sa do ostatných zostáv aj v iných listoch)_x005F_x000d_
_x005F_x000d_
    b) Rekapitulácia objektov stavby_x005F_x000d_
       - potrebné Ostatné náklady_x005F_x000d_
_x005F_x000d_
2) na vybraných listoch vyplňte v zostave_x005F_x000d_
_x005F_x000d_
    a) Krycí list_x005F_x000d_
       - údaje o Zhotoviteľovi, pokiaľ sa líšia od údajov o Zhotoviteľovi na Rekapitulácii stavby_x005F_x000d_
         (údaje se prenesú do ostatných zostav v danom liste)_x005F_x000d_
_x005F_x000d_
    b) Rekapitulácia rozpočtu_x005F_x000d_
       - potrebné Ostatné náklady_x005F_x000d_
_x005F_x000d_
    c) Celkové náklady za stavbu_x005F_x000d_
       - ceny na položkách_x005F_x000d_
       - množstvo, pokiaľ má žlté podfarbenie_x005F_x000d_
       - a v prípade potreby poznámku (tá je v skrytom stĺpci)</t>
  </si>
  <si>
    <t>Stavba:</t>
  </si>
  <si>
    <t>SOŠ Tornaľa - modernizácia odborného vzdelávania - budova SOŠ</t>
  </si>
  <si>
    <t>JKSO:</t>
  </si>
  <si>
    <t>KS:</t>
  </si>
  <si>
    <t>Miesto:</t>
  </si>
  <si>
    <t>Tornaľa</t>
  </si>
  <si>
    <t>Dátum:</t>
  </si>
  <si>
    <t>18. 5. 2022</t>
  </si>
  <si>
    <t>Objednávateľ:</t>
  </si>
  <si>
    <t>IČO:</t>
  </si>
  <si>
    <t>Banskobystrický samosprávny kraj</t>
  </si>
  <si>
    <t>IČ DPH:</t>
  </si>
  <si>
    <t>Zhotoviteľ:</t>
  </si>
  <si>
    <t>Vyplň údaj</t>
  </si>
  <si>
    <t>Projektant:</t>
  </si>
  <si>
    <t>Ing. Arch. Mário Regec</t>
  </si>
  <si>
    <t>True</t>
  </si>
  <si>
    <t>Spracovateľ:</t>
  </si>
  <si>
    <t>Ing. Marian Magyar</t>
  </si>
  <si>
    <t>Poznámka:</t>
  </si>
  <si>
    <t>Výkaz výmer bol spracovaný na základe projektovej dokumentácie! K správnemu naceneniu výkazu výmer je potrebné naštudovanie PD a obhliadka stavby. Naceniť je potrebné jestvujúci výkaz výmer podľa pokynov tendrového zadávateľa, resp. zmluvy o dielo. Rozdiely uviesť pod čiaru.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</si>
  <si>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</si>
  <si>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</si>
  <si>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</si>
  <si>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</si>
  <si>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</si>
  <si>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</si>
  <si>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</si>
  <si>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</si>
  <si>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</si>
  <si>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</si>
  <si>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</si>
  <si>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</si>
  <si>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</si>
  <si>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</si>
  <si>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</si>
  <si>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</si>
  <si>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</si>
  <si>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</si>
  <si>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</si>
  <si>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</si>
  <si>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</si>
  <si>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</si>
  <si>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</si>
  <si>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</si>
  <si>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</si>
  <si>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</si>
  <si>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Ostat._x005F_x000d_
náklady [EUR]</t>
  </si>
  <si>
    <t>DPH [EUR]</t>
  </si>
  <si>
    <t>Normohodiny [h]</t>
  </si>
  <si>
    <t>DPH základná [EUR]</t>
  </si>
  <si>
    <t>DPH znížená [EUR]</t>
  </si>
  <si>
    <t>DPH základná prenesená_x005F_x000d_
[EUR]</t>
  </si>
  <si>
    <t>DPH znížená prenesená_x005F_x000d_
[EUR]</t>
  </si>
  <si>
    <t>Základňa_x005F_x000d_
DPH základná</t>
  </si>
  <si>
    <t>Základňa_x005F_x000d_
DPH znížená</t>
  </si>
  <si>
    <t>Základňa_x005F_x000d_
DPH zákl. prenesená</t>
  </si>
  <si>
    <t>Základňa_x005F_x000d_
DPH zníž. prenesená</t>
  </si>
  <si>
    <t>Základňa_x005F_x000d_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</si>
  <si>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</si>
  <si>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</si>
  <si>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</si>
  <si>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</si>
  <si>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</si>
  <si>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</si>
  <si>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</si>
  <si>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01 - Budova SOŠ - búracie práce</t>
  </si>
  <si>
    <t>STA</t>
  </si>
  <si>
    <t>{4d128979-9459-4516-88b3-4824e9ccef83}</t>
  </si>
  <si>
    <t>2</t>
  </si>
  <si>
    <t>SO 01 - Budova SOŠ - architektúra</t>
  </si>
  <si>
    <t>{97b6deb6-c946-4804-978b-e490fad4562e}</t>
  </si>
  <si>
    <t>KRYCÍ LIST ROZPOČTU</t>
  </si>
  <si>
    <t>Objekt:</t>
  </si>
  <si>
    <t>1 - SO 01 - Budova SOŠ - búracie práce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</si>
  <si>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</si>
  <si>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</si>
  <si>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</si>
  <si>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</si>
  <si>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</si>
  <si>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</si>
  <si>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</si>
  <si>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</si>
  <si>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725 - Zdravotechnika - zariadovacie predmety</t>
  </si>
  <si>
    <t xml:space="preserve">    762 - Konštrukcie tesárske</t>
  </si>
  <si>
    <t xml:space="preserve">    764 - Konštrukcie klampiarske</t>
  </si>
  <si>
    <t xml:space="preserve">    765 - Konštrukcie - krytiny tvrdé</t>
  </si>
  <si>
    <t xml:space="preserve">    767 - Konštrukcie doplnkové kovové</t>
  </si>
  <si>
    <t xml:space="preserve">    776 - Podlahy povlakové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</si>
  <si>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</si>
  <si>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</si>
  <si>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</si>
  <si>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</si>
  <si>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</si>
  <si>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</si>
  <si>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</si>
  <si>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</si>
  <si>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</si>
  <si>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</si>
  <si>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</si>
  <si>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</si>
  <si>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</si>
  <si>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</si>
  <si>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</si>
  <si>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</si>
  <si>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</si>
  <si>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K</t>
  </si>
  <si>
    <t>95394795..S</t>
  </si>
  <si>
    <t>Demontáž vetracej mriežky plochy nad 0,06 m2 - 10/B</t>
  </si>
  <si>
    <t>ks</t>
  </si>
  <si>
    <t>4</t>
  </si>
  <si>
    <t>95394795..S1</t>
  </si>
  <si>
    <t>Prekládka plynového potrubia - 9/B</t>
  </si>
  <si>
    <t>kpl</t>
  </si>
  <si>
    <t>3</t>
  </si>
  <si>
    <t>95394795..S2</t>
  </si>
  <si>
    <t>Demontáž osvetlenia - 8/B</t>
  </si>
  <si>
    <t>6</t>
  </si>
  <si>
    <t>96104311.S</t>
  </si>
  <si>
    <t>Búranie betónového chodníka,  -2,20000t</t>
  </si>
  <si>
    <t>m3</t>
  </si>
  <si>
    <t>8</t>
  </si>
  <si>
    <t>5</t>
  </si>
  <si>
    <t>962031132</t>
  </si>
  <si>
    <t>Búranie priečok alebo vybúranie otvorov plochy nad 4 m2 z tehál pálených, plných alebo dutých hr. do 150 mm,  -0,19600t</t>
  </si>
  <si>
    <t>m2</t>
  </si>
  <si>
    <t>10</t>
  </si>
  <si>
    <t>962031132.S</t>
  </si>
  <si>
    <t>Búranie komínového muriva z tehál</t>
  </si>
  <si>
    <t>12</t>
  </si>
  <si>
    <t>7</t>
  </si>
  <si>
    <t>965041341</t>
  </si>
  <si>
    <t>Búranie podkladov pod dlažby, liatych dlažieb a mazanín,škvarobetón hr.do 100 mm, plochy nad 4 m2 -1,60000t</t>
  </si>
  <si>
    <t>14</t>
  </si>
  <si>
    <t>965042141</t>
  </si>
  <si>
    <t>Búranie podkladov pod dlažby, liatych dlažieb a mazanín,betón alebo liaty asfalt hr.do 100 mm, plochy nad 4 m2 -2,20000t</t>
  </si>
  <si>
    <t>16</t>
  </si>
  <si>
    <t>965081812</t>
  </si>
  <si>
    <t>Búranie dlažieb, z kamen., cement., terazzových, cadicových alebo keramických, hr. nad 10 mm,  -0,06500t vr. vonkajšieho schodiska</t>
  </si>
  <si>
    <t>18</t>
  </si>
  <si>
    <t>968061125.S</t>
  </si>
  <si>
    <t>Vyvesenie dreveného dverného krídla do suti plochy do 2 m2, -0,02400t; ozn. B/1</t>
  </si>
  <si>
    <t>11</t>
  </si>
  <si>
    <t>968061126.S</t>
  </si>
  <si>
    <t>Vyvesenie kovového dverného krídla plochy nad 2 m2; ozn. B/1</t>
  </si>
  <si>
    <t>22</t>
  </si>
  <si>
    <t>968061127.S</t>
  </si>
  <si>
    <t>Vyvesenie plastového dverného krídla do suti plochy nad 2 m2, -0,0300t; ozn.  B/1</t>
  </si>
  <si>
    <t>24</t>
  </si>
  <si>
    <t>13</t>
  </si>
  <si>
    <t>968062745</t>
  </si>
  <si>
    <t>Vybúranie drevených stien plných, zasklených alebo výkladných,  -0,02400t; ozn. B/6</t>
  </si>
  <si>
    <t>26</t>
  </si>
  <si>
    <t>968072455.S</t>
  </si>
  <si>
    <t>Vybúranie kovových dverových zárubní plochy do 2 m2,  -0,07600t</t>
  </si>
  <si>
    <t>28</t>
  </si>
  <si>
    <t>15</t>
  </si>
  <si>
    <t>979011201</t>
  </si>
  <si>
    <t>Plastový sklz na stavebnú suť výšky do 10 m</t>
  </si>
  <si>
    <t>30</t>
  </si>
  <si>
    <t>979011202</t>
  </si>
  <si>
    <t>Príplatok k cene za každý další meter výšky</t>
  </si>
  <si>
    <t>m</t>
  </si>
  <si>
    <t>32</t>
  </si>
  <si>
    <t>17</t>
  </si>
  <si>
    <t>979011231</t>
  </si>
  <si>
    <t>Demontáž sklzu na stavebnú suť výšky do 10 m</t>
  </si>
  <si>
    <t>34</t>
  </si>
  <si>
    <t>979081111</t>
  </si>
  <si>
    <t>Odvoz sutiny a vybúraných hmôt na skládku do 1 km</t>
  </si>
  <si>
    <t>t</t>
  </si>
  <si>
    <t>36</t>
  </si>
  <si>
    <t>19</t>
  </si>
  <si>
    <t>979081121</t>
  </si>
  <si>
    <t>Odvoz sutiny a vybúraných hmôt na skládku za každý další 1 km</t>
  </si>
  <si>
    <t>38</t>
  </si>
  <si>
    <t>979082111</t>
  </si>
  <si>
    <t>Vnútrostavenisková doprava sutiny a vybúraných hmôt do 10 m</t>
  </si>
  <si>
    <t>40</t>
  </si>
  <si>
    <t>21</t>
  </si>
  <si>
    <t>979082121</t>
  </si>
  <si>
    <t>Vnútrostavenisková doprava sutiny a vybúraných hmôt za každých dalších 5 m</t>
  </si>
  <si>
    <t>42</t>
  </si>
  <si>
    <t>979089012</t>
  </si>
  <si>
    <t>Poplatok za skladovanie - (17 01), ( 17 02 ), ( 17 04 )</t>
  </si>
  <si>
    <t>44</t>
  </si>
  <si>
    <t>PSV</t>
  </si>
  <si>
    <t>Práce a dodávky PSV</t>
  </si>
  <si>
    <t>725</t>
  </si>
  <si>
    <t>Zdravotechnika - zariadovacie predmety</t>
  </si>
  <si>
    <t>23</t>
  </si>
  <si>
    <t>725110811.S</t>
  </si>
  <si>
    <t>Demontáž záchoda splachovacieho s nádržou alebo s tlakovým splachovacom,  -0,01933t</t>
  </si>
  <si>
    <t>súb.</t>
  </si>
  <si>
    <t>46</t>
  </si>
  <si>
    <t>725210821.S</t>
  </si>
  <si>
    <t>Demontáž umývadiel alebo umývadielok bez výtokovej armatúry,  -0,01946t</t>
  </si>
  <si>
    <t>48</t>
  </si>
  <si>
    <t>762</t>
  </si>
  <si>
    <t>Konštrukcie tesárske</t>
  </si>
  <si>
    <t>25</t>
  </si>
  <si>
    <t>762331814.S</t>
  </si>
  <si>
    <t>Demontáž viazaných konštrukcií krovov so sklonom do 60°, prierezovej plochy 120 - 450 cm2, -0,03200 t</t>
  </si>
  <si>
    <t>50</t>
  </si>
  <si>
    <t>762342811.S</t>
  </si>
  <si>
    <t>Demontáž latovania striech so sklonom do 60° pri osovej vzdialenosti lát do 0,22 m, -0,00700 t</t>
  </si>
  <si>
    <t>52</t>
  </si>
  <si>
    <t>27</t>
  </si>
  <si>
    <t>762354803.S</t>
  </si>
  <si>
    <t>Demontáž strešných vikierov, svetlíkov z reziva prierezu do 120 cm2 - 0,20000t - ozn.12/B</t>
  </si>
  <si>
    <t>54</t>
  </si>
  <si>
    <t>76281181.S</t>
  </si>
  <si>
    <t>Demontáž pôjdovky hr. do 32 mm, -0,01400 t</t>
  </si>
  <si>
    <t>56</t>
  </si>
  <si>
    <t>764</t>
  </si>
  <si>
    <t>Konštrukcie klampiarske</t>
  </si>
  <si>
    <t>29</t>
  </si>
  <si>
    <t>764321820</t>
  </si>
  <si>
    <t>Demontáž oplechovania ríms pod nadrímsovým žlabom vrátane podkladového plechu, do 30° do rš 500 mm,   -0,00420t</t>
  </si>
  <si>
    <t>58</t>
  </si>
  <si>
    <t>764352810</t>
  </si>
  <si>
    <t>Demontáž žlabov pododkvapových polkruhových so sklonom do 30st. rš 330 mm,  -0,00330t - ozn.8/B</t>
  </si>
  <si>
    <t>60</t>
  </si>
  <si>
    <t>31</t>
  </si>
  <si>
    <t>764410850</t>
  </si>
  <si>
    <t>Demontáž oplechovania parapetov rš od 100 do 330 mm,  -0,00135t</t>
  </si>
  <si>
    <t>62</t>
  </si>
  <si>
    <t>764454801</t>
  </si>
  <si>
    <t>Demontáž odpadových rúr kruhových, s priemerom 75 a 100 mm,  -0,00226t - ozn.8/B</t>
  </si>
  <si>
    <t>64</t>
  </si>
  <si>
    <t>765</t>
  </si>
  <si>
    <t>Konštrukcie - krytiny tvrdé</t>
  </si>
  <si>
    <t>33</t>
  </si>
  <si>
    <t>765311815</t>
  </si>
  <si>
    <t>Demontáž keramickej krytiny pálenej uloženej na sucho do 30 ks/m2, do sutiny, sklon strechy do 45°, -0,05t</t>
  </si>
  <si>
    <t>66</t>
  </si>
  <si>
    <t>767</t>
  </si>
  <si>
    <t>Konštrukcie doplnkové kovové</t>
  </si>
  <si>
    <t>76733180.S</t>
  </si>
  <si>
    <t>Demontáž prestrešenia vstupu</t>
  </si>
  <si>
    <t>68</t>
  </si>
  <si>
    <t>35</t>
  </si>
  <si>
    <t>76733180.S.1</t>
  </si>
  <si>
    <t>Demontáž fasádného komína z nerezu do vyšky 12,0</t>
  </si>
  <si>
    <t>70</t>
  </si>
  <si>
    <t>776</t>
  </si>
  <si>
    <t>Podlahy povlakové</t>
  </si>
  <si>
    <t>776511820</t>
  </si>
  <si>
    <t>Odstránenie povlakových podláh z nášlapnej plochy lepených s podložkou,  -0,00100t</t>
  </si>
  <si>
    <t>72</t>
  </si>
  <si>
    <t>2 - SO 01 - Budova SOŠ - architektúra</t>
  </si>
  <si>
    <t xml:space="preserve">    1 - Zemné práce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</si>
  <si>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</si>
  <si>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</si>
  <si>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</si>
  <si>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99 - Presun hmôt HSV</t>
  </si>
  <si>
    <t xml:space="preserve">    711 - Izolácie proti vode a vlhkosti</t>
  </si>
  <si>
    <t xml:space="preserve">    713 - Izolácie tepelné</t>
  </si>
  <si>
    <t xml:space="preserve">    763 - Konštrukcie - drevostavby</t>
  </si>
  <si>
    <t xml:space="preserve">    766 - Konštrukcie stolárske</t>
  </si>
  <si>
    <t xml:space="preserve">    771 - Podlahy z dlaždíc</t>
  </si>
  <si>
    <t xml:space="preserve">    775 - Podlahy vlysové a parketové</t>
  </si>
  <si>
    <t xml:space="preserve">    777 - Podlahy syntetické</t>
  </si>
  <si>
    <t xml:space="preserve">    781 - Obklady</t>
  </si>
  <si>
    <t xml:space="preserve">    784 - Malby</t>
  </si>
  <si>
    <t xml:space="preserve">    783 - Nátery</t>
  </si>
  <si>
    <t>OST - Ostatné rozpoctové náklady</t>
  </si>
  <si>
    <t xml:space="preserve">    VRN - Vedlajšie rozpoctové náklady</t>
  </si>
  <si>
    <t>HZS - Profesie</t>
  </si>
  <si>
    <t>Zemné práce</t>
  </si>
  <si>
    <t>122201109.S</t>
  </si>
  <si>
    <t>Odkopávky a prekopávky nezapažené. Príplatok k cenám za lepivost horniny 3</t>
  </si>
  <si>
    <t>132201101.S1</t>
  </si>
  <si>
    <t>Výkop ryhy do šírky 1000 mm v horn.3</t>
  </si>
  <si>
    <t>132201109.S</t>
  </si>
  <si>
    <t>Príplatok k cene za lepivost v hornine 3</t>
  </si>
  <si>
    <t>162501102.S</t>
  </si>
  <si>
    <t>Vodorovné premiestnenie výkopku po spevnenej ceste z horniny tr.1-4, do 100 m3 na vzdialenost do 3000 m</t>
  </si>
  <si>
    <t>162501105.S</t>
  </si>
  <si>
    <t>Vodorovné premiestnenie výkopku po spevnenej ceste z horniny tr.1-4, do 100 m3, príplatok k cene za každých dalšich a zacatých 1000 m</t>
  </si>
  <si>
    <t>166101102.S</t>
  </si>
  <si>
    <t>Prehodenie neulahnutého výkopku z horniny 1 až 4 nad 100 do 1000 m3</t>
  </si>
  <si>
    <t>167101102.S</t>
  </si>
  <si>
    <t>Nakladanie neulahnutého výkopku z hornín tr.1-4 nad 100 do 1000 m3</t>
  </si>
  <si>
    <t>171201202.S</t>
  </si>
  <si>
    <t>Uloženie sypaniny na skládky nad 100 do 1000 m3</t>
  </si>
  <si>
    <t>171209002.S</t>
  </si>
  <si>
    <t>Poplatok za skladovanie - zemina a kamenivo (17 05) ostatné</t>
  </si>
  <si>
    <t>174101001.S</t>
  </si>
  <si>
    <t>Zásyp sypaninou so zhutnením jám, šachiet, rýh, zárezov alebo okolo objektov do 100 m3 - vykopanou zeminou</t>
  </si>
  <si>
    <t>174101001.S1</t>
  </si>
  <si>
    <t>Zásyp sypaninou so zhutnením jám, šachiet, rýh, zárezov alebo okolo objektov do 100 m3 - okapový chodník</t>
  </si>
  <si>
    <t>M</t>
  </si>
  <si>
    <t>583310001600.S</t>
  </si>
  <si>
    <t>Prany strk fr.16-20mm</t>
  </si>
  <si>
    <t>Zvislé a kompletné konštrukcie</t>
  </si>
  <si>
    <t>311275651.S</t>
  </si>
  <si>
    <t>Murivo nosné (m3) z pórobetónových tvárnic PDK pevnosti do P2, s objemovou hmotnostou do 400 kg/m3 hrúbky 450 mm</t>
  </si>
  <si>
    <t>342272051.S</t>
  </si>
  <si>
    <t>Priecky z pórobetónových tvárnic hladkých s objemovou hmotnostou do 600 kg/m3 hrúbky 150 mm</t>
  </si>
  <si>
    <t>Vodorovné konštrukcie</t>
  </si>
  <si>
    <t>417321515.S</t>
  </si>
  <si>
    <t>Betón stužujúcich pásov a vencov železový tr. C 25/30</t>
  </si>
  <si>
    <t>417351115.S</t>
  </si>
  <si>
    <t>Debnenie bocníc stužujúcich pásov a vencov vrátane vzpier zhotovenie</t>
  </si>
  <si>
    <t>417351116.S</t>
  </si>
  <si>
    <t>Debnenie bocníc stužujúcich pásov a vencov vrátane vzpier odstránenie</t>
  </si>
  <si>
    <t>417361321.S</t>
  </si>
  <si>
    <t>Výstuž stužujúcich pásov a vencov z betonárskej ocele 11373</t>
  </si>
  <si>
    <t>430321414.S</t>
  </si>
  <si>
    <t>Schodiskové konštrukcie, betón železový tr. C 25/30</t>
  </si>
  <si>
    <t>430361321.S</t>
  </si>
  <si>
    <t>Výstuž schodiskových konštrukcií z betonárskej ocele 11373</t>
  </si>
  <si>
    <t>431351121.S</t>
  </si>
  <si>
    <t>Debnenie do 4 m výšky - podest a podstupnových dosiek pôdorysne priamociarych zhotovenie</t>
  </si>
  <si>
    <t>431351122.S</t>
  </si>
  <si>
    <t>Debnenie do 4 m výšky - podest a podstupnových dosiek pôdorysne priamociarych odstránenie</t>
  </si>
  <si>
    <t>Úpravy povrchov, podlahy, osadenie</t>
  </si>
  <si>
    <t>612460124.S</t>
  </si>
  <si>
    <t>Príprava vnútorného podkladu stien penetráciou pod omietky a nátery</t>
  </si>
  <si>
    <t>612460385.S</t>
  </si>
  <si>
    <t>Vnútorná omietka stien vápennocementová štuková (jemná), hr. 5 mm</t>
  </si>
  <si>
    <t>612481119.S</t>
  </si>
  <si>
    <t>Potiahnutie vnútorných stien sklotextílnou mriežkou s celoplošným prilepením</t>
  </si>
  <si>
    <t>622460124.S</t>
  </si>
  <si>
    <t>Príprava vonkajšieho podkladu stien penetráciou pod omietky a nátery</t>
  </si>
  <si>
    <t>622461035.S</t>
  </si>
  <si>
    <t>Vonkajšia omietka stien pastovitá silikátová roztieraná, hr. 3 mm</t>
  </si>
  <si>
    <t>622461281.S</t>
  </si>
  <si>
    <t>Vonkajšia omietka stien sokla silikónová</t>
  </si>
  <si>
    <t>625250599.S</t>
  </si>
  <si>
    <t>Kontaktný zateplovací systém soklovej alebo vodou namáhanej casti hr. 220 mm, zatlkacie kotvy</t>
  </si>
  <si>
    <t>625250599.S1</t>
  </si>
  <si>
    <t>Zateplenie ostení  hr. 30 mm z minerálnej vlny</t>
  </si>
  <si>
    <t>625250599.R</t>
  </si>
  <si>
    <t>Montáž obkladu betónových  konštrukcií vykonaný súčasne s betónovaním extrudovaným polystyrénom</t>
  </si>
  <si>
    <t>289750001800</t>
  </si>
  <si>
    <t>Doska z XPS hr. 50 mm</t>
  </si>
  <si>
    <t>625250744.S</t>
  </si>
  <si>
    <t>Kontaktný zateplovací systém z minerálnej vlny hr. 220 mm, zatlkacie kotvy</t>
  </si>
  <si>
    <t>625259401</t>
  </si>
  <si>
    <t>Kontaktný zatepľovací systém z dosak PIR hr. 20 mm</t>
  </si>
  <si>
    <t>625259406</t>
  </si>
  <si>
    <t>Kontaktný zatepľovací systém z z dosak PIR hr. 100 mm</t>
  </si>
  <si>
    <t>631312661.S</t>
  </si>
  <si>
    <t>Mazanina z betónu prostého (m3) tr. C 20/25 hr.nad 50 do 80 mm - P6a,P6b,P7</t>
  </si>
  <si>
    <t>37</t>
  </si>
  <si>
    <t>631362421.S</t>
  </si>
  <si>
    <t>Výstuž mazanín z betónov (z kameniva) a z lahkých betónov zo sietí KARI, priemer drôtu 6/6 mm, velkost oka 100x100 mm P6a, P6b, P7</t>
  </si>
  <si>
    <t>74</t>
  </si>
  <si>
    <t>632001011.S</t>
  </si>
  <si>
    <t>Zhotovenie separacnej fólie v podlahových vrstvách z PE  P6a, P6b, P7</t>
  </si>
  <si>
    <t>76</t>
  </si>
  <si>
    <t>39</t>
  </si>
  <si>
    <t>283230007500.S</t>
  </si>
  <si>
    <t>Oddelovacia fólia na potery</t>
  </si>
  <si>
    <t>78</t>
  </si>
  <si>
    <t>632001021.S</t>
  </si>
  <si>
    <t>Zhotovenie okrajovej dilatacnej pásky z PE</t>
  </si>
  <si>
    <t>80</t>
  </si>
  <si>
    <t>41</t>
  </si>
  <si>
    <t>283320004800.S</t>
  </si>
  <si>
    <t>Okrajová dilatacná páska z PE 100/5 mm bez fólie na oddilatovanie poterov od stenových konštrukcií</t>
  </si>
  <si>
    <t>82</t>
  </si>
  <si>
    <t>632440139.S</t>
  </si>
  <si>
    <t>Anhydritový samonivelizacný poter, pevnosti v tlaku 25 MPa, hr. 60 mm P6a, P6b, P7</t>
  </si>
  <si>
    <t>84</t>
  </si>
  <si>
    <t>43</t>
  </si>
  <si>
    <t>632452644.S</t>
  </si>
  <si>
    <t>Cementová samonivelizacná stierka, pevnosti v tlaku 25 MPa, hr. 5 mm P1, P2, P3. P4, P5</t>
  </si>
  <si>
    <t>86</t>
  </si>
  <si>
    <t>642942111</t>
  </si>
  <si>
    <t>Osadenie oceľovej dverovej zárubne, plochy otvoru do 2,5 m2</t>
  </si>
  <si>
    <t>88</t>
  </si>
  <si>
    <t>45</t>
  </si>
  <si>
    <t>553310006600</t>
  </si>
  <si>
    <t>Zárubňa oceľová  s.600-1000 x v.1970mm</t>
  </si>
  <si>
    <t>90</t>
  </si>
  <si>
    <t>916561112.S</t>
  </si>
  <si>
    <t>Osadenie záhonového alebo parkového obrubníka betón., do lôžka z bet. pros. tr. C 16/20 s bocnou oporou</t>
  </si>
  <si>
    <t>92</t>
  </si>
  <si>
    <t>47</t>
  </si>
  <si>
    <t>592170001500.S</t>
  </si>
  <si>
    <t>Obrubník parkový, lxšxv 1000x50x200 mm, farebný</t>
  </si>
  <si>
    <t>94</t>
  </si>
  <si>
    <t>941941041.S</t>
  </si>
  <si>
    <t>Montáž lešenia lahkého pracovného radového s podlahami šírky nad 1,00 do 1,20 m, výšky do 10 m</t>
  </si>
  <si>
    <t>96</t>
  </si>
  <si>
    <t>49</t>
  </si>
  <si>
    <t>941941295.S</t>
  </si>
  <si>
    <t>Príplatok za prvý a každý další týžden použitia lešenia lahkého pracovného radového s podlahami šírky nad 1,00 do 1,20 m, výšky do 10 m</t>
  </si>
  <si>
    <t>98</t>
  </si>
  <si>
    <t>941941841.S</t>
  </si>
  <si>
    <t>Demontáž lešenia lahkého pracovného radového s podlahami šírky nad 1,00 do 1,20 m, výšky do 10 m</t>
  </si>
  <si>
    <t>100</t>
  </si>
  <si>
    <t>51</t>
  </si>
  <si>
    <t>941955001.S</t>
  </si>
  <si>
    <t>Lešenie lahké pracovné pomocné, s výškou lešenovej podlahy do 1,20 m</t>
  </si>
  <si>
    <t>102</t>
  </si>
  <si>
    <t>953945321.S</t>
  </si>
  <si>
    <t>Hliníkový soklový profil šírky 223 mm</t>
  </si>
  <si>
    <t>104</t>
  </si>
  <si>
    <t>53</t>
  </si>
  <si>
    <t>953947951.S</t>
  </si>
  <si>
    <t>Montáž hranatej kovovej vetracej mriežky plochy do 0,06 m2</t>
  </si>
  <si>
    <t>106</t>
  </si>
  <si>
    <t>429720339300.S</t>
  </si>
  <si>
    <t>Mriežka, hranatá so sietkou, rozmery šxvxhr 200x200x10 mm, farba biela + nadstavec 250 dl.</t>
  </si>
  <si>
    <t>108</t>
  </si>
  <si>
    <t>55</t>
  </si>
  <si>
    <t>973022361</t>
  </si>
  <si>
    <t>Vysekanie v murive z kameňa kapsy plochy do 0,25 m2, hĺbky do 450 mm,  - pre kotvenie venc. stlpika</t>
  </si>
  <si>
    <t>110</t>
  </si>
  <si>
    <t>974031133</t>
  </si>
  <si>
    <t>Vysekanie rýh v akomkoľvek murive tehlovom na akúkoľvek maltu do hĺbky 50 mm a š. do 100 mm,  -0,00900t</t>
  </si>
  <si>
    <t>112</t>
  </si>
  <si>
    <t>99</t>
  </si>
  <si>
    <t>Presun hmôt HSV</t>
  </si>
  <si>
    <t>57</t>
  </si>
  <si>
    <t>998011001.S</t>
  </si>
  <si>
    <t>Presun hmôt pre budovy (801, 803, 812), zvislá konštr. z tehál, tvárnic, z kovu</t>
  </si>
  <si>
    <t>114</t>
  </si>
  <si>
    <t>711</t>
  </si>
  <si>
    <t>Izolácie proti vode a vlhkosti</t>
  </si>
  <si>
    <t>711210100.S</t>
  </si>
  <si>
    <t>Zhotovenie dvojnásobnej izol. stierky pod keramické obklady v interiéri na ploche vodorovnej</t>
  </si>
  <si>
    <t>116</t>
  </si>
  <si>
    <t>59</t>
  </si>
  <si>
    <t>245610000400.S</t>
  </si>
  <si>
    <t>Stierka hydroizolacná na báze syntetickej živice, (tekutá hydroizolacná fólia)</t>
  </si>
  <si>
    <t>kg</t>
  </si>
  <si>
    <t>118</t>
  </si>
  <si>
    <t>247710007700.S</t>
  </si>
  <si>
    <t>Pás tesniaci š. 120 mm, na utesnenie rohových a spojovacích škár pri aplikácii hydroizolácií</t>
  </si>
  <si>
    <t>120</t>
  </si>
  <si>
    <t>61</t>
  </si>
  <si>
    <t>711210101.S</t>
  </si>
  <si>
    <t>Zhotovenie parozábrany na strechách šikmých nad 30°</t>
  </si>
  <si>
    <t>122</t>
  </si>
  <si>
    <t>247710007701.S</t>
  </si>
  <si>
    <t>Parozábrana  s integrovanou hliníkovou vrstvou 150g/m2</t>
  </si>
  <si>
    <t>124</t>
  </si>
  <si>
    <t>63</t>
  </si>
  <si>
    <t>998711102</t>
  </si>
  <si>
    <t>Presun hmôt pre izoláciu proti vode v objektoch výšky nad 6 do 12 m</t>
  </si>
  <si>
    <t>126</t>
  </si>
  <si>
    <t>713</t>
  </si>
  <si>
    <t>Izolácie tepelné</t>
  </si>
  <si>
    <t>713121121</t>
  </si>
  <si>
    <t>Montáž tepelnej izolácie podláh z EPS, kladená voľne v dvoch vrstvách</t>
  </si>
  <si>
    <t>128</t>
  </si>
  <si>
    <t>65</t>
  </si>
  <si>
    <t>631440023700</t>
  </si>
  <si>
    <t>Doska 40x600x1200 mm izolácia z EPS vhodná pre lahké aj tažké plávajúce podlahy - P6a,P7</t>
  </si>
  <si>
    <t>130</t>
  </si>
  <si>
    <t>631440023400</t>
  </si>
  <si>
    <t>Doska 160x600x1200 mm izolácia z EPS vhodná pre lahké aj tažké plávajúce podlahy - P6b</t>
  </si>
  <si>
    <t>132</t>
  </si>
  <si>
    <t>67</t>
  </si>
  <si>
    <t>63144002370.S</t>
  </si>
  <si>
    <t>Doska 100x600x1200 mm izolácia z EPS vhodná pre lahké aj tažké plávajúce podlahy - P6b</t>
  </si>
  <si>
    <t>134</t>
  </si>
  <si>
    <t>713161530</t>
  </si>
  <si>
    <t>Montáž tepelnej izolácie striech šikmých prichytená pribitím a vyviazaním na latovanie medzi a pod krokvy hr. nad 10 cm</t>
  </si>
  <si>
    <t>136</t>
  </si>
  <si>
    <t>69</t>
  </si>
  <si>
    <t>631640001300</t>
  </si>
  <si>
    <t>160x1200x8400 mm, izolácia zo sklenej vlny vhodná pre šikmé strechy, podkrovia, stropy a lahké podlahy, súčiniteľ tepelnej vodivosti min. λ=0,038 W/m.K</t>
  </si>
  <si>
    <t>138</t>
  </si>
  <si>
    <t>631640001600</t>
  </si>
  <si>
    <t>220x1200x8400 mm, izolácia zo sklenej vlny vhodná pre šikmé strechy, podkrovia, stropy a lahké podlahy,  súčiniteľ tepelnej vodivosti min. λ=0,038 W/m.K</t>
  </si>
  <si>
    <t>140</t>
  </si>
  <si>
    <t>71</t>
  </si>
  <si>
    <t>998713102</t>
  </si>
  <si>
    <t>Presun hmôt pre izolácie tepelné v objektoch výšky nad 6 m do 12 m</t>
  </si>
  <si>
    <t>142</t>
  </si>
  <si>
    <t>72519.S</t>
  </si>
  <si>
    <t>Montáž a dodávka deliacej priecky v.2020 m dlžka 2880 mm - DS1</t>
  </si>
  <si>
    <t>144</t>
  </si>
  <si>
    <t>73</t>
  </si>
  <si>
    <t>72519.S1</t>
  </si>
  <si>
    <t>Montáž a dodávka deliacej priecky v.2020 m dlžka 3885 mm - DS2</t>
  </si>
  <si>
    <t>146</t>
  </si>
  <si>
    <t>72519.S2</t>
  </si>
  <si>
    <t>Montáž a dodávka deliacej priecky v.2020 m dlžka 1885 mm - DS3</t>
  </si>
  <si>
    <t>148</t>
  </si>
  <si>
    <t>75</t>
  </si>
  <si>
    <t>72519.S3</t>
  </si>
  <si>
    <t>Montáž a dodávka deliacej stienky medzi pisuáre v.705 mm š.400 mm - DS4</t>
  </si>
  <si>
    <t>150</t>
  </si>
  <si>
    <t>72519.S4</t>
  </si>
  <si>
    <t>Montáž a dodávka deliacej steny v.2100 mm š.2980 mm - DS5</t>
  </si>
  <si>
    <t>152</t>
  </si>
  <si>
    <t>77</t>
  </si>
  <si>
    <t>998725102</t>
  </si>
  <si>
    <t>Presun hmôt pre zariaďovacie predmety v objektoch výšky nad 6 do 12 m</t>
  </si>
  <si>
    <t>154</t>
  </si>
  <si>
    <t>762712150</t>
  </si>
  <si>
    <t>Montáž priestorových viazaných konštrukcií krovu z reziva prierezovej plochy do 600 cm2</t>
  </si>
  <si>
    <t>156</t>
  </si>
  <si>
    <t>79</t>
  </si>
  <si>
    <t>605110000100</t>
  </si>
  <si>
    <t>Konštrukčne hranoly KVH Nsi (nepohľadová kvalita)</t>
  </si>
  <si>
    <t>158</t>
  </si>
  <si>
    <t>PC.S</t>
  </si>
  <si>
    <t>Opracovanie reziva drevoobrabajucom centre</t>
  </si>
  <si>
    <t>160</t>
  </si>
  <si>
    <t>81</t>
  </si>
  <si>
    <t>605110000100.1</t>
  </si>
  <si>
    <t>Spojovacie a montážne prvky krovu</t>
  </si>
  <si>
    <t>162</t>
  </si>
  <si>
    <t>762341202.S</t>
  </si>
  <si>
    <t>Montáž latovania zložitých striech pre sklon do 60°</t>
  </si>
  <si>
    <t>164</t>
  </si>
  <si>
    <t>83</t>
  </si>
  <si>
    <t>605430000200.S</t>
  </si>
  <si>
    <t>Rezivo stavebné zo smreku - strešné laty impregnované hr. 40 mm, š. 50 mm, dl. 4000-5000 mm</t>
  </si>
  <si>
    <t>166</t>
  </si>
  <si>
    <t>762341202.S.1</t>
  </si>
  <si>
    <t>Montáž kontralatovania zložitých striech pre sklon nad 35°</t>
  </si>
  <si>
    <t>168</t>
  </si>
  <si>
    <t>85</t>
  </si>
  <si>
    <t>762341202.S.2</t>
  </si>
  <si>
    <t>Montáž debnenia zloźitých striech zo stavebných dosák hr. do 32 mm ozn. S5 (polovične debnenie)</t>
  </si>
  <si>
    <t>170</t>
  </si>
  <si>
    <t>605430000200.S.1</t>
  </si>
  <si>
    <t>Rezivo stavebné zo smreku - dosky impregnované hr. 25 mm, š. 50 mm, dl. 3000-4000 mm</t>
  </si>
  <si>
    <t>172</t>
  </si>
  <si>
    <t>87</t>
  </si>
  <si>
    <t>762395000.S</t>
  </si>
  <si>
    <t>Spojovacie prostriedky pre viazané konštrukcie krovov, debnenie a latovanie, nadstrešné konštr., spádové kliny - svorky, dosky, klince, pásová ocel, vruty</t>
  </si>
  <si>
    <t>174</t>
  </si>
  <si>
    <t>76284111.S</t>
  </si>
  <si>
    <t>Montáž podbíjania striech - detail C ( OSB15 mm, TI20,omietka 3+3 mm )</t>
  </si>
  <si>
    <t>176</t>
  </si>
  <si>
    <t>89</t>
  </si>
  <si>
    <t>76284111.S1</t>
  </si>
  <si>
    <t>Montáž a dodávka - detail E ( doteplenie rímsy )</t>
  </si>
  <si>
    <t>178</t>
  </si>
  <si>
    <t>998762102</t>
  </si>
  <si>
    <t>Presun hmôt pre konštrukcie tesárske v objektoch výšky do 12 m</t>
  </si>
  <si>
    <t>180</t>
  </si>
  <si>
    <t>763</t>
  </si>
  <si>
    <t>Konštrukcie - drevostavby</t>
  </si>
  <si>
    <t>91</t>
  </si>
  <si>
    <t>763115512</t>
  </si>
  <si>
    <t>Priecka SDK  hr. 100 mm dvojito opláštená doskami pre suché priestory hr. 12.5 mm s tep. izoláciou, CW 50, označenie Sk1</t>
  </si>
  <si>
    <t>182</t>
  </si>
  <si>
    <t>763115514</t>
  </si>
  <si>
    <t>Priecka SDK  hr. 150 mm dvojito opláštená doskami pre suché priestory hr. 12.5 mm s tep. izoláciou, CW 100, označenie Sk2</t>
  </si>
  <si>
    <t>184</t>
  </si>
  <si>
    <t>93</t>
  </si>
  <si>
    <t>763115712</t>
  </si>
  <si>
    <t>Priecka SDK hr. 100 mm dvojito opláštená doskami 1xvlhké+1xsuché priestory hr. 12.5 mm s tep. izoláciou, CW 50,označenie Sk3</t>
  </si>
  <si>
    <t>186</t>
  </si>
  <si>
    <t>763115712.S</t>
  </si>
  <si>
    <t>Priecka SDK hr. 100 mm dvojito opláštená 2x doskami  pre vlhké priestory hr.12.5 mm s tep. izoláciou, CW 50, označenie Sk4</t>
  </si>
  <si>
    <t>188</t>
  </si>
  <si>
    <t>95</t>
  </si>
  <si>
    <t>763116513</t>
  </si>
  <si>
    <t>Priecka SDK hr. 205 mm dvojito opláštená doskami pre vlhké priestory hr. 12.5 mm s tep. izoláciou, dvojitá podkonštrukcia 2xCW 75, označenie Sk5</t>
  </si>
  <si>
    <t>190</t>
  </si>
  <si>
    <t>763120010</t>
  </si>
  <si>
    <t>Sadrovlaknítá inštalačná predstena pre sanitárne zariadenia,dvojité  opláštenie, doska pre suché  priestory hr. 12,5 mm Sk6</t>
  </si>
  <si>
    <t>192</t>
  </si>
  <si>
    <t>97</t>
  </si>
  <si>
    <t>763120010.3</t>
  </si>
  <si>
    <t>Sadrokartónová inštalačná predstena pre sanitárne zariadenia,dvojité  opláštenie, doska pre suché  priestory hr. 12,5 mm Sk7</t>
  </si>
  <si>
    <t>194</t>
  </si>
  <si>
    <t>763120010.5</t>
  </si>
  <si>
    <t>Sadrokartónová inštalačná stena pre sanitárne zariadenia dvojité opláštenie doskou pre suché  priestory  hr. 12,5 mm  z jednej strany + dvojité opláštenie OSB dosky hr. 15 mm + sadrovláknitá doska hr. 12,5 mm - Sk8</t>
  </si>
  <si>
    <t>196</t>
  </si>
  <si>
    <t>763120010.4</t>
  </si>
  <si>
    <t>Sadrokartónová inštalačná predstena pre sanitárne zariadenia, dvojité opláštenie, doska pre vlhké priestory hr. 12,5 mm Sk7 (3.07, 3.09)</t>
  </si>
  <si>
    <t>198</t>
  </si>
  <si>
    <t>763138211</t>
  </si>
  <si>
    <t>Podhlad SDK, doska so zvýšenou požiarnou odolnosťou hr. 12.5 mm závesný, jednoúrovnová ocelová podkonštrukcia CD .. SkP1</t>
  </si>
  <si>
    <t>200</t>
  </si>
  <si>
    <t>101</t>
  </si>
  <si>
    <t>763138211.1</t>
  </si>
  <si>
    <t>Podhlad SDK, doska so zvýšenou požiarnou odolnosťou hr.12.5 mm závesný, jednoúrovňová oceľová podkonštrukcia CD .. SkP3</t>
  </si>
  <si>
    <t>202</t>
  </si>
  <si>
    <t>763138213.2</t>
  </si>
  <si>
    <t>Podhlad SDK, protipožiarna impregnovaná doska hr. 12.5 mm závesný, jednoúrovnová oceľová podkonštrukcia CD .. SkP2</t>
  </si>
  <si>
    <t>204</t>
  </si>
  <si>
    <t>103</t>
  </si>
  <si>
    <t>763168121</t>
  </si>
  <si>
    <t>SDK obklady drevených stlpov prierezu 12x12 cm, doska protipožiarna  hr. 12,5 mm, ochranný uholník</t>
  </si>
  <si>
    <t>206</t>
  </si>
  <si>
    <t>763181113</t>
  </si>
  <si>
    <t>Zárubne oceľové pre SDK priečky  do 2,75 m š 600-1000 mm hr. 125 mm</t>
  </si>
  <si>
    <t>208</t>
  </si>
  <si>
    <t>105</t>
  </si>
  <si>
    <t>763710010</t>
  </si>
  <si>
    <t>Montáž obvodových stien stlpikovou konštrukciou - F3 - vikiere</t>
  </si>
  <si>
    <t>210</t>
  </si>
  <si>
    <t>605710001400</t>
  </si>
  <si>
    <t>Konštrukcné drevo - KVH, Nsi - hranoly 120x120 mm</t>
  </si>
  <si>
    <t>212</t>
  </si>
  <si>
    <t>107</t>
  </si>
  <si>
    <t>631440042100</t>
  </si>
  <si>
    <t>120x600x1200 mm izolácia z kamennej vlny vhodná pre nezatažené lahké priecky, šikmé strechy, stropy, podhlady</t>
  </si>
  <si>
    <t>214</t>
  </si>
  <si>
    <t>607260000300</t>
  </si>
  <si>
    <t>Doska OSB nebrúsená hr. 18 mm</t>
  </si>
  <si>
    <t>216</t>
  </si>
  <si>
    <t>109</t>
  </si>
  <si>
    <t>283230006800</t>
  </si>
  <si>
    <t>Parotesné zábrany  š. 1,5 m s imtegrovaným lepiacim pásom, hliníková vrstva uložená medzi vysoko transparentnou PES fóliou a PE fóliou s vystužujúcou mriežkou (180g/m2)</t>
  </si>
  <si>
    <t>218</t>
  </si>
  <si>
    <t>283230004600</t>
  </si>
  <si>
    <t>Podstrešná PE fólia šxl 1,5x50 m, plošná hmotnost 140 g/m2, nekontaktná paropriepustná, pre šikmé strechy</t>
  </si>
  <si>
    <t>220</t>
  </si>
  <si>
    <t>111</t>
  </si>
  <si>
    <t>605710000700</t>
  </si>
  <si>
    <t>Konštrukcné drevo - KVH, Nsi - hranoly 100x60mm</t>
  </si>
  <si>
    <t>222</t>
  </si>
  <si>
    <t>631440042000</t>
  </si>
  <si>
    <t>100x600x1200 mm izolácia z kamennej vlny vhodná pre nezatažené lahké priecky, šikmé strechy, stropy, podhlady</t>
  </si>
  <si>
    <t>224</t>
  </si>
  <si>
    <t>113</t>
  </si>
  <si>
    <t>605430000100</t>
  </si>
  <si>
    <t>Stavebné rezivo zo smreku, laty 30x50mm</t>
  </si>
  <si>
    <t>226</t>
  </si>
  <si>
    <t>998763101</t>
  </si>
  <si>
    <t>Presun hmôt pre drevostavby v objektoch výšky do 12 m</t>
  </si>
  <si>
    <t>228</t>
  </si>
  <si>
    <t>115</t>
  </si>
  <si>
    <t>764171301</t>
  </si>
  <si>
    <t>Krytina  falcovaná sklon strechy do 30° o hr. 0,5 mm s makkým jadrom, vrátane doplnkov</t>
  </si>
  <si>
    <t>230</t>
  </si>
  <si>
    <t>76441055.S</t>
  </si>
  <si>
    <t>Oplechovanie parapetov z LPL plechu, vrátane rohov r.š. 460 mm - K6</t>
  </si>
  <si>
    <t>232</t>
  </si>
  <si>
    <t>117</t>
  </si>
  <si>
    <t>76442155.S</t>
  </si>
  <si>
    <t>Oplechovanie ríms, balkónov, terás z LPL, r.š. 390 mm - K5</t>
  </si>
  <si>
    <t>234</t>
  </si>
  <si>
    <t>76442155.S1</t>
  </si>
  <si>
    <t>Oplechovanie z LPL plechu, do r.š. 410 mm - K11-K16</t>
  </si>
  <si>
    <t>236</t>
  </si>
  <si>
    <t>119</t>
  </si>
  <si>
    <t>76443056.S</t>
  </si>
  <si>
    <t>Oplechovanie muriva a atík z poplastovaného plechu, vrátane rohov r.š. 640  mm - K17</t>
  </si>
  <si>
    <t>238</t>
  </si>
  <si>
    <t>76475110.S</t>
  </si>
  <si>
    <t>Žlaby z LPL plechu s hákmi, celami,rohmi a hrdlami priemer D100 mm rš. 250 mm - K3</t>
  </si>
  <si>
    <t>240</t>
  </si>
  <si>
    <t>121</t>
  </si>
  <si>
    <t>76475110.S1</t>
  </si>
  <si>
    <t>Žlaby z LPL plechu s hákmi, celami,rohmi a hrdlami hranatý atyp 55x85 rš. 360 mm - K7</t>
  </si>
  <si>
    <t>242</t>
  </si>
  <si>
    <t>76475135.S</t>
  </si>
  <si>
    <t>Žlaby z LPL plechu s hákmi, celami,rohmi a hrdlami priemer DN150 mm rš. 330 mm - K1</t>
  </si>
  <si>
    <t>244</t>
  </si>
  <si>
    <t>123</t>
  </si>
  <si>
    <t>76495075.S</t>
  </si>
  <si>
    <t>Odpadové rúry z LPL plechu rovné priemer 80 mm - K4</t>
  </si>
  <si>
    <t>246</t>
  </si>
  <si>
    <t>76495075.S1</t>
  </si>
  <si>
    <t>Odpadové rúry z LPL plechu rovné hranatá 80x80 mm - K8</t>
  </si>
  <si>
    <t>248</t>
  </si>
  <si>
    <t>125</t>
  </si>
  <si>
    <t>76495100.S</t>
  </si>
  <si>
    <t>Odpadové rúry z LPL plechu rovné priemer 125 mm - K2</t>
  </si>
  <si>
    <t>250</t>
  </si>
  <si>
    <t>76495101.S</t>
  </si>
  <si>
    <t>Protisnehové zábrany z hákov</t>
  </si>
  <si>
    <t>252</t>
  </si>
  <si>
    <t>127</t>
  </si>
  <si>
    <t>76495102.S</t>
  </si>
  <si>
    <t>Kotlík kónický do priemeru 100 mm</t>
  </si>
  <si>
    <t>254</t>
  </si>
  <si>
    <t>76495103.S</t>
  </si>
  <si>
    <t>Kotlík kónický do priemeru nad 100 do 125 mm</t>
  </si>
  <si>
    <t>256</t>
  </si>
  <si>
    <t>129</t>
  </si>
  <si>
    <t>76495102.S.1</t>
  </si>
  <si>
    <t>Kotlík kónický hranatý 80x80 mm</t>
  </si>
  <si>
    <t>258</t>
  </si>
  <si>
    <t>998764102</t>
  </si>
  <si>
    <t>Presun hmôt pre konštrukcie klampiarske v objektoch výšky nad 6 do 12 m</t>
  </si>
  <si>
    <t>260</t>
  </si>
  <si>
    <t>131</t>
  </si>
  <si>
    <t>765312601</t>
  </si>
  <si>
    <t>Keramická krytina, Bobrovka, zložitých striech, sklon od 35° do 60°, korunové  kladenie, povrch.úprava engoba matná, vrátane doplnkov</t>
  </si>
  <si>
    <t>262</t>
  </si>
  <si>
    <t>765314305</t>
  </si>
  <si>
    <t>Hreben s použitím vetracieho pásu hliník, sklon od 35° do 60°</t>
  </si>
  <si>
    <t>264</t>
  </si>
  <si>
    <t>133</t>
  </si>
  <si>
    <t>765314305.1</t>
  </si>
  <si>
    <t>Nárožie s použitím vetracieho pásu hliník, sklon od 35° do 60°</t>
  </si>
  <si>
    <t>266</t>
  </si>
  <si>
    <t>765314501</t>
  </si>
  <si>
    <t>Úžlabie, pás so stredovou stojatou drážkou - K10</t>
  </si>
  <si>
    <t>268</t>
  </si>
  <si>
    <t>135</t>
  </si>
  <si>
    <t>765314511</t>
  </si>
  <si>
    <t>Odkvap pod krytinu , odkvapový plech - K9</t>
  </si>
  <si>
    <t>270</t>
  </si>
  <si>
    <t>765901443</t>
  </si>
  <si>
    <t>Strešná fólia nad 35°s integrovanými lepiacimi pásmi, na krokvy, min.145g/m2</t>
  </si>
  <si>
    <t>272</t>
  </si>
  <si>
    <t>137</t>
  </si>
  <si>
    <t>998765102</t>
  </si>
  <si>
    <t>Presun hmôt pre tvrdé krytiny v objektoch výšky nad 6 do 12 m</t>
  </si>
  <si>
    <t>274</t>
  </si>
  <si>
    <t>766</t>
  </si>
  <si>
    <t>Konštrukcie stolárske</t>
  </si>
  <si>
    <t>766621411.S</t>
  </si>
  <si>
    <t>Montáž a dodávka revízných sadrokartónových dvierok  vratane rámu z OSB dosky hr. 25 mm ozn. RD kotveného  do konštrukcie SDK podhľadu</t>
  </si>
  <si>
    <t>276</t>
  </si>
  <si>
    <t>139</t>
  </si>
  <si>
    <t>766621400.S</t>
  </si>
  <si>
    <t>Montáž okien plastových s hydroizolacnými ISO páskami (exteriérová a interiérová)</t>
  </si>
  <si>
    <t>278</t>
  </si>
  <si>
    <t>283290005800.S</t>
  </si>
  <si>
    <t>Tesniaca paropriepustná fólia polymér-flísová, š. 70 mm, dl. 30 m, pre tesnenie pripájacej škáry okenného rámu a muriva z exteriéru</t>
  </si>
  <si>
    <t>280</t>
  </si>
  <si>
    <t>141</t>
  </si>
  <si>
    <t>283290006200.S</t>
  </si>
  <si>
    <t>Tesniaca paronepriepustná fólia polymér-flísová, š. 70 mm, dl. 30 m, pre tesnenie pripájacej škáry okenného rámu a muriva z interiéru</t>
  </si>
  <si>
    <t>282</t>
  </si>
  <si>
    <t>611410010400.S</t>
  </si>
  <si>
    <t>284</t>
  </si>
  <si>
    <t>143</t>
  </si>
  <si>
    <t>549150000600</t>
  </si>
  <si>
    <t>Klucka dverová 2x, 2x rozeta BB, FAB, nehrdzavejúca ocel, povrch nerez brúsený,</t>
  </si>
  <si>
    <t>286</t>
  </si>
  <si>
    <t>766671002.S</t>
  </si>
  <si>
    <t>Montáž okna strešného vrátane príslušenstva, velkost okna 78x118 cm</t>
  </si>
  <si>
    <t>288</t>
  </si>
  <si>
    <t>145</t>
  </si>
  <si>
    <t>611310005700.S</t>
  </si>
  <si>
    <t>Strešné okno drevené kyvné, šxv 780x1180 mm s kluckou - O2</t>
  </si>
  <si>
    <t>290</t>
  </si>
  <si>
    <t>611380003300.S</t>
  </si>
  <si>
    <t>Lemovanie hliníkové, šxv 780x1180 mm bez zateplovacej sady, pre profilovanú strešnú krytinu do 120 mm</t>
  </si>
  <si>
    <t>292</t>
  </si>
  <si>
    <t>147</t>
  </si>
  <si>
    <t>611380006700.S</t>
  </si>
  <si>
    <t>Zateplovacia sada pre osadenie strešného okna alebo výlezu, šxv 780x1180 mm</t>
  </si>
  <si>
    <t>294</t>
  </si>
  <si>
    <t>766694143.S</t>
  </si>
  <si>
    <t>Montáž parapetnej dosky plastovej šírky do 300 mm, dlžky 1600-2600 mm</t>
  </si>
  <si>
    <t>296</t>
  </si>
  <si>
    <t>149</t>
  </si>
  <si>
    <t>611560000400.S</t>
  </si>
  <si>
    <t>Parapetná doska plastová, šírka 315 mm, komôrková vnútorná, zlatý dub, mramor, mahagon, svetlý buk, orech</t>
  </si>
  <si>
    <t>298</t>
  </si>
  <si>
    <t>767161140</t>
  </si>
  <si>
    <t>Montáž a dodávka zábradlia vr. pozinkovania + 2x náter RAL 9007 - ozn. Z/1,Z/2</t>
  </si>
  <si>
    <t>300</t>
  </si>
  <si>
    <t>151</t>
  </si>
  <si>
    <t>767161140.S</t>
  </si>
  <si>
    <t>Montáž a dodávka nerezového madla - ozn. Z/3 dl. 3,5m + 4x úchyt</t>
  </si>
  <si>
    <t>sub</t>
  </si>
  <si>
    <t>302</t>
  </si>
  <si>
    <t>767161141.S</t>
  </si>
  <si>
    <t>Montáž a dodávka nerezového madla - ozn. Z/4 dl. 1,2m + 2x úchyt</t>
  </si>
  <si>
    <t>304</t>
  </si>
  <si>
    <t>153</t>
  </si>
  <si>
    <t>767332.S</t>
  </si>
  <si>
    <t>Montáž a dodávka prestrešenie vstupu - tvrdené bezpecnostné sklo vr. kotvenia a líšt</t>
  </si>
  <si>
    <t>306</t>
  </si>
  <si>
    <t>767590205</t>
  </si>
  <si>
    <t>Montáž cistiacej rohože gumovo - polypropylénovej na podlahu</t>
  </si>
  <si>
    <t>308</t>
  </si>
  <si>
    <t>155</t>
  </si>
  <si>
    <t>697540000100</t>
  </si>
  <si>
    <t>Rohož 100 % polypropylénová, podklad 4 mm PVC, výška rohože 17 mm, MBM mat</t>
  </si>
  <si>
    <t>310</t>
  </si>
  <si>
    <t>767590225</t>
  </si>
  <si>
    <t>Montáž hliníkového rámu L k cistiacim rohožiam</t>
  </si>
  <si>
    <t>312</t>
  </si>
  <si>
    <t>157</t>
  </si>
  <si>
    <t>697590000100</t>
  </si>
  <si>
    <t>Zápustný hliníkový rám L 25x20x3 mm, L 20x25x3 mm; L30x20x3 mm; k rohoži</t>
  </si>
  <si>
    <t>314</t>
  </si>
  <si>
    <t>767641120.S</t>
  </si>
  <si>
    <t>Montáž kovové dvojkrídlové dvere, zárubne, vrátane kovania</t>
  </si>
  <si>
    <t>316</t>
  </si>
  <si>
    <t>159</t>
  </si>
  <si>
    <t>5534100411.S</t>
  </si>
  <si>
    <t>Dvere kovové dvojkrídlové so svetlíkmi 3260x3260 mm - rozmer dverí 1600x2100 mm, výpln dvojsklo vr. Zárubne, protipožiarne EI 15/D3-C</t>
  </si>
  <si>
    <t>318</t>
  </si>
  <si>
    <t>5534100411.S1</t>
  </si>
  <si>
    <t>Dvere kovové dvojkrídlové, presklené 1600x2100 mm, výpln dvojsklo vr. Zárubne</t>
  </si>
  <si>
    <t>320</t>
  </si>
  <si>
    <t>161</t>
  </si>
  <si>
    <t>5534100411.S2</t>
  </si>
  <si>
    <t>Dvere kovové dvojkrídlové, presklené 1600x2100 mm, výpln dvojsklo vr. Zárubne, protipožiarne EI 15/D3-C</t>
  </si>
  <si>
    <t>322</t>
  </si>
  <si>
    <t>5534100411.S3</t>
  </si>
  <si>
    <t>Dvere kovové dvojkrídlové, presklené 1970x2280 mm, výpln dvojsklo vr. Zárubne, protipožiarne EI 30/D3-C</t>
  </si>
  <si>
    <t>324</t>
  </si>
  <si>
    <t>163</t>
  </si>
  <si>
    <t>767641120.S.1</t>
  </si>
  <si>
    <t>Montáž -drevotrieskové jednokrídlové dvere, kovové zárubne, vrátane kovania</t>
  </si>
  <si>
    <t>326</t>
  </si>
  <si>
    <t>5534100411.S.1</t>
  </si>
  <si>
    <t>Dvere drievotrieskové jednokrídlové,plna výplň š. krídla 600-1100 xvýška krídla 1970/2100 mm - protipožiarne EW15/D3-C so samozatváračom</t>
  </si>
  <si>
    <t>328</t>
  </si>
  <si>
    <t>165</t>
  </si>
  <si>
    <t>5534100411.S.2</t>
  </si>
  <si>
    <t>330</t>
  </si>
  <si>
    <t>5534100413.S</t>
  </si>
  <si>
    <t>332</t>
  </si>
  <si>
    <t>167</t>
  </si>
  <si>
    <t>5534100412.S</t>
  </si>
  <si>
    <t>Dvere drievotrieskové jednokrídlové,plna výplň š. krídla 800-1000 xvýška krídla 1970/2100 mm - protipožiarne EI15/D3-C so samozatváračom</t>
  </si>
  <si>
    <t>334</t>
  </si>
  <si>
    <t>5534100411.S.3</t>
  </si>
  <si>
    <t>Dvere drievotrieskové jednokrídlové,plna výplň š. krídla 600-1100 xvýška krídla 1970/2100 mm</t>
  </si>
  <si>
    <t>336</t>
  </si>
  <si>
    <t>169</t>
  </si>
  <si>
    <t>767641120.S.2</t>
  </si>
  <si>
    <t>Montáž -drevotrieskové dvojkrídlové dvere, kovové zárubne, vrátane kovania</t>
  </si>
  <si>
    <t>338</t>
  </si>
  <si>
    <t>5534100411.S.4</t>
  </si>
  <si>
    <t>Dvere drievotrieskové dvjkrídlové,plna výplň 1440x1960mm - protipožiarne EW30/D3-C so samozatváračom</t>
  </si>
  <si>
    <t>340</t>
  </si>
  <si>
    <t>171</t>
  </si>
  <si>
    <t>767641120.S.3</t>
  </si>
  <si>
    <t>Montáž exteriérových jednokrídlových dverí z PVC rámu vrátane bočného svetlíka  1540x2050 mm</t>
  </si>
  <si>
    <t>342</t>
  </si>
  <si>
    <t>5534100412.S.1</t>
  </si>
  <si>
    <t>Dvere  Z PVC rámu vrátane bočného svetlíka  1540x2050 do 400mm netraspratentná výpň , zvyšná časť vyplnená izolačným trojsklo. protipožiarne EI15/D3-C so samozatváračom</t>
  </si>
  <si>
    <t>344</t>
  </si>
  <si>
    <t>173</t>
  </si>
  <si>
    <t>767641120.S.4</t>
  </si>
  <si>
    <t>Montáž exteriérových dvojkrídlových dverí z PVC rámu  1560x2080 mm</t>
  </si>
  <si>
    <t>346</t>
  </si>
  <si>
    <t>5534100412.S.2</t>
  </si>
  <si>
    <t>348</t>
  </si>
  <si>
    <t>175</t>
  </si>
  <si>
    <t>767661561</t>
  </si>
  <si>
    <t>Montáž interierovej hliníkovej žalúzie od šírky 120 cm do 200 cm dĺžky do 260 cm</t>
  </si>
  <si>
    <t>350</t>
  </si>
  <si>
    <t>611530081100</t>
  </si>
  <si>
    <t>Žalúzie interiérové hliníkové,  šxl 1750x2250 mm</t>
  </si>
  <si>
    <t>352</t>
  </si>
  <si>
    <t>177</t>
  </si>
  <si>
    <t>611530080200</t>
  </si>
  <si>
    <t>Žalúzie interiérové hliníkové, šxl 1750x1450 mm</t>
  </si>
  <si>
    <t>354</t>
  </si>
  <si>
    <t>767995102</t>
  </si>
  <si>
    <t>Montáž ostatných atypických kovových stavebných doplnkových konštrukcií - kotvenie so zvarkami</t>
  </si>
  <si>
    <t>356</t>
  </si>
  <si>
    <t>179</t>
  </si>
  <si>
    <t>767995104</t>
  </si>
  <si>
    <t>Montáž ostatných atypických kovových stavebných doplnkových konštrukcií nad 20 do 50 kg</t>
  </si>
  <si>
    <t>358</t>
  </si>
  <si>
    <t>134870001140.S</t>
  </si>
  <si>
    <t>Ocelový nosník HEA 180, HEA 300 z valcovanej ocele S235JR</t>
  </si>
  <si>
    <t>360</t>
  </si>
  <si>
    <t>181</t>
  </si>
  <si>
    <t>998767102</t>
  </si>
  <si>
    <t>Presun hmôt pre kovové stavebné doplnkové konštrukcie v objektoch výšky nad 6 do 12 m</t>
  </si>
  <si>
    <t>362</t>
  </si>
  <si>
    <t>771</t>
  </si>
  <si>
    <t>Podlahy z dlaždíc</t>
  </si>
  <si>
    <t>771575109</t>
  </si>
  <si>
    <t>Montáž podláh z dlaždíc keramických do tmelu vel. 300 x 300 mm ozn. P2, P7</t>
  </si>
  <si>
    <t>364</t>
  </si>
  <si>
    <t>183</t>
  </si>
  <si>
    <t>597740001600</t>
  </si>
  <si>
    <t>Dlaždice keramické,lxvxhr 297x297x8 mm</t>
  </si>
  <si>
    <t>366</t>
  </si>
  <si>
    <t>998771102</t>
  </si>
  <si>
    <t>Presun hmôt pre podlahy z dlaždíc v objektoch výšky nad 6 do 12 m</t>
  </si>
  <si>
    <t>368</t>
  </si>
  <si>
    <t>775</t>
  </si>
  <si>
    <t>Podlahy vlysové a parketové</t>
  </si>
  <si>
    <t>185</t>
  </si>
  <si>
    <t>775413130</t>
  </si>
  <si>
    <t>Montáž podlahových soklíkov alebo líšt obvodových lepením, ozn. P5</t>
  </si>
  <si>
    <t>370</t>
  </si>
  <si>
    <t>611990004200</t>
  </si>
  <si>
    <t>Lišta soklová</t>
  </si>
  <si>
    <t>372</t>
  </si>
  <si>
    <t>187</t>
  </si>
  <si>
    <t>775550110</t>
  </si>
  <si>
    <t>Montáž podlahy z laminátových a drevených parkiet, click spoj, položená, volne ozn. P5</t>
  </si>
  <si>
    <t>374</t>
  </si>
  <si>
    <t>611980003015</t>
  </si>
  <si>
    <t>Podlaha laminátová, hrúbka 8 mm</t>
  </si>
  <si>
    <t>376</t>
  </si>
  <si>
    <t>189</t>
  </si>
  <si>
    <t>775592141</t>
  </si>
  <si>
    <t>Montáž podložky vyrovnávacej a tlmiacej penovej hr. 3 mm pod plávajúce podlahy, ozn. P5</t>
  </si>
  <si>
    <t>378</t>
  </si>
  <si>
    <t>283230008600</t>
  </si>
  <si>
    <t>Podložka z PE pod plávajúce podlahy, hr. 3 mm,</t>
  </si>
  <si>
    <t>380</t>
  </si>
  <si>
    <t>191</t>
  </si>
  <si>
    <t>998775102</t>
  </si>
  <si>
    <t>Presun hmôt pre podlahy vlysové a parketové v objektoch výšky nad 6 do 12 m</t>
  </si>
  <si>
    <t>382</t>
  </si>
  <si>
    <t>776541100</t>
  </si>
  <si>
    <t>Lepenie povlakových podláh PVC heterogénnych v pásoch vr. Soklíkov, ozn. P1, P6a, P6b</t>
  </si>
  <si>
    <t>384</t>
  </si>
  <si>
    <t>193</t>
  </si>
  <si>
    <t>284110000410</t>
  </si>
  <si>
    <t>Podlaha PVC heterogénna, hrúbka 2,5 mm</t>
  </si>
  <si>
    <t>386</t>
  </si>
  <si>
    <t>776541300</t>
  </si>
  <si>
    <t>Lepenie povlakových podláh PVC vinyl heterogénnych LVT v dielcoch vrátane soklíkov, ozn. P3</t>
  </si>
  <si>
    <t>388</t>
  </si>
  <si>
    <t>195</t>
  </si>
  <si>
    <t>284110004110</t>
  </si>
  <si>
    <t>Podlaha PVC heterogénna, hrúbka 3,0 mm</t>
  </si>
  <si>
    <t>390</t>
  </si>
  <si>
    <t>998776102</t>
  </si>
  <si>
    <t>Presun hmôt pre podlahy povlakové v objektoch výšky nad 6 do 12 m</t>
  </si>
  <si>
    <t>392</t>
  </si>
  <si>
    <t>777</t>
  </si>
  <si>
    <t>Podlahy syntetické</t>
  </si>
  <si>
    <t>197</t>
  </si>
  <si>
    <t>777531020</t>
  </si>
  <si>
    <t>Polyuretánová samonivelacná stierka hr. 4 mm Sikafloor 327, penetrácia, 2x stierka s kremicitým pieskom, uzatvárací náter, ozn. P4</t>
  </si>
  <si>
    <t>394</t>
  </si>
  <si>
    <t>998777102</t>
  </si>
  <si>
    <t>Presun hmôt pre podlahy syntetické v objektoch výšky nad 6 do 12 m</t>
  </si>
  <si>
    <t>396</t>
  </si>
  <si>
    <t>781</t>
  </si>
  <si>
    <t>Obklady</t>
  </si>
  <si>
    <t>199</t>
  </si>
  <si>
    <t>781445020</t>
  </si>
  <si>
    <t>Montáž obkladov vnútor. stien z obkladaciek kladených do tmelu vel. 300x300 mm vr. rohových líšt</t>
  </si>
  <si>
    <t>398</t>
  </si>
  <si>
    <t>597740000900</t>
  </si>
  <si>
    <t>Dlaždice keramické, lxv 300x300 mm</t>
  </si>
  <si>
    <t>400</t>
  </si>
  <si>
    <t>201</t>
  </si>
  <si>
    <t>998781102</t>
  </si>
  <si>
    <t>Presun hmôt pre obklady keramické v objektoch výšky nad 6 do 12 m</t>
  </si>
  <si>
    <t>402</t>
  </si>
  <si>
    <t>784</t>
  </si>
  <si>
    <t>Malby</t>
  </si>
  <si>
    <t>784452373</t>
  </si>
  <si>
    <t>Malby z maliarskych zmesí na omietky a sadrokartón ručne nanášané tónované dvojnásobné na hrubozrnný podklad výšky do 3,80 m</t>
  </si>
  <si>
    <t>404</t>
  </si>
  <si>
    <t>783</t>
  </si>
  <si>
    <t>Nátery</t>
  </si>
  <si>
    <t>203</t>
  </si>
  <si>
    <t>783124220</t>
  </si>
  <si>
    <t>Nátery oceľ.konštr. stredných B a plnostenných D syntetické jednonásobné, 2x s emailovaním - 105μm  - profil HEB</t>
  </si>
  <si>
    <t>406</t>
  </si>
  <si>
    <t>783125230</t>
  </si>
  <si>
    <t>Nátery oceľ.konštr. syntet. ľahkých , CC jednonás. 2x s emailovaním - 105μm - zarubne</t>
  </si>
  <si>
    <t>408</t>
  </si>
  <si>
    <t>OST</t>
  </si>
  <si>
    <t>Ostatné rozpoctové náklady</t>
  </si>
  <si>
    <t>205</t>
  </si>
  <si>
    <t>0000.S</t>
  </si>
  <si>
    <t>D+M - ZVISLÁ HYDRAULICKÁ ZDVÍHACIA PLOŠINA s pohonom na ozubené koleso,  4x batéria s  automatickým nabíjaním, nosnosť min. 200 kg, rýchlosť min. 6,0m/min.; rozmer plošiny min.1250x800 mm, zdvih 950mm.</t>
  </si>
  <si>
    <t>262144</t>
  </si>
  <si>
    <t>410</t>
  </si>
  <si>
    <t>0001.SA</t>
  </si>
  <si>
    <t>Inžinierska činnosť</t>
  </si>
  <si>
    <t>412</t>
  </si>
  <si>
    <t>207</t>
  </si>
  <si>
    <t>0003.SA</t>
  </si>
  <si>
    <t>Dodávka a montáž hasiacich 6kg práškových prístrojov vrátane  konzoly</t>
  </si>
  <si>
    <t>414</t>
  </si>
  <si>
    <t>VRN</t>
  </si>
  <si>
    <t>Vedlajšie rozpoctové náklady</t>
  </si>
  <si>
    <t>0003.S</t>
  </si>
  <si>
    <t>Zariadenie staveniska</t>
  </si>
  <si>
    <t>eur</t>
  </si>
  <si>
    <t>46824682</t>
  </si>
  <si>
    <t>HZS</t>
  </si>
  <si>
    <t>Profesie</t>
  </si>
  <si>
    <t>209</t>
  </si>
  <si>
    <t>HZS000111</t>
  </si>
  <si>
    <t>D.1.4 Elektroinštalácie</t>
  </si>
  <si>
    <t>416</t>
  </si>
  <si>
    <t>HZS0001111</t>
  </si>
  <si>
    <t>D.1.4.1 HSP</t>
  </si>
  <si>
    <t>418</t>
  </si>
  <si>
    <t>211</t>
  </si>
  <si>
    <t>HZS000112</t>
  </si>
  <si>
    <t>D.1.6 Zdravotechnika</t>
  </si>
  <si>
    <t>420</t>
  </si>
  <si>
    <t>HZS000113</t>
  </si>
  <si>
    <t>D.1.7 ÚVK</t>
  </si>
  <si>
    <t>422</t>
  </si>
  <si>
    <t>213</t>
  </si>
  <si>
    <t>HZS000114</t>
  </si>
  <si>
    <t>D.1.7 Kotolňa</t>
  </si>
  <si>
    <t>424</t>
  </si>
  <si>
    <t>HZS000115</t>
  </si>
  <si>
    <t>D.1.8 OPZ</t>
  </si>
  <si>
    <t>426</t>
  </si>
  <si>
    <t>215</t>
  </si>
  <si>
    <t>HZS000125</t>
  </si>
  <si>
    <t>D.1.9 VZT</t>
  </si>
  <si>
    <t>428</t>
  </si>
  <si>
    <t>Dvere drievotrieskové jednokrídlové,plna výplň š. krídla 1000 xvýška krídla 1970 mm,  - protipožiarne EW30/D3-C so samozatváračom</t>
  </si>
  <si>
    <t>Dvere drievotrieskové jednokrídlové,plna výplň š. krídla 600-900 xvýška krídla 1970/2100 mm - protipožiarne EW30D3-/C so samozatváračom</t>
  </si>
  <si>
    <t>Dvere  Z PVC rámu 1400x2400 do 400mm netraspratentná výpň , zvyšná časť vyplnená izolačným trojsklo. protipožiarne EI15/D3-C so samozatváračom</t>
  </si>
  <si>
    <t>Plastové okno dvojkrídlové OS+OS, vxš 1865x2000 mm, izolacné trojsklo - O1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</si>
</sst>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  <charset val="1"/>
    </font>
    <font>
      <sz val="8"/>
      <color rgb="FFFFFFFF"/>
      <name val="Arial CE"/>
      <charset val="1"/>
    </font>
    <font>
      <sz val="8"/>
      <color rgb="FF3366FF"/>
      <name val="Arial CE"/>
      <charset val="1"/>
    </font>
    <font>
      <b/>
      <sz val="14"/>
      <name val="Arial CE"/>
      <charset val="1"/>
    </font>
    <font>
      <b/>
      <sz val="12"/>
      <color rgb="FF969696"/>
      <name val="Arial CE"/>
      <charset val="1"/>
    </font>
    <font>
      <sz val="10"/>
      <color rgb="FF969696"/>
      <name val="Arial CE"/>
      <charset val="1"/>
    </font>
    <font>
      <sz val="10"/>
      <name val="Arial CE"/>
      <charset val="1"/>
    </font>
    <font>
      <b/>
      <sz val="8"/>
      <color rgb="FF969696"/>
      <name val="Arial CE"/>
      <charset val="1"/>
    </font>
    <font>
      <b/>
      <sz val="11"/>
      <name val="Arial CE"/>
      <charset val="1"/>
    </font>
    <font>
      <b/>
      <sz val="10"/>
      <name val="Arial CE"/>
      <charset val="1"/>
    </font>
    <font>
      <sz val="10"/>
      <color rgb="FFFFFFFF"/>
      <name val="Arial CE"/>
      <charset val="1"/>
    </font>
    <font>
      <b/>
      <sz val="10"/>
      <color rgb="FFFFFFFF"/>
      <name val="Arial CE"/>
      <charset val="1"/>
    </font>
    <font>
      <b/>
      <sz val="10"/>
      <color rgb="FF969696"/>
      <name val="Arial CE"/>
      <charset val="1"/>
    </font>
    <font>
      <b/>
      <sz val="12"/>
      <name val="Arial CE"/>
      <charset val="1"/>
    </font>
    <font>
      <b/>
      <sz val="10"/>
      <color rgb="FF464646"/>
      <name val="Arial CE"/>
      <charset val="1"/>
    </font>
    <font>
      <sz val="12"/>
      <color rgb="FF969696"/>
      <name val="Arial CE"/>
      <charset val="1"/>
    </font>
    <font>
      <sz val="9"/>
      <name val="Arial CE"/>
      <charset val="1"/>
    </font>
    <font>
      <sz val="9"/>
      <color rgb="FF969696"/>
      <name val="Arial CE"/>
      <charset val="1"/>
    </font>
    <font>
      <b/>
      <sz val="12"/>
      <color rgb="FF960000"/>
      <name val="Arial CE"/>
      <charset val="1"/>
    </font>
    <font>
      <sz val="12"/>
      <name val="Arial CE"/>
      <charset val="1"/>
    </font>
    <font>
      <sz val="18"/>
      <color rgb="FF0000FF"/>
      <name val="Wingdings 2"/>
      <charset val="1"/>
    </font>
    <font>
      <u/>
      <sz val="11"/>
      <color rgb="FF0000FF"/>
      <name val="Calibri"/>
      <charset val="1"/>
    </font>
    <font>
      <sz val="11"/>
      <name val="Arial CE"/>
      <charset val="1"/>
    </font>
    <font>
      <b/>
      <sz val="11"/>
      <color rgb="FF003366"/>
      <name val="Arial CE"/>
      <charset val="1"/>
    </font>
    <font>
      <sz val="11"/>
      <color rgb="FF003366"/>
      <name val="Arial CE"/>
      <charset val="1"/>
    </font>
    <font>
      <sz val="11"/>
      <color rgb="FF969696"/>
      <name val="Arial CE"/>
      <charset val="1"/>
    </font>
    <font>
      <sz val="10"/>
      <color rgb="FF3366FF"/>
      <name val="Arial CE"/>
      <charset val="1"/>
    </font>
    <font>
      <sz val="8"/>
      <color rgb="FF969696"/>
      <name val="Arial CE"/>
      <charset val="1"/>
    </font>
    <font>
      <b/>
      <sz val="12"/>
      <color rgb="FF800000"/>
      <name val="Arial CE"/>
      <charset val="1"/>
    </font>
    <font>
      <sz val="12"/>
      <color rgb="FF003366"/>
      <name val="Arial CE"/>
      <charset val="1"/>
    </font>
    <font>
      <sz val="10"/>
      <color rgb="FF003366"/>
      <name val="Arial CE"/>
      <charset val="1"/>
    </font>
    <font>
      <sz val="8"/>
      <color rgb="FF960000"/>
      <name val="Arial CE"/>
      <charset val="1"/>
    </font>
    <font>
      <b/>
      <sz val="8"/>
      <name val="Arial CE"/>
      <charset val="1"/>
    </font>
    <font>
      <sz val="8"/>
      <color rgb="FF003366"/>
      <name val="Arial CE"/>
      <charset val="1"/>
    </font>
    <font>
      <i/>
      <sz val="9"/>
      <color rgb="FF0000FF"/>
      <name val="Arial CE"/>
      <charset val="1"/>
    </font>
    <font>
      <i/>
      <sz val="8"/>
      <color rgb="FF0000FF"/>
      <name val="Arial CE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/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2">
    <xf numFmtId="0" fontId="0" fillId="0" borderId="0"/>
    <xf numFmtId="0" fontId="21" fillId="0" borderId="0" applyBorder="0" applyProtection="0"/>
  </cellStyleXfs>
  <cellXfs count="201">
    <xf numFmtId="0" fontId="0" fillId="0" borderId="0" xfId="0"/>
    <xf numFmtId="4" fontId="13" fillId="4" borderId="8" xfId="0" applyNumberFormat="1" applyFont="1" applyFill="1" applyBorder="1" applyAlignment="1">
      <alignment vertical="center"/>
    </xf>
    <xf numFmtId="0" fontId="13" fillId="4" borderId="7" xfId="0" applyFont="1" applyFill="1" applyBorder="1" applyAlignment="1">
      <alignment horizontal="left" vertical="center"/>
    </xf>
    <xf numFmtId="4" fontId="12" fillId="0" borderId="0" xfId="0" applyNumberFormat="1" applyFont="1" applyBorder="1" applyAlignment="1">
      <alignment vertical="center"/>
    </xf>
    <xf numFmtId="164" fontId="5" fillId="0" borderId="0" xfId="0" applyNumberFormat="1" applyFont="1" applyBorder="1" applyAlignment="1">
      <alignment horizontal="left" vertical="center"/>
    </xf>
    <xf numFmtId="4" fontId="11" fillId="0" borderId="0" xfId="0" applyNumberFormat="1" applyFont="1" applyBorder="1" applyAlignment="1">
      <alignment vertical="center"/>
    </xf>
    <xf numFmtId="164" fontId="10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4" fontId="9" fillId="0" borderId="5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49" fontId="6" fillId="3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3" borderId="0" xfId="0" applyFont="1" applyFill="1" applyAlignment="1" applyProtection="1">
      <alignment horizontal="left" vertical="center"/>
      <protection locked="0"/>
    </xf>
    <xf numFmtId="49" fontId="6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1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3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5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6" fillId="5" borderId="0" xfId="0" applyFont="1" applyFill="1" applyAlignment="1">
      <alignment horizontal="center" vertical="center"/>
    </xf>
    <xf numFmtId="0" fontId="17" fillId="0" borderId="15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4" fontId="15" fillId="0" borderId="18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4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Border="1" applyAlignment="1" applyProtection="1">
      <alignment horizontal="center" vertical="center"/>
    </xf>
    <xf numFmtId="0" fontId="22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" fontId="25" fillId="0" borderId="18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4" xfId="0" applyNumberFormat="1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165" fontId="6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4" fontId="10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0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13" fillId="5" borderId="6" xfId="0" applyFont="1" applyFill="1" applyBorder="1" applyAlignment="1">
      <alignment horizontal="left" vertical="center"/>
    </xf>
    <xf numFmtId="0" fontId="13" fillId="5" borderId="7" xfId="0" applyFont="1" applyFill="1" applyBorder="1" applyAlignment="1">
      <alignment horizontal="right" vertical="center"/>
    </xf>
    <xf numFmtId="0" fontId="13" fillId="5" borderId="7" xfId="0" applyFont="1" applyFill="1" applyBorder="1" applyAlignment="1">
      <alignment horizontal="center" vertical="center"/>
    </xf>
    <xf numFmtId="4" fontId="13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16" fillId="5" borderId="0" xfId="0" applyFont="1" applyFill="1" applyAlignment="1">
      <alignment horizontal="left" vertical="center"/>
    </xf>
    <xf numFmtId="0" fontId="16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vertical="center"/>
    </xf>
    <xf numFmtId="0" fontId="29" fillId="0" borderId="3" xfId="0" applyFont="1" applyBorder="1" applyAlignment="1">
      <alignment vertical="center"/>
    </xf>
    <xf numFmtId="0" fontId="29" fillId="0" borderId="19" xfId="0" applyFont="1" applyBorder="1" applyAlignment="1">
      <alignment horizontal="left" vertical="center"/>
    </xf>
    <xf numFmtId="0" fontId="29" fillId="0" borderId="19" xfId="0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0" fontId="30" fillId="0" borderId="0" xfId="0" applyFont="1" applyAlignment="1">
      <alignment vertical="center"/>
    </xf>
    <xf numFmtId="0" fontId="30" fillId="0" borderId="3" xfId="0" applyFont="1" applyBorder="1" applyAlignment="1">
      <alignment vertical="center"/>
    </xf>
    <xf numFmtId="0" fontId="30" fillId="0" borderId="19" xfId="0" applyFont="1" applyBorder="1" applyAlignment="1">
      <alignment horizontal="left" vertical="center"/>
    </xf>
    <xf numFmtId="0" fontId="30" fillId="0" borderId="19" xfId="0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6" fillId="5" borderId="15" xfId="0" applyFont="1" applyFill="1" applyBorder="1" applyAlignment="1">
      <alignment horizontal="center" vertical="center" wrapText="1"/>
    </xf>
    <xf numFmtId="0" fontId="16" fillId="5" borderId="16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>
      <alignment horizontal="center" vertical="center" wrapText="1"/>
    </xf>
    <xf numFmtId="0" fontId="16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8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33" fillId="0" borderId="0" xfId="0" applyFont="1" applyAlignment="1"/>
    <xf numFmtId="0" fontId="33" fillId="0" borderId="3" xfId="0" applyFont="1" applyBorder="1" applyAlignment="1"/>
    <xf numFmtId="0" fontId="33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3" fillId="0" borderId="0" xfId="0" applyFont="1" applyAlignment="1" applyProtection="1">
      <protection locked="0"/>
    </xf>
    <xf numFmtId="4" fontId="29" fillId="0" borderId="0" xfId="0" applyNumberFormat="1" applyFont="1" applyAlignment="1"/>
    <xf numFmtId="0" fontId="33" fillId="0" borderId="18" xfId="0" applyFont="1" applyBorder="1" applyAlignment="1"/>
    <xf numFmtId="0" fontId="33" fillId="0" borderId="0" xfId="0" applyFont="1" applyBorder="1" applyAlignment="1"/>
    <xf numFmtId="166" fontId="33" fillId="0" borderId="0" xfId="0" applyNumberFormat="1" applyFont="1" applyBorder="1" applyAlignment="1"/>
    <xf numFmtId="166" fontId="33" fillId="0" borderId="14" xfId="0" applyNumberFormat="1" applyFont="1" applyBorder="1" applyAlignment="1"/>
    <xf numFmtId="0" fontId="33" fillId="0" borderId="0" xfId="0" applyFont="1" applyAlignment="1">
      <alignment horizontal="center"/>
    </xf>
    <xf numFmtId="4" fontId="33" fillId="0" borderId="0" xfId="0" applyNumberFormat="1" applyFont="1" applyAlignment="1">
      <alignment vertical="center"/>
    </xf>
    <xf numFmtId="0" fontId="30" fillId="0" borderId="0" xfId="0" applyFont="1" applyAlignment="1">
      <alignment horizontal="left"/>
    </xf>
    <xf numFmtId="4" fontId="30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6" fillId="0" borderId="20" xfId="0" applyFont="1" applyBorder="1" applyAlignment="1" applyProtection="1">
      <alignment horizontal="center" vertical="center"/>
      <protection locked="0"/>
    </xf>
    <xf numFmtId="49" fontId="16" fillId="0" borderId="20" xfId="0" applyNumberFormat="1" applyFont="1" applyBorder="1" applyAlignment="1" applyProtection="1">
      <alignment horizontal="left" vertical="center" wrapText="1"/>
      <protection locked="0"/>
    </xf>
    <xf numFmtId="0" fontId="16" fillId="0" borderId="20" xfId="0" applyFont="1" applyBorder="1" applyAlignment="1" applyProtection="1">
      <alignment horizontal="left" vertical="center" wrapText="1"/>
      <protection locked="0"/>
    </xf>
    <xf numFmtId="0" fontId="16" fillId="0" borderId="20" xfId="0" applyFont="1" applyBorder="1" applyAlignment="1" applyProtection="1">
      <alignment horizontal="center" vertical="center" wrapText="1"/>
      <protection locked="0"/>
    </xf>
    <xf numFmtId="167" fontId="16" fillId="0" borderId="20" xfId="0" applyNumberFormat="1" applyFont="1" applyBorder="1" applyAlignment="1" applyProtection="1">
      <alignment vertical="center"/>
      <protection locked="0"/>
    </xf>
    <xf numFmtId="4" fontId="16" fillId="3" borderId="20" xfId="0" applyNumberFormat="1" applyFont="1" applyFill="1" applyBorder="1" applyAlignment="1" applyProtection="1">
      <alignment vertical="center"/>
      <protection locked="0"/>
    </xf>
    <xf numFmtId="4" fontId="16" fillId="0" borderId="20" xfId="0" applyNumberFormat="1" applyFont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17" fillId="3" borderId="18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>
      <alignment horizontal="center" vertical="center"/>
    </xf>
    <xf numFmtId="166" fontId="17" fillId="0" borderId="0" xfId="0" applyNumberFormat="1" applyFont="1" applyBorder="1" applyAlignment="1">
      <alignment vertical="center"/>
    </xf>
    <xf numFmtId="166" fontId="17" fillId="0" borderId="14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7" fillId="3" borderId="21" xfId="0" applyFont="1" applyFill="1" applyBorder="1" applyAlignment="1" applyProtection="1">
      <alignment horizontal="left" vertical="center"/>
      <protection locked="0"/>
    </xf>
    <xf numFmtId="0" fontId="17" fillId="0" borderId="19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166" fontId="17" fillId="0" borderId="19" xfId="0" applyNumberFormat="1" applyFont="1" applyBorder="1" applyAlignment="1">
      <alignment vertical="center"/>
    </xf>
    <xf numFmtId="166" fontId="17" fillId="0" borderId="22" xfId="0" applyNumberFormat="1" applyFont="1" applyBorder="1" applyAlignment="1">
      <alignment vertical="center"/>
    </xf>
    <xf numFmtId="0" fontId="34" fillId="0" borderId="20" xfId="0" applyFont="1" applyBorder="1" applyAlignment="1" applyProtection="1">
      <alignment horizontal="center" vertical="center"/>
      <protection locked="0"/>
    </xf>
    <xf numFmtId="49" fontId="34" fillId="0" borderId="20" xfId="0" applyNumberFormat="1" applyFont="1" applyBorder="1" applyAlignment="1" applyProtection="1">
      <alignment horizontal="left" vertical="center" wrapText="1"/>
      <protection locked="0"/>
    </xf>
    <xf numFmtId="0" fontId="34" fillId="0" borderId="20" xfId="0" applyFont="1" applyBorder="1" applyAlignment="1" applyProtection="1">
      <alignment horizontal="left" vertical="center" wrapText="1"/>
      <protection locked="0"/>
    </xf>
    <xf numFmtId="0" fontId="34" fillId="0" borderId="20" xfId="0" applyFont="1" applyBorder="1" applyAlignment="1" applyProtection="1">
      <alignment horizontal="center" vertical="center" wrapText="1"/>
      <protection locked="0"/>
    </xf>
    <xf numFmtId="167" fontId="34" fillId="0" borderId="20" xfId="0" applyNumberFormat="1" applyFont="1" applyBorder="1" applyAlignment="1" applyProtection="1">
      <alignment vertical="center"/>
      <protection locked="0"/>
    </xf>
    <xf numFmtId="4" fontId="34" fillId="3" borderId="20" xfId="0" applyNumberFormat="1" applyFont="1" applyFill="1" applyBorder="1" applyAlignment="1" applyProtection="1">
      <alignment vertical="center"/>
      <protection locked="0"/>
    </xf>
    <xf numFmtId="4" fontId="34" fillId="0" borderId="20" xfId="0" applyNumberFormat="1" applyFont="1" applyBorder="1" applyAlignment="1" applyProtection="1">
      <alignment vertical="center"/>
      <protection locked="0"/>
    </xf>
    <xf numFmtId="0" fontId="35" fillId="0" borderId="20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8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165" fontId="6" fillId="0" borderId="0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6" fillId="5" borderId="6" xfId="0" applyFont="1" applyFill="1" applyBorder="1" applyAlignment="1">
      <alignment horizontal="center" vertical="center"/>
    </xf>
    <xf numFmtId="0" fontId="16" fillId="5" borderId="7" xfId="0" applyFont="1" applyFill="1" applyBorder="1" applyAlignment="1">
      <alignment horizontal="center" vertical="center"/>
    </xf>
    <xf numFmtId="0" fontId="16" fillId="5" borderId="7" xfId="0" applyFont="1" applyFill="1" applyBorder="1" applyAlignment="1">
      <alignment horizontal="right" vertical="center"/>
    </xf>
    <xf numFmtId="0" fontId="16" fillId="5" borderId="8" xfId="0" applyFont="1" applyFill="1" applyBorder="1" applyAlignment="1">
      <alignment horizontal="center" vertical="center"/>
    </xf>
    <xf numFmtId="4" fontId="18" fillId="0" borderId="0" xfId="0" applyNumberFormat="1" applyFont="1" applyBorder="1" applyAlignment="1">
      <alignment horizontal="right" vertical="center"/>
    </xf>
    <xf numFmtId="4" fontId="18" fillId="0" borderId="0" xfId="0" applyNumberFormat="1" applyFont="1" applyBorder="1" applyAlignment="1">
      <alignment vertical="center"/>
    </xf>
    <xf numFmtId="0" fontId="23" fillId="0" borderId="0" xfId="0" applyFont="1" applyBorder="1" applyAlignment="1">
      <alignment horizontal="left" vertical="center" wrapText="1"/>
    </xf>
    <xf numFmtId="4" fontId="24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e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8"/>
  <sheetViews>
    <sheetView showGridLines="0" view="pageBreakPreview" topLeftCell="A76" workbookViewId="0">
      <selection activeCell="V47" sqref="V47"/>
    </sheetView>
  </sheetViews>
  <sheetFormatPr defaultColWidth="8.5703125"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 customWidth="1"/>
  </cols>
  <sheetData>
    <row r="1" spans="1:74">
      <c r="A1" s="15" t="s">
        <v>0</v>
      </c>
      <c r="AZ1" s="15"/>
      <c r="BA1" s="15" t="s">
        <v>1</v>
      </c>
      <c r="BB1" s="15"/>
      <c r="BT1" s="15" t="s">
        <v>2</v>
      </c>
      <c r="BU1" s="15" t="s">
        <v>2</v>
      </c>
      <c r="BV1" s="15" t="s">
        <v>3</v>
      </c>
    </row>
    <row r="2" spans="1:74" ht="36.9" customHeight="1">
      <c r="AR2" s="14" t="s">
        <v>4</v>
      </c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S2" s="16" t="s">
        <v>5</v>
      </c>
      <c r="BT2" s="16" t="s">
        <v>6</v>
      </c>
    </row>
    <row r="3" spans="1:74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5</v>
      </c>
      <c r="BT3" s="16" t="s">
        <v>6</v>
      </c>
    </row>
    <row r="4" spans="1:74" ht="24.9" customHeight="1">
      <c r="B4" s="19"/>
      <c r="D4" s="20" t="s">
        <v>7</v>
      </c>
      <c r="AR4" s="19"/>
      <c r="AS4" s="21" t="s">
        <v>8</v>
      </c>
      <c r="BE4" s="22" t="s">
        <v>9</v>
      </c>
      <c r="BS4" s="16" t="s">
        <v>10</v>
      </c>
    </row>
    <row r="5" spans="1:74" ht="12" customHeight="1">
      <c r="B5" s="19"/>
      <c r="D5" s="23" t="s">
        <v>11</v>
      </c>
      <c r="K5" s="13" t="s">
        <v>12</v>
      </c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R5" s="19"/>
      <c r="BE5" s="12" t="s">
        <v>13</v>
      </c>
      <c r="BS5" s="16" t="s">
        <v>5</v>
      </c>
    </row>
    <row r="6" spans="1:74" ht="36.9" customHeight="1">
      <c r="B6" s="19"/>
      <c r="D6" s="24" t="s">
        <v>14</v>
      </c>
      <c r="K6" s="11" t="s">
        <v>15</v>
      </c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R6" s="19"/>
      <c r="BE6" s="12"/>
      <c r="BS6" s="16" t="s">
        <v>5</v>
      </c>
    </row>
    <row r="7" spans="1:74" ht="12" customHeight="1">
      <c r="B7" s="19"/>
      <c r="D7" s="25" t="s">
        <v>16</v>
      </c>
      <c r="K7" s="26"/>
      <c r="AK7" s="25" t="s">
        <v>17</v>
      </c>
      <c r="AN7" s="26"/>
      <c r="AR7" s="19"/>
      <c r="BE7" s="12"/>
      <c r="BS7" s="16" t="s">
        <v>5</v>
      </c>
    </row>
    <row r="8" spans="1:74" ht="12" customHeight="1">
      <c r="B8" s="19"/>
      <c r="D8" s="25" t="s">
        <v>18</v>
      </c>
      <c r="K8" s="26" t="s">
        <v>19</v>
      </c>
      <c r="AK8" s="25" t="s">
        <v>20</v>
      </c>
      <c r="AN8" s="27" t="s">
        <v>21</v>
      </c>
      <c r="AR8" s="19"/>
      <c r="BE8" s="12"/>
      <c r="BS8" s="16" t="s">
        <v>5</v>
      </c>
    </row>
    <row r="9" spans="1:74" ht="14.4" customHeight="1">
      <c r="B9" s="19"/>
      <c r="AR9" s="19"/>
      <c r="BE9" s="12"/>
      <c r="BS9" s="16" t="s">
        <v>5</v>
      </c>
    </row>
    <row r="10" spans="1:74" ht="12" customHeight="1">
      <c r="B10" s="19"/>
      <c r="D10" s="25" t="s">
        <v>22</v>
      </c>
      <c r="AK10" s="25" t="s">
        <v>23</v>
      </c>
      <c r="AN10" s="26"/>
      <c r="AR10" s="19"/>
      <c r="BE10" s="12"/>
      <c r="BS10" s="16" t="s">
        <v>5</v>
      </c>
    </row>
    <row r="11" spans="1:74" ht="18.45" customHeight="1">
      <c r="B11" s="19"/>
      <c r="E11" s="26" t="s">
        <v>24</v>
      </c>
      <c r="AK11" s="25" t="s">
        <v>25</v>
      </c>
      <c r="AN11" s="26"/>
      <c r="AR11" s="19"/>
      <c r="BE11" s="12"/>
      <c r="BS11" s="16" t="s">
        <v>5</v>
      </c>
    </row>
    <row r="12" spans="1:74" ht="6.9" customHeight="1">
      <c r="B12" s="19"/>
      <c r="AR12" s="19"/>
      <c r="BE12" s="12"/>
      <c r="BS12" s="16" t="s">
        <v>5</v>
      </c>
    </row>
    <row r="13" spans="1:74" ht="12" customHeight="1">
      <c r="B13" s="19"/>
      <c r="D13" s="25" t="s">
        <v>26</v>
      </c>
      <c r="AK13" s="25" t="s">
        <v>23</v>
      </c>
      <c r="AN13" s="28" t="s">
        <v>27</v>
      </c>
      <c r="AR13" s="19"/>
      <c r="BE13" s="12"/>
      <c r="BS13" s="16" t="s">
        <v>5</v>
      </c>
    </row>
    <row r="14" spans="1:74" ht="13.2">
      <c r="B14" s="19"/>
      <c r="E14" s="10" t="s">
        <v>27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25" t="s">
        <v>25</v>
      </c>
      <c r="AN14" s="28" t="s">
        <v>27</v>
      </c>
      <c r="AR14" s="19"/>
      <c r="BE14" s="12"/>
      <c r="BS14" s="16" t="s">
        <v>5</v>
      </c>
    </row>
    <row r="15" spans="1:74" ht="6.9" customHeight="1">
      <c r="B15" s="19"/>
      <c r="AR15" s="19"/>
      <c r="BE15" s="12"/>
      <c r="BS15" s="16" t="s">
        <v>2</v>
      </c>
    </row>
    <row r="16" spans="1:74" ht="12" customHeight="1">
      <c r="B16" s="19"/>
      <c r="D16" s="25" t="s">
        <v>28</v>
      </c>
      <c r="AK16" s="25" t="s">
        <v>23</v>
      </c>
      <c r="AN16" s="26"/>
      <c r="AR16" s="19"/>
      <c r="BE16" s="12"/>
      <c r="BS16" s="16" t="s">
        <v>2</v>
      </c>
    </row>
    <row r="17" spans="1:71" ht="18.45" customHeight="1">
      <c r="B17" s="19"/>
      <c r="E17" s="26" t="s">
        <v>29</v>
      </c>
      <c r="AK17" s="25" t="s">
        <v>25</v>
      </c>
      <c r="AN17" s="26"/>
      <c r="AR17" s="19"/>
      <c r="BE17" s="12"/>
      <c r="BS17" s="16" t="s">
        <v>30</v>
      </c>
    </row>
    <row r="18" spans="1:71" ht="6.9" customHeight="1">
      <c r="B18" s="19"/>
      <c r="AR18" s="19"/>
      <c r="BE18" s="12"/>
      <c r="BS18" s="16" t="s">
        <v>5</v>
      </c>
    </row>
    <row r="19" spans="1:71" ht="12" customHeight="1">
      <c r="B19" s="19"/>
      <c r="D19" s="25" t="s">
        <v>31</v>
      </c>
      <c r="AK19" s="25" t="s">
        <v>23</v>
      </c>
      <c r="AN19" s="26"/>
      <c r="AR19" s="19"/>
      <c r="BE19" s="12"/>
      <c r="BS19" s="16" t="s">
        <v>5</v>
      </c>
    </row>
    <row r="20" spans="1:71" ht="18.45" customHeight="1">
      <c r="B20" s="19"/>
      <c r="E20" s="26" t="s">
        <v>32</v>
      </c>
      <c r="AK20" s="25" t="s">
        <v>25</v>
      </c>
      <c r="AN20" s="26"/>
      <c r="AR20" s="19"/>
      <c r="BE20" s="12"/>
      <c r="BS20" s="16" t="s">
        <v>30</v>
      </c>
    </row>
    <row r="21" spans="1:71" ht="6.9" customHeight="1">
      <c r="B21" s="19"/>
      <c r="AR21" s="19"/>
      <c r="BE21" s="12"/>
    </row>
    <row r="22" spans="1:71" ht="12" customHeight="1">
      <c r="B22" s="19"/>
      <c r="D22" s="25" t="s">
        <v>33</v>
      </c>
      <c r="AR22" s="19"/>
      <c r="BE22" s="12"/>
    </row>
    <row r="23" spans="1:71" ht="34.049999999999997" customHeight="1">
      <c r="B23" s="19"/>
      <c r="E23" s="9" t="s">
        <v>34</v>
      </c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R23" s="19"/>
      <c r="BE23" s="12"/>
    </row>
    <row r="24" spans="1:71" ht="6.9" customHeight="1">
      <c r="B24" s="19"/>
      <c r="AR24" s="19"/>
      <c r="BE24" s="12"/>
    </row>
    <row r="25" spans="1:71" ht="6.9" customHeight="1">
      <c r="B25" s="1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9"/>
      <c r="BE25" s="12"/>
    </row>
    <row r="26" spans="1:71" s="34" customFormat="1" ht="25.95" customHeight="1">
      <c r="A26" s="30"/>
      <c r="B26" s="31"/>
      <c r="C26" s="30"/>
      <c r="D26" s="32" t="s">
        <v>35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8">
        <f>ROUND(AG94,2)</f>
        <v>0</v>
      </c>
      <c r="AL26" s="8"/>
      <c r="AM26" s="8"/>
      <c r="AN26" s="8"/>
      <c r="AO26" s="8"/>
      <c r="AP26" s="30"/>
      <c r="AQ26" s="30"/>
      <c r="AR26" s="31"/>
      <c r="BE26" s="12"/>
    </row>
    <row r="27" spans="1:71" s="34" customFormat="1" ht="6.9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12"/>
    </row>
    <row r="28" spans="1:71" s="34" customFormat="1" ht="13.2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7" t="s">
        <v>36</v>
      </c>
      <c r="M28" s="7"/>
      <c r="N28" s="7"/>
      <c r="O28" s="7"/>
      <c r="P28" s="7"/>
      <c r="Q28" s="30"/>
      <c r="R28" s="30"/>
      <c r="S28" s="30"/>
      <c r="T28" s="30"/>
      <c r="U28" s="30"/>
      <c r="V28" s="30"/>
      <c r="W28" s="7" t="s">
        <v>37</v>
      </c>
      <c r="X28" s="7"/>
      <c r="Y28" s="7"/>
      <c r="Z28" s="7"/>
      <c r="AA28" s="7"/>
      <c r="AB28" s="7"/>
      <c r="AC28" s="7"/>
      <c r="AD28" s="7"/>
      <c r="AE28" s="7"/>
      <c r="AF28" s="30"/>
      <c r="AG28" s="30"/>
      <c r="AH28" s="30"/>
      <c r="AI28" s="30"/>
      <c r="AJ28" s="30"/>
      <c r="AK28" s="7" t="s">
        <v>38</v>
      </c>
      <c r="AL28" s="7"/>
      <c r="AM28" s="7"/>
      <c r="AN28" s="7"/>
      <c r="AO28" s="7"/>
      <c r="AP28" s="30"/>
      <c r="AQ28" s="30"/>
      <c r="AR28" s="31"/>
      <c r="BE28" s="12"/>
    </row>
    <row r="29" spans="1:71" s="35" customFormat="1" ht="14.4" customHeight="1">
      <c r="B29" s="36"/>
      <c r="D29" s="25" t="s">
        <v>39</v>
      </c>
      <c r="F29" s="37" t="s">
        <v>40</v>
      </c>
      <c r="L29" s="6">
        <v>0.2</v>
      </c>
      <c r="M29" s="6"/>
      <c r="N29" s="6"/>
      <c r="O29" s="6"/>
      <c r="P29" s="6"/>
      <c r="Q29" s="38"/>
      <c r="R29" s="38"/>
      <c r="S29" s="38"/>
      <c r="T29" s="38"/>
      <c r="U29" s="38"/>
      <c r="V29" s="38"/>
      <c r="W29" s="5">
        <f>ROUND(AZ94, 2)</f>
        <v>0</v>
      </c>
      <c r="X29" s="5"/>
      <c r="Y29" s="5"/>
      <c r="Z29" s="5"/>
      <c r="AA29" s="5"/>
      <c r="AB29" s="5"/>
      <c r="AC29" s="5"/>
      <c r="AD29" s="5"/>
      <c r="AE29" s="5"/>
      <c r="AF29" s="38"/>
      <c r="AG29" s="38"/>
      <c r="AH29" s="38"/>
      <c r="AI29" s="38"/>
      <c r="AJ29" s="38"/>
      <c r="AK29" s="5">
        <f>ROUND(AV94, 2)</f>
        <v>0</v>
      </c>
      <c r="AL29" s="5"/>
      <c r="AM29" s="5"/>
      <c r="AN29" s="5"/>
      <c r="AO29" s="5"/>
      <c r="AP29" s="38"/>
      <c r="AQ29" s="38"/>
      <c r="AR29" s="39"/>
      <c r="AS29" s="38"/>
      <c r="AT29" s="38"/>
      <c r="AU29" s="38"/>
      <c r="AV29" s="38"/>
      <c r="AW29" s="38"/>
      <c r="AX29" s="38"/>
      <c r="AY29" s="38"/>
      <c r="AZ29" s="38"/>
      <c r="BE29" s="12"/>
    </row>
    <row r="30" spans="1:71" s="35" customFormat="1" ht="14.4" customHeight="1">
      <c r="B30" s="36"/>
      <c r="F30" s="37" t="s">
        <v>41</v>
      </c>
      <c r="L30" s="6">
        <v>0.2</v>
      </c>
      <c r="M30" s="6"/>
      <c r="N30" s="6"/>
      <c r="O30" s="6"/>
      <c r="P30" s="6"/>
      <c r="Q30" s="38"/>
      <c r="R30" s="38"/>
      <c r="S30" s="38"/>
      <c r="T30" s="38"/>
      <c r="U30" s="38"/>
      <c r="V30" s="38"/>
      <c r="W30" s="5">
        <f>ROUND(BA94, 2)</f>
        <v>0</v>
      </c>
      <c r="X30" s="5"/>
      <c r="Y30" s="5"/>
      <c r="Z30" s="5"/>
      <c r="AA30" s="5"/>
      <c r="AB30" s="5"/>
      <c r="AC30" s="5"/>
      <c r="AD30" s="5"/>
      <c r="AE30" s="5"/>
      <c r="AF30" s="38"/>
      <c r="AG30" s="38"/>
      <c r="AH30" s="38"/>
      <c r="AI30" s="38"/>
      <c r="AJ30" s="38"/>
      <c r="AK30" s="5">
        <f>ROUND(AW94, 2)</f>
        <v>0</v>
      </c>
      <c r="AL30" s="5"/>
      <c r="AM30" s="5"/>
      <c r="AN30" s="5"/>
      <c r="AO30" s="5"/>
      <c r="AP30" s="38"/>
      <c r="AQ30" s="38"/>
      <c r="AR30" s="39"/>
      <c r="AS30" s="38"/>
      <c r="AT30" s="38"/>
      <c r="AU30" s="38"/>
      <c r="AV30" s="38"/>
      <c r="AW30" s="38"/>
      <c r="AX30" s="38"/>
      <c r="AY30" s="38"/>
      <c r="AZ30" s="38"/>
      <c r="BE30" s="12"/>
    </row>
    <row r="31" spans="1:71" s="35" customFormat="1" ht="14.4" hidden="1" customHeight="1">
      <c r="B31" s="36"/>
      <c r="F31" s="25" t="s">
        <v>42</v>
      </c>
      <c r="L31" s="4">
        <v>0.2</v>
      </c>
      <c r="M31" s="4"/>
      <c r="N31" s="4"/>
      <c r="O31" s="4"/>
      <c r="P31" s="4"/>
      <c r="W31" s="3">
        <f>ROUND(BB94, 2)</f>
        <v>0</v>
      </c>
      <c r="X31" s="3"/>
      <c r="Y31" s="3"/>
      <c r="Z31" s="3"/>
      <c r="AA31" s="3"/>
      <c r="AB31" s="3"/>
      <c r="AC31" s="3"/>
      <c r="AD31" s="3"/>
      <c r="AE31" s="3"/>
      <c r="AK31" s="3">
        <v>0</v>
      </c>
      <c r="AL31" s="3"/>
      <c r="AM31" s="3"/>
      <c r="AN31" s="3"/>
      <c r="AO31" s="3"/>
      <c r="AR31" s="36"/>
      <c r="BE31" s="12"/>
    </row>
    <row r="32" spans="1:71" s="35" customFormat="1" ht="14.4" hidden="1" customHeight="1">
      <c r="B32" s="36"/>
      <c r="F32" s="25" t="s">
        <v>43</v>
      </c>
      <c r="L32" s="4">
        <v>0.2</v>
      </c>
      <c r="M32" s="4"/>
      <c r="N32" s="4"/>
      <c r="O32" s="4"/>
      <c r="P32" s="4"/>
      <c r="W32" s="3">
        <f>ROUND(BC94, 2)</f>
        <v>0</v>
      </c>
      <c r="X32" s="3"/>
      <c r="Y32" s="3"/>
      <c r="Z32" s="3"/>
      <c r="AA32" s="3"/>
      <c r="AB32" s="3"/>
      <c r="AC32" s="3"/>
      <c r="AD32" s="3"/>
      <c r="AE32" s="3"/>
      <c r="AK32" s="3">
        <v>0</v>
      </c>
      <c r="AL32" s="3"/>
      <c r="AM32" s="3"/>
      <c r="AN32" s="3"/>
      <c r="AO32" s="3"/>
      <c r="AR32" s="36"/>
      <c r="BE32" s="12"/>
    </row>
    <row r="33" spans="1:57" s="35" customFormat="1" ht="14.4" hidden="1" customHeight="1">
      <c r="B33" s="36"/>
      <c r="F33" s="37" t="s">
        <v>44</v>
      </c>
      <c r="L33" s="6">
        <v>0</v>
      </c>
      <c r="M33" s="6"/>
      <c r="N33" s="6"/>
      <c r="O33" s="6"/>
      <c r="P33" s="6"/>
      <c r="Q33" s="38"/>
      <c r="R33" s="38"/>
      <c r="S33" s="38"/>
      <c r="T33" s="38"/>
      <c r="U33" s="38"/>
      <c r="V33" s="38"/>
      <c r="W33" s="5">
        <f>ROUND(BD94, 2)</f>
        <v>0</v>
      </c>
      <c r="X33" s="5"/>
      <c r="Y33" s="5"/>
      <c r="Z33" s="5"/>
      <c r="AA33" s="5"/>
      <c r="AB33" s="5"/>
      <c r="AC33" s="5"/>
      <c r="AD33" s="5"/>
      <c r="AE33" s="5"/>
      <c r="AF33" s="38"/>
      <c r="AG33" s="38"/>
      <c r="AH33" s="38"/>
      <c r="AI33" s="38"/>
      <c r="AJ33" s="38"/>
      <c r="AK33" s="5">
        <v>0</v>
      </c>
      <c r="AL33" s="5"/>
      <c r="AM33" s="5"/>
      <c r="AN33" s="5"/>
      <c r="AO33" s="5"/>
      <c r="AP33" s="38"/>
      <c r="AQ33" s="38"/>
      <c r="AR33" s="39"/>
      <c r="AS33" s="38"/>
      <c r="AT33" s="38"/>
      <c r="AU33" s="38"/>
      <c r="AV33" s="38"/>
      <c r="AW33" s="38"/>
      <c r="AX33" s="38"/>
      <c r="AY33" s="38"/>
      <c r="AZ33" s="38"/>
      <c r="BE33" s="12"/>
    </row>
    <row r="34" spans="1:57" s="34" customFormat="1" ht="6.9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12"/>
    </row>
    <row r="35" spans="1:57" s="34" customFormat="1" ht="25.95" customHeight="1">
      <c r="A35" s="30"/>
      <c r="B35" s="31"/>
      <c r="C35" s="40"/>
      <c r="D35" s="41" t="s">
        <v>45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46</v>
      </c>
      <c r="U35" s="42"/>
      <c r="V35" s="42"/>
      <c r="W35" s="42"/>
      <c r="X35" s="2" t="s">
        <v>47</v>
      </c>
      <c r="Y35" s="2"/>
      <c r="Z35" s="2"/>
      <c r="AA35" s="2"/>
      <c r="AB35" s="2"/>
      <c r="AC35" s="42"/>
      <c r="AD35" s="42"/>
      <c r="AE35" s="42"/>
      <c r="AF35" s="42"/>
      <c r="AG35" s="42"/>
      <c r="AH35" s="42"/>
      <c r="AI35" s="42"/>
      <c r="AJ35" s="42"/>
      <c r="AK35" s="1">
        <f>SUM(AK26:AK33)</f>
        <v>0</v>
      </c>
      <c r="AL35" s="1"/>
      <c r="AM35" s="1"/>
      <c r="AN35" s="1"/>
      <c r="AO35" s="1"/>
      <c r="AP35" s="40"/>
      <c r="AQ35" s="40"/>
      <c r="AR35" s="31"/>
      <c r="BE35" s="30"/>
    </row>
    <row r="36" spans="1:57" s="34" customFormat="1" ht="6.9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34" customFormat="1" ht="14.4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ht="14.4" customHeight="1">
      <c r="B38" s="19"/>
      <c r="AR38" s="19"/>
    </row>
    <row r="39" spans="1:57" ht="14.4" customHeight="1">
      <c r="B39" s="19"/>
      <c r="AR39" s="19"/>
    </row>
    <row r="40" spans="1:57" ht="14.4" customHeight="1">
      <c r="B40" s="19"/>
      <c r="AR40" s="19"/>
    </row>
    <row r="41" spans="1:57" ht="14.4" customHeight="1">
      <c r="B41" s="19"/>
      <c r="AR41" s="19"/>
    </row>
    <row r="42" spans="1:57" ht="14.4" customHeight="1">
      <c r="B42" s="19"/>
      <c r="AR42" s="19"/>
    </row>
    <row r="43" spans="1:57" ht="14.4" customHeight="1">
      <c r="B43" s="19"/>
      <c r="AR43" s="19"/>
    </row>
    <row r="44" spans="1:57" ht="14.4" customHeight="1">
      <c r="B44" s="19"/>
      <c r="AR44" s="19"/>
    </row>
    <row r="45" spans="1:57" ht="14.4" customHeight="1">
      <c r="B45" s="19"/>
      <c r="AR45" s="19"/>
    </row>
    <row r="46" spans="1:57" ht="14.4" customHeight="1">
      <c r="B46" s="19"/>
      <c r="AR46" s="19"/>
    </row>
    <row r="47" spans="1:57" ht="14.4" customHeight="1">
      <c r="B47" s="19"/>
      <c r="AR47" s="19"/>
    </row>
    <row r="48" spans="1:57" ht="14.4" customHeight="1">
      <c r="B48" s="19"/>
      <c r="AR48" s="19"/>
    </row>
    <row r="49" spans="1:57" s="34" customFormat="1" ht="14.4" customHeight="1">
      <c r="B49" s="44"/>
      <c r="D49" s="45" t="s">
        <v>48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49</v>
      </c>
      <c r="AI49" s="46"/>
      <c r="AJ49" s="46"/>
      <c r="AK49" s="46"/>
      <c r="AL49" s="46"/>
      <c r="AM49" s="46"/>
      <c r="AN49" s="46"/>
      <c r="AO49" s="46"/>
      <c r="AR49" s="44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34" customFormat="1" ht="13.2">
      <c r="A60" s="30"/>
      <c r="B60" s="31"/>
      <c r="C60" s="30"/>
      <c r="D60" s="47" t="s">
        <v>50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7" t="s">
        <v>51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7" t="s">
        <v>50</v>
      </c>
      <c r="AI60" s="33"/>
      <c r="AJ60" s="33"/>
      <c r="AK60" s="33"/>
      <c r="AL60" s="33"/>
      <c r="AM60" s="47" t="s">
        <v>51</v>
      </c>
      <c r="AN60" s="33"/>
      <c r="AO60" s="33"/>
      <c r="AP60" s="30"/>
      <c r="AQ60" s="30"/>
      <c r="AR60" s="31"/>
      <c r="BE60" s="30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34" customFormat="1" ht="13.2">
      <c r="A64" s="30"/>
      <c r="B64" s="31"/>
      <c r="C64" s="30"/>
      <c r="D64" s="45" t="s">
        <v>52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53</v>
      </c>
      <c r="AI64" s="48"/>
      <c r="AJ64" s="48"/>
      <c r="AK64" s="48"/>
      <c r="AL64" s="48"/>
      <c r="AM64" s="48"/>
      <c r="AN64" s="48"/>
      <c r="AO64" s="48"/>
      <c r="AP64" s="30"/>
      <c r="AQ64" s="30"/>
      <c r="AR64" s="31"/>
      <c r="BE64" s="30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34" customFormat="1" ht="13.2">
      <c r="A75" s="30"/>
      <c r="B75" s="31"/>
      <c r="C75" s="30"/>
      <c r="D75" s="47" t="s">
        <v>50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7" t="s">
        <v>51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7" t="s">
        <v>50</v>
      </c>
      <c r="AI75" s="33"/>
      <c r="AJ75" s="33"/>
      <c r="AK75" s="33"/>
      <c r="AL75" s="33"/>
      <c r="AM75" s="47" t="s">
        <v>51</v>
      </c>
      <c r="AN75" s="33"/>
      <c r="AO75" s="33"/>
      <c r="AP75" s="30"/>
      <c r="AQ75" s="30"/>
      <c r="AR75" s="31"/>
      <c r="BE75" s="30"/>
    </row>
    <row r="76" spans="1:57" s="34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34" customFormat="1" ht="6.9" customHeight="1">
      <c r="A77" s="30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1"/>
      <c r="BE77" s="30"/>
    </row>
    <row r="81" spans="1:91" s="34" customFormat="1" ht="6.9" customHeight="1">
      <c r="A81" s="30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1"/>
      <c r="BE81" s="30"/>
    </row>
    <row r="82" spans="1:91" s="34" customFormat="1" ht="24.9" customHeight="1">
      <c r="A82" s="30"/>
      <c r="B82" s="31"/>
      <c r="C82" s="20" t="s">
        <v>54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34" customFormat="1" ht="6.9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53" customFormat="1" ht="12" customHeight="1">
      <c r="B84" s="54"/>
      <c r="C84" s="25" t="s">
        <v>11</v>
      </c>
      <c r="L84" s="53" t="str">
        <f>K5</f>
        <v>1</v>
      </c>
      <c r="AR84" s="54"/>
    </row>
    <row r="85" spans="1:91" s="55" customFormat="1" ht="36.9" customHeight="1">
      <c r="B85" s="56"/>
      <c r="C85" s="57" t="s">
        <v>14</v>
      </c>
      <c r="L85" s="187" t="str">
        <f>K6</f>
        <v>SOŠ Tornaľa - modernizácia odborného vzdelávania - budova SOŠ</v>
      </c>
      <c r="M85" s="187"/>
      <c r="N85" s="187"/>
      <c r="O85" s="187"/>
      <c r="P85" s="187"/>
      <c r="Q85" s="187"/>
      <c r="R85" s="187"/>
      <c r="S85" s="187"/>
      <c r="T85" s="187"/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  <c r="AF85" s="187"/>
      <c r="AG85" s="187"/>
      <c r="AH85" s="187"/>
      <c r="AI85" s="187"/>
      <c r="AJ85" s="187"/>
      <c r="AK85" s="187"/>
      <c r="AL85" s="187"/>
      <c r="AM85" s="187"/>
      <c r="AN85" s="187"/>
      <c r="AO85" s="187"/>
      <c r="AR85" s="56"/>
    </row>
    <row r="86" spans="1:91" s="34" customFormat="1" ht="6.9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34" customFormat="1" ht="12" customHeight="1">
      <c r="A87" s="30"/>
      <c r="B87" s="31"/>
      <c r="C87" s="25" t="s">
        <v>18</v>
      </c>
      <c r="D87" s="30"/>
      <c r="E87" s="30"/>
      <c r="F87" s="30"/>
      <c r="G87" s="30"/>
      <c r="H87" s="30"/>
      <c r="I87" s="30"/>
      <c r="J87" s="30"/>
      <c r="K87" s="30"/>
      <c r="L87" s="58" t="str">
        <f>IF(K8="","",K8)</f>
        <v>Tornaľa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20</v>
      </c>
      <c r="AJ87" s="30"/>
      <c r="AK87" s="30"/>
      <c r="AL87" s="30"/>
      <c r="AM87" s="188" t="str">
        <f>IF(AN8= "","",AN8)</f>
        <v>18. 5. 2022</v>
      </c>
      <c r="AN87" s="188"/>
      <c r="AO87" s="30"/>
      <c r="AP87" s="30"/>
      <c r="AQ87" s="30"/>
      <c r="AR87" s="31"/>
      <c r="BE87" s="30"/>
    </row>
    <row r="88" spans="1:91" s="34" customFormat="1" ht="6.9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34" customFormat="1" ht="15.15" customHeight="1">
      <c r="A89" s="30"/>
      <c r="B89" s="31"/>
      <c r="C89" s="25" t="s">
        <v>22</v>
      </c>
      <c r="D89" s="30"/>
      <c r="E89" s="30"/>
      <c r="F89" s="30"/>
      <c r="G89" s="30"/>
      <c r="H89" s="30"/>
      <c r="I89" s="30"/>
      <c r="J89" s="30"/>
      <c r="K89" s="30"/>
      <c r="L89" s="53" t="str">
        <f>IF(E11= "","",E11)</f>
        <v>Banskobystrický samosprávny kraj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28</v>
      </c>
      <c r="AJ89" s="30"/>
      <c r="AK89" s="30"/>
      <c r="AL89" s="30"/>
      <c r="AM89" s="189" t="str">
        <f>IF(E17="","",E17)</f>
        <v>Ing. Arch. Mário Regec</v>
      </c>
      <c r="AN89" s="189"/>
      <c r="AO89" s="189"/>
      <c r="AP89" s="189"/>
      <c r="AQ89" s="30"/>
      <c r="AR89" s="31"/>
      <c r="AS89" s="190" t="s">
        <v>55</v>
      </c>
      <c r="AT89" s="190"/>
      <c r="AU89" s="59"/>
      <c r="AV89" s="59"/>
      <c r="AW89" s="59"/>
      <c r="AX89" s="59"/>
      <c r="AY89" s="59"/>
      <c r="AZ89" s="59"/>
      <c r="BA89" s="59"/>
      <c r="BB89" s="59"/>
      <c r="BC89" s="59"/>
      <c r="BD89" s="60"/>
      <c r="BE89" s="30"/>
    </row>
    <row r="90" spans="1:91" s="34" customFormat="1" ht="15.15" customHeight="1">
      <c r="A90" s="30"/>
      <c r="B90" s="31"/>
      <c r="C90" s="25" t="s">
        <v>26</v>
      </c>
      <c r="D90" s="30"/>
      <c r="E90" s="30"/>
      <c r="F90" s="30"/>
      <c r="G90" s="30"/>
      <c r="H90" s="30"/>
      <c r="I90" s="30"/>
      <c r="J90" s="30"/>
      <c r="K90" s="30"/>
      <c r="L90" s="53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31</v>
      </c>
      <c r="AJ90" s="30"/>
      <c r="AK90" s="30"/>
      <c r="AL90" s="30"/>
      <c r="AM90" s="189" t="str">
        <f>IF(E20="","",E20)</f>
        <v>Ing. Marian Magyar</v>
      </c>
      <c r="AN90" s="189"/>
      <c r="AO90" s="189"/>
      <c r="AP90" s="189"/>
      <c r="AQ90" s="30"/>
      <c r="AR90" s="31"/>
      <c r="AS90" s="190"/>
      <c r="AT90" s="190"/>
      <c r="AU90" s="61"/>
      <c r="AV90" s="61"/>
      <c r="AW90" s="61"/>
      <c r="AX90" s="61"/>
      <c r="AY90" s="61"/>
      <c r="AZ90" s="61"/>
      <c r="BA90" s="61"/>
      <c r="BB90" s="61"/>
      <c r="BC90" s="61"/>
      <c r="BD90" s="62"/>
      <c r="BE90" s="30"/>
    </row>
    <row r="91" spans="1:91" s="34" customFormat="1" ht="10.8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190"/>
      <c r="AT91" s="190"/>
      <c r="AU91" s="61"/>
      <c r="AV91" s="61"/>
      <c r="AW91" s="61"/>
      <c r="AX91" s="61"/>
      <c r="AY91" s="61"/>
      <c r="AZ91" s="61"/>
      <c r="BA91" s="61"/>
      <c r="BB91" s="61"/>
      <c r="BC91" s="61"/>
      <c r="BD91" s="62"/>
      <c r="BE91" s="30"/>
    </row>
    <row r="92" spans="1:91" s="34" customFormat="1" ht="29.25" customHeight="1">
      <c r="A92" s="30"/>
      <c r="B92" s="31"/>
      <c r="C92" s="191" t="s">
        <v>56</v>
      </c>
      <c r="D92" s="191"/>
      <c r="E92" s="191"/>
      <c r="F92" s="191"/>
      <c r="G92" s="191"/>
      <c r="H92" s="63"/>
      <c r="I92" s="192" t="s">
        <v>57</v>
      </c>
      <c r="J92" s="192"/>
      <c r="K92" s="192"/>
      <c r="L92" s="192"/>
      <c r="M92" s="192"/>
      <c r="N92" s="192"/>
      <c r="O92" s="192"/>
      <c r="P92" s="192"/>
      <c r="Q92" s="192"/>
      <c r="R92" s="192"/>
      <c r="S92" s="192"/>
      <c r="T92" s="192"/>
      <c r="U92" s="192"/>
      <c r="V92" s="192"/>
      <c r="W92" s="192"/>
      <c r="X92" s="192"/>
      <c r="Y92" s="192"/>
      <c r="Z92" s="192"/>
      <c r="AA92" s="192"/>
      <c r="AB92" s="192"/>
      <c r="AC92" s="192"/>
      <c r="AD92" s="192"/>
      <c r="AE92" s="192"/>
      <c r="AF92" s="192"/>
      <c r="AG92" s="193" t="s">
        <v>58</v>
      </c>
      <c r="AH92" s="193"/>
      <c r="AI92" s="193"/>
      <c r="AJ92" s="193"/>
      <c r="AK92" s="193"/>
      <c r="AL92" s="193"/>
      <c r="AM92" s="193"/>
      <c r="AN92" s="194" t="s">
        <v>59</v>
      </c>
      <c r="AO92" s="194"/>
      <c r="AP92" s="194"/>
      <c r="AQ92" s="64" t="s">
        <v>60</v>
      </c>
      <c r="AR92" s="31"/>
      <c r="AS92" s="65" t="s">
        <v>61</v>
      </c>
      <c r="AT92" s="66" t="s">
        <v>62</v>
      </c>
      <c r="AU92" s="66" t="s">
        <v>63</v>
      </c>
      <c r="AV92" s="66" t="s">
        <v>64</v>
      </c>
      <c r="AW92" s="66" t="s">
        <v>65</v>
      </c>
      <c r="AX92" s="66" t="s">
        <v>66</v>
      </c>
      <c r="AY92" s="66" t="s">
        <v>67</v>
      </c>
      <c r="AZ92" s="66" t="s">
        <v>68</v>
      </c>
      <c r="BA92" s="66" t="s">
        <v>69</v>
      </c>
      <c r="BB92" s="66" t="s">
        <v>70</v>
      </c>
      <c r="BC92" s="66" t="s">
        <v>71</v>
      </c>
      <c r="BD92" s="67" t="s">
        <v>72</v>
      </c>
      <c r="BE92" s="30"/>
    </row>
    <row r="93" spans="1:91" s="34" customFormat="1" ht="10.8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8"/>
      <c r="AT93" s="69"/>
      <c r="AU93" s="69"/>
      <c r="AV93" s="69"/>
      <c r="AW93" s="69"/>
      <c r="AX93" s="69"/>
      <c r="AY93" s="69"/>
      <c r="AZ93" s="69"/>
      <c r="BA93" s="69"/>
      <c r="BB93" s="69"/>
      <c r="BC93" s="69"/>
      <c r="BD93" s="70"/>
      <c r="BE93" s="30"/>
    </row>
    <row r="94" spans="1:91" s="71" customFormat="1" ht="32.4" customHeight="1">
      <c r="B94" s="72"/>
      <c r="C94" s="73" t="s">
        <v>73</v>
      </c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  <c r="T94" s="74"/>
      <c r="U94" s="74"/>
      <c r="V94" s="74"/>
      <c r="W94" s="74"/>
      <c r="X94" s="74"/>
      <c r="Y94" s="74"/>
      <c r="Z94" s="74"/>
      <c r="AA94" s="74"/>
      <c r="AB94" s="74"/>
      <c r="AC94" s="74"/>
      <c r="AD94" s="74"/>
      <c r="AE94" s="74"/>
      <c r="AF94" s="74"/>
      <c r="AG94" s="195">
        <f>ROUND(SUM(AG95:AG96),2)</f>
        <v>0</v>
      </c>
      <c r="AH94" s="195"/>
      <c r="AI94" s="195"/>
      <c r="AJ94" s="195"/>
      <c r="AK94" s="195"/>
      <c r="AL94" s="195"/>
      <c r="AM94" s="195"/>
      <c r="AN94" s="196">
        <f>SUM(AG94,AT94)</f>
        <v>0</v>
      </c>
      <c r="AO94" s="196"/>
      <c r="AP94" s="196"/>
      <c r="AQ94" s="75"/>
      <c r="AR94" s="72"/>
      <c r="AS94" s="76">
        <f>ROUND(SUM(AS95:AS96),2)</f>
        <v>0</v>
      </c>
      <c r="AT94" s="77">
        <f>ROUND(SUM(AV94:AW94),2)</f>
        <v>0</v>
      </c>
      <c r="AU94" s="78">
        <f>ROUND(SUM(AU95:AU96),5)</f>
        <v>0</v>
      </c>
      <c r="AV94" s="77">
        <f>ROUND(AZ94*L29,2)</f>
        <v>0</v>
      </c>
      <c r="AW94" s="77">
        <f>ROUND(BA94*L30,2)</f>
        <v>0</v>
      </c>
      <c r="AX94" s="77">
        <f>ROUND(BB94*L29,2)</f>
        <v>0</v>
      </c>
      <c r="AY94" s="77">
        <f>ROUND(BC94*L30,2)</f>
        <v>0</v>
      </c>
      <c r="AZ94" s="77">
        <f>ROUND(SUM(AZ95:AZ96),2)</f>
        <v>0</v>
      </c>
      <c r="BA94" s="77">
        <f>ROUND(SUM(BA95:BA96),2)</f>
        <v>0</v>
      </c>
      <c r="BB94" s="77">
        <f>ROUND(SUM(BB95:BB96),2)</f>
        <v>0</v>
      </c>
      <c r="BC94" s="77">
        <f>ROUND(SUM(BC95:BC96),2)</f>
        <v>0</v>
      </c>
      <c r="BD94" s="79">
        <f>ROUND(SUM(BD95:BD96),2)</f>
        <v>0</v>
      </c>
      <c r="BS94" s="80" t="s">
        <v>74</v>
      </c>
      <c r="BT94" s="80" t="s">
        <v>75</v>
      </c>
      <c r="BU94" s="81" t="s">
        <v>76</v>
      </c>
      <c r="BV94" s="80" t="s">
        <v>77</v>
      </c>
      <c r="BW94" s="80" t="s">
        <v>3</v>
      </c>
      <c r="BX94" s="80" t="s">
        <v>78</v>
      </c>
      <c r="CL94" s="80"/>
    </row>
    <row r="95" spans="1:91" s="91" customFormat="1" ht="16.5" customHeight="1">
      <c r="A95" s="82" t="s">
        <v>79</v>
      </c>
      <c r="B95" s="83"/>
      <c r="C95" s="84"/>
      <c r="D95" s="197" t="s">
        <v>12</v>
      </c>
      <c r="E95" s="197"/>
      <c r="F95" s="197"/>
      <c r="G95" s="197"/>
      <c r="H95" s="197"/>
      <c r="I95" s="85"/>
      <c r="J95" s="197" t="s">
        <v>80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7"/>
      <c r="AG95" s="198">
        <f>'1 - SO 01 - Budova SOŠ - ...'!J30</f>
        <v>0</v>
      </c>
      <c r="AH95" s="198"/>
      <c r="AI95" s="198"/>
      <c r="AJ95" s="198"/>
      <c r="AK95" s="198"/>
      <c r="AL95" s="198"/>
      <c r="AM95" s="198"/>
      <c r="AN95" s="198">
        <f>SUM(AG95,AT95)</f>
        <v>0</v>
      </c>
      <c r="AO95" s="198"/>
      <c r="AP95" s="198"/>
      <c r="AQ95" s="86" t="s">
        <v>81</v>
      </c>
      <c r="AR95" s="83"/>
      <c r="AS95" s="87">
        <v>0</v>
      </c>
      <c r="AT95" s="88">
        <f>ROUND(SUM(AV95:AW95),2)</f>
        <v>0</v>
      </c>
      <c r="AU95" s="89">
        <f>'1 - SO 01 - Budova SOŠ - ...'!P120</f>
        <v>0</v>
      </c>
      <c r="AV95" s="88">
        <f>'1 - SO 01 - Budova SOŠ - ...'!J33</f>
        <v>0</v>
      </c>
      <c r="AW95" s="88">
        <f>'1 - SO 01 - Budova SOŠ - ...'!J34</f>
        <v>0</v>
      </c>
      <c r="AX95" s="88">
        <f>'1 - SO 01 - Budova SOŠ - ...'!J35</f>
        <v>0</v>
      </c>
      <c r="AY95" s="88">
        <f>'1 - SO 01 - Budova SOŠ - ...'!J36</f>
        <v>0</v>
      </c>
      <c r="AZ95" s="88">
        <f>'1 - SO 01 - Budova SOŠ - ...'!F33</f>
        <v>0</v>
      </c>
      <c r="BA95" s="88">
        <f>'1 - SO 01 - Budova SOŠ - ...'!F34</f>
        <v>0</v>
      </c>
      <c r="BB95" s="88">
        <f>'1 - SO 01 - Budova SOŠ - ...'!F35</f>
        <v>0</v>
      </c>
      <c r="BC95" s="88">
        <f>'1 - SO 01 - Budova SOŠ - ...'!F36</f>
        <v>0</v>
      </c>
      <c r="BD95" s="90">
        <f>'1 - SO 01 - Budova SOŠ - ...'!F37</f>
        <v>0</v>
      </c>
      <c r="BT95" s="92" t="s">
        <v>12</v>
      </c>
      <c r="BV95" s="92" t="s">
        <v>77</v>
      </c>
      <c r="BW95" s="92" t="s">
        <v>82</v>
      </c>
      <c r="BX95" s="92" t="s">
        <v>3</v>
      </c>
      <c r="CL95" s="92"/>
      <c r="CM95" s="92" t="s">
        <v>75</v>
      </c>
    </row>
    <row r="96" spans="1:91" s="91" customFormat="1" ht="16.5" customHeight="1">
      <c r="A96" s="82" t="s">
        <v>79</v>
      </c>
      <c r="B96" s="83"/>
      <c r="C96" s="84"/>
      <c r="D96" s="197" t="s">
        <v>83</v>
      </c>
      <c r="E96" s="197"/>
      <c r="F96" s="197"/>
      <c r="G96" s="197"/>
      <c r="H96" s="197"/>
      <c r="I96" s="85"/>
      <c r="J96" s="197" t="s">
        <v>84</v>
      </c>
      <c r="K96" s="197"/>
      <c r="L96" s="197"/>
      <c r="M96" s="197"/>
      <c r="N96" s="197"/>
      <c r="O96" s="197"/>
      <c r="P96" s="197"/>
      <c r="Q96" s="197"/>
      <c r="R96" s="197"/>
      <c r="S96" s="197"/>
      <c r="T96" s="197"/>
      <c r="U96" s="197"/>
      <c r="V96" s="197"/>
      <c r="W96" s="197"/>
      <c r="X96" s="197"/>
      <c r="Y96" s="197"/>
      <c r="Z96" s="197"/>
      <c r="AA96" s="197"/>
      <c r="AB96" s="197"/>
      <c r="AC96" s="197"/>
      <c r="AD96" s="197"/>
      <c r="AE96" s="197"/>
      <c r="AF96" s="197"/>
      <c r="AG96" s="198">
        <f>'2 - SO 01 - Budova SOŠ - ...'!J30</f>
        <v>0</v>
      </c>
      <c r="AH96" s="198"/>
      <c r="AI96" s="198"/>
      <c r="AJ96" s="198"/>
      <c r="AK96" s="198"/>
      <c r="AL96" s="198"/>
      <c r="AM96" s="198"/>
      <c r="AN96" s="198">
        <f>SUM(AG96,AT96)</f>
        <v>0</v>
      </c>
      <c r="AO96" s="198"/>
      <c r="AP96" s="198"/>
      <c r="AQ96" s="86" t="s">
        <v>81</v>
      </c>
      <c r="AR96" s="83"/>
      <c r="AS96" s="87">
        <v>0</v>
      </c>
      <c r="AT96" s="88">
        <f>ROUND(SUM(AV96:AW96),2)</f>
        <v>0</v>
      </c>
      <c r="AU96" s="89">
        <f>'2 - SO 01 - Budova SOŠ - ...'!P138</f>
        <v>0</v>
      </c>
      <c r="AV96" s="88">
        <f>'2 - SO 01 - Budova SOŠ - ...'!J33</f>
        <v>0</v>
      </c>
      <c r="AW96" s="88">
        <f>'2 - SO 01 - Budova SOŠ - ...'!J34</f>
        <v>0</v>
      </c>
      <c r="AX96" s="88">
        <f>'2 - SO 01 - Budova SOŠ - ...'!J35</f>
        <v>0</v>
      </c>
      <c r="AY96" s="88">
        <f>'2 - SO 01 - Budova SOŠ - ...'!J36</f>
        <v>0</v>
      </c>
      <c r="AZ96" s="88">
        <f>'2 - SO 01 - Budova SOŠ - ...'!F33</f>
        <v>0</v>
      </c>
      <c r="BA96" s="88">
        <f>'2 - SO 01 - Budova SOŠ - ...'!F34</f>
        <v>0</v>
      </c>
      <c r="BB96" s="88">
        <f>'2 - SO 01 - Budova SOŠ - ...'!F35</f>
        <v>0</v>
      </c>
      <c r="BC96" s="88">
        <f>'2 - SO 01 - Budova SOŠ - ...'!F36</f>
        <v>0</v>
      </c>
      <c r="BD96" s="90">
        <f>'2 - SO 01 - Budova SOŠ - ...'!F37</f>
        <v>0</v>
      </c>
      <c r="BT96" s="92" t="s">
        <v>12</v>
      </c>
      <c r="BV96" s="92" t="s">
        <v>77</v>
      </c>
      <c r="BW96" s="92" t="s">
        <v>85</v>
      </c>
      <c r="BX96" s="92" t="s">
        <v>3</v>
      </c>
      <c r="CL96" s="92"/>
      <c r="CM96" s="92" t="s">
        <v>75</v>
      </c>
    </row>
    <row r="97" spans="1:57" s="34" customFormat="1" ht="30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30"/>
      <c r="AH97" s="30"/>
      <c r="AI97" s="30"/>
      <c r="AJ97" s="30"/>
      <c r="AK97" s="30"/>
      <c r="AL97" s="30"/>
      <c r="AM97" s="30"/>
      <c r="AN97" s="30"/>
      <c r="AO97" s="30"/>
      <c r="AP97" s="30"/>
      <c r="AQ97" s="30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  <row r="98" spans="1:57" s="34" customFormat="1" ht="6.9" customHeight="1">
      <c r="A98" s="30"/>
      <c r="B98" s="49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31"/>
      <c r="AS98" s="30"/>
      <c r="AT98" s="30"/>
      <c r="AU98" s="30"/>
      <c r="AV98" s="30"/>
      <c r="AW98" s="30"/>
      <c r="AX98" s="30"/>
      <c r="AY98" s="30"/>
      <c r="AZ98" s="30"/>
      <c r="BA98" s="30"/>
      <c r="BB98" s="30"/>
      <c r="BC98" s="30"/>
      <c r="BD98" s="30"/>
      <c r="BE98" s="30"/>
    </row>
  </sheetData>
  <mergeCells count="46">
    <mergeCell ref="D95:H95"/>
    <mergeCell ref="J95:AF95"/>
    <mergeCell ref="AG95:AM95"/>
    <mergeCell ref="AN95:AP95"/>
    <mergeCell ref="D96:H96"/>
    <mergeCell ref="J96:AF96"/>
    <mergeCell ref="AG96:AM96"/>
    <mergeCell ref="AN96:AP96"/>
    <mergeCell ref="C92:G92"/>
    <mergeCell ref="I92:AF92"/>
    <mergeCell ref="AG92:AM92"/>
    <mergeCell ref="AN92:AP92"/>
    <mergeCell ref="AG94:AM94"/>
    <mergeCell ref="AN94:AP94"/>
    <mergeCell ref="L85:AO85"/>
    <mergeCell ref="AM87:AN87"/>
    <mergeCell ref="AM89:AP89"/>
    <mergeCell ref="AS89:AT91"/>
    <mergeCell ref="AM90:AP90"/>
    <mergeCell ref="L33:P33"/>
    <mergeCell ref="W33:AE33"/>
    <mergeCell ref="AK33:AO33"/>
    <mergeCell ref="X35:AB35"/>
    <mergeCell ref="AK35:AO35"/>
    <mergeCell ref="L31:P31"/>
    <mergeCell ref="W31:AE31"/>
    <mergeCell ref="AK31:AO31"/>
    <mergeCell ref="L32:P32"/>
    <mergeCell ref="W32:AE32"/>
    <mergeCell ref="AK32:AO32"/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</mergeCells>
  <hyperlinks>
    <hyperlink ref="A95" location="'1 - SO 01 - Budova SOŠ - ...'!C2" display="/"/>
    <hyperlink ref="A96" location="'2 - SO 01 - Budova SOŠ - ...'!C2" display="/"/>
  </hyperlinks>
  <pageMargins left="0.39374999999999999" right="0.39374999999999999" top="0.39374999999999999" bottom="0.39374999999999999" header="0.51180555555555496" footer="0"/>
  <pageSetup paperSize="9" scale="74" firstPageNumber="0" fitToHeight="100" orientation="portrait" horizontalDpi="300" verticalDpi="300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6"/>
  <sheetViews>
    <sheetView showGridLines="0" view="pageBreakPreview" topLeftCell="A113" workbookViewId="0">
      <selection activeCell="A40" sqref="A40"/>
    </sheetView>
  </sheetViews>
  <sheetFormatPr defaultColWidth="8.5703125"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 customWidth="1"/>
  </cols>
  <sheetData>
    <row r="2" spans="1:46" ht="36.9" customHeight="1">
      <c r="L2" s="14" t="s">
        <v>4</v>
      </c>
      <c r="M2" s="14"/>
      <c r="N2" s="14"/>
      <c r="O2" s="14"/>
      <c r="P2" s="14"/>
      <c r="Q2" s="14"/>
      <c r="R2" s="14"/>
      <c r="S2" s="14"/>
      <c r="T2" s="14"/>
      <c r="U2" s="14"/>
      <c r="V2" s="14"/>
      <c r="AT2" s="16" t="s">
        <v>82</v>
      </c>
    </row>
    <row r="3" spans="1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75</v>
      </c>
    </row>
    <row r="4" spans="1:46" ht="24.9" customHeight="1">
      <c r="B4" s="19"/>
      <c r="D4" s="20" t="s">
        <v>86</v>
      </c>
      <c r="L4" s="19"/>
      <c r="M4" s="93" t="s">
        <v>8</v>
      </c>
      <c r="AT4" s="16" t="s">
        <v>2</v>
      </c>
    </row>
    <row r="5" spans="1:46" ht="6.9" customHeight="1">
      <c r="B5" s="19"/>
      <c r="L5" s="19"/>
    </row>
    <row r="6" spans="1:46" ht="12" customHeight="1">
      <c r="B6" s="19"/>
      <c r="D6" s="25" t="s">
        <v>14</v>
      </c>
      <c r="L6" s="19"/>
    </row>
    <row r="7" spans="1:46" ht="16.5" customHeight="1">
      <c r="B7" s="19"/>
      <c r="E7" s="199" t="str">
        <f>'Rekapitulácia stavby'!K6</f>
        <v>SOŠ Tornaľa - modernizácia odborného vzdelávania - budova SOŠ</v>
      </c>
      <c r="F7" s="199"/>
      <c r="G7" s="199"/>
      <c r="H7" s="199"/>
      <c r="L7" s="19"/>
    </row>
    <row r="8" spans="1:46" s="34" customFormat="1" ht="12" customHeight="1">
      <c r="A8" s="30"/>
      <c r="B8" s="31"/>
      <c r="C8" s="30"/>
      <c r="D8" s="25" t="s">
        <v>87</v>
      </c>
      <c r="E8" s="30"/>
      <c r="F8" s="30"/>
      <c r="G8" s="30"/>
      <c r="H8" s="30"/>
      <c r="I8" s="30"/>
      <c r="J8" s="30"/>
      <c r="K8" s="30"/>
      <c r="L8" s="44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34" customFormat="1" ht="16.5" customHeight="1">
      <c r="A9" s="30"/>
      <c r="B9" s="31"/>
      <c r="C9" s="30"/>
      <c r="D9" s="30"/>
      <c r="E9" s="187" t="s">
        <v>88</v>
      </c>
      <c r="F9" s="187"/>
      <c r="G9" s="187"/>
      <c r="H9" s="187"/>
      <c r="I9" s="30"/>
      <c r="J9" s="30"/>
      <c r="K9" s="30"/>
      <c r="L9" s="44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34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4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34" customFormat="1" ht="12" customHeight="1">
      <c r="A11" s="30"/>
      <c r="B11" s="31"/>
      <c r="C11" s="30"/>
      <c r="D11" s="25" t="s">
        <v>16</v>
      </c>
      <c r="E11" s="30"/>
      <c r="F11" s="26"/>
      <c r="G11" s="30"/>
      <c r="H11" s="30"/>
      <c r="I11" s="25" t="s">
        <v>17</v>
      </c>
      <c r="J11" s="26"/>
      <c r="K11" s="30"/>
      <c r="L11" s="44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34" customFormat="1" ht="12" customHeight="1">
      <c r="A12" s="30"/>
      <c r="B12" s="31"/>
      <c r="C12" s="30"/>
      <c r="D12" s="25" t="s">
        <v>18</v>
      </c>
      <c r="E12" s="30"/>
      <c r="F12" s="26" t="s">
        <v>19</v>
      </c>
      <c r="G12" s="30"/>
      <c r="H12" s="30"/>
      <c r="I12" s="25" t="s">
        <v>20</v>
      </c>
      <c r="J12" s="94" t="str">
        <f>'Rekapitulácia stavby'!AN8</f>
        <v>18. 5. 2022</v>
      </c>
      <c r="K12" s="30"/>
      <c r="L12" s="44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34" customFormat="1" ht="10.8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4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34" customFormat="1" ht="12" customHeight="1">
      <c r="A14" s="30"/>
      <c r="B14" s="31"/>
      <c r="C14" s="30"/>
      <c r="D14" s="25" t="s">
        <v>22</v>
      </c>
      <c r="E14" s="30"/>
      <c r="F14" s="30"/>
      <c r="G14" s="30"/>
      <c r="H14" s="30"/>
      <c r="I14" s="25" t="s">
        <v>23</v>
      </c>
      <c r="J14" s="26"/>
      <c r="K14" s="30"/>
      <c r="L14" s="44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34" customFormat="1" ht="18" customHeight="1">
      <c r="A15" s="30"/>
      <c r="B15" s="31"/>
      <c r="C15" s="30"/>
      <c r="D15" s="30"/>
      <c r="E15" s="26" t="s">
        <v>24</v>
      </c>
      <c r="F15" s="30"/>
      <c r="G15" s="30"/>
      <c r="H15" s="30"/>
      <c r="I15" s="25" t="s">
        <v>25</v>
      </c>
      <c r="J15" s="26"/>
      <c r="K15" s="30"/>
      <c r="L15" s="44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34" customFormat="1" ht="6.9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4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34" customFormat="1" ht="12" customHeight="1">
      <c r="A17" s="30"/>
      <c r="B17" s="31"/>
      <c r="C17" s="30"/>
      <c r="D17" s="25" t="s">
        <v>26</v>
      </c>
      <c r="E17" s="30"/>
      <c r="F17" s="30"/>
      <c r="G17" s="30"/>
      <c r="H17" s="30"/>
      <c r="I17" s="25" t="s">
        <v>23</v>
      </c>
      <c r="J17" s="27" t="str">
        <f>'Rekapitulácia stavby'!AN13</f>
        <v>Vyplň údaj</v>
      </c>
      <c r="K17" s="30"/>
      <c r="L17" s="44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34" customFormat="1" ht="18" customHeight="1">
      <c r="A18" s="30"/>
      <c r="B18" s="31"/>
      <c r="C18" s="30"/>
      <c r="D18" s="30"/>
      <c r="E18" s="200" t="str">
        <f>'Rekapitulácia stavby'!E14</f>
        <v>Vyplň údaj</v>
      </c>
      <c r="F18" s="200"/>
      <c r="G18" s="200"/>
      <c r="H18" s="200"/>
      <c r="I18" s="25" t="s">
        <v>25</v>
      </c>
      <c r="J18" s="27" t="str">
        <f>'Rekapitulácia stavby'!AN14</f>
        <v>Vyplň údaj</v>
      </c>
      <c r="K18" s="30"/>
      <c r="L18" s="44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34" customFormat="1" ht="6.9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4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34" customFormat="1" ht="12" customHeight="1">
      <c r="A20" s="30"/>
      <c r="B20" s="31"/>
      <c r="C20" s="30"/>
      <c r="D20" s="25" t="s">
        <v>28</v>
      </c>
      <c r="E20" s="30"/>
      <c r="F20" s="30"/>
      <c r="G20" s="30"/>
      <c r="H20" s="30"/>
      <c r="I20" s="25" t="s">
        <v>23</v>
      </c>
      <c r="J20" s="26"/>
      <c r="K20" s="30"/>
      <c r="L20" s="44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34" customFormat="1" ht="18" customHeight="1">
      <c r="A21" s="30"/>
      <c r="B21" s="31"/>
      <c r="C21" s="30"/>
      <c r="D21" s="30"/>
      <c r="E21" s="26" t="s">
        <v>29</v>
      </c>
      <c r="F21" s="30"/>
      <c r="G21" s="30"/>
      <c r="H21" s="30"/>
      <c r="I21" s="25" t="s">
        <v>25</v>
      </c>
      <c r="J21" s="26"/>
      <c r="K21" s="30"/>
      <c r="L21" s="44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34" customFormat="1" ht="6.9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4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34" customFormat="1" ht="12" customHeight="1">
      <c r="A23" s="30"/>
      <c r="B23" s="31"/>
      <c r="C23" s="30"/>
      <c r="D23" s="25" t="s">
        <v>31</v>
      </c>
      <c r="E23" s="30"/>
      <c r="F23" s="30"/>
      <c r="G23" s="30"/>
      <c r="H23" s="30"/>
      <c r="I23" s="25" t="s">
        <v>23</v>
      </c>
      <c r="J23" s="26"/>
      <c r="K23" s="30"/>
      <c r="L23" s="44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34" customFormat="1" ht="18" customHeight="1">
      <c r="A24" s="30"/>
      <c r="B24" s="31"/>
      <c r="C24" s="30"/>
      <c r="D24" s="30"/>
      <c r="E24" s="26" t="s">
        <v>32</v>
      </c>
      <c r="F24" s="30"/>
      <c r="G24" s="30"/>
      <c r="H24" s="30"/>
      <c r="I24" s="25" t="s">
        <v>25</v>
      </c>
      <c r="J24" s="26"/>
      <c r="K24" s="30"/>
      <c r="L24" s="44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34" customFormat="1" ht="6.9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4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34" customFormat="1" ht="12" customHeight="1">
      <c r="A26" s="30"/>
      <c r="B26" s="31"/>
      <c r="C26" s="30"/>
      <c r="D26" s="25" t="s">
        <v>33</v>
      </c>
      <c r="E26" s="30"/>
      <c r="F26" s="30"/>
      <c r="G26" s="30"/>
      <c r="H26" s="30"/>
      <c r="I26" s="30"/>
      <c r="J26" s="30"/>
      <c r="K26" s="30"/>
      <c r="L26" s="44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98" customFormat="1" ht="46.2" customHeight="1">
      <c r="A27" s="95"/>
      <c r="B27" s="96"/>
      <c r="C27" s="95"/>
      <c r="D27" s="95"/>
      <c r="E27" s="9" t="s">
        <v>34</v>
      </c>
      <c r="F27" s="9"/>
      <c r="G27" s="9"/>
      <c r="H27" s="9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34" customFormat="1" ht="6.9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4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34" customFormat="1" ht="6.9" customHeight="1">
      <c r="A29" s="30"/>
      <c r="B29" s="31"/>
      <c r="C29" s="30"/>
      <c r="D29" s="69"/>
      <c r="E29" s="69"/>
      <c r="F29" s="69"/>
      <c r="G29" s="69"/>
      <c r="H29" s="69"/>
      <c r="I29" s="69"/>
      <c r="J29" s="69"/>
      <c r="K29" s="69"/>
      <c r="L29" s="44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34" customFormat="1" ht="25.5" customHeight="1">
      <c r="A30" s="30"/>
      <c r="B30" s="31"/>
      <c r="C30" s="30"/>
      <c r="D30" s="99" t="s">
        <v>35</v>
      </c>
      <c r="E30" s="30"/>
      <c r="F30" s="30"/>
      <c r="G30" s="30"/>
      <c r="H30" s="30"/>
      <c r="I30" s="30"/>
      <c r="J30" s="100">
        <f>ROUND(J120, 2)</f>
        <v>0</v>
      </c>
      <c r="K30" s="30"/>
      <c r="L30" s="44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34" customFormat="1" ht="6.9" customHeight="1">
      <c r="A31" s="30"/>
      <c r="B31" s="31"/>
      <c r="C31" s="30"/>
      <c r="D31" s="69"/>
      <c r="E31" s="69"/>
      <c r="F31" s="69"/>
      <c r="G31" s="69"/>
      <c r="H31" s="69"/>
      <c r="I31" s="69"/>
      <c r="J31" s="69"/>
      <c r="K31" s="69"/>
      <c r="L31" s="44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34" customFormat="1" ht="14.4" customHeight="1">
      <c r="A32" s="30"/>
      <c r="B32" s="31"/>
      <c r="C32" s="30"/>
      <c r="D32" s="30"/>
      <c r="E32" s="30"/>
      <c r="F32" s="101" t="s">
        <v>37</v>
      </c>
      <c r="G32" s="30"/>
      <c r="H32" s="30"/>
      <c r="I32" s="101" t="s">
        <v>36</v>
      </c>
      <c r="J32" s="101" t="s">
        <v>38</v>
      </c>
      <c r="K32" s="30"/>
      <c r="L32" s="44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34" customFormat="1" ht="14.4" customHeight="1">
      <c r="A33" s="30"/>
      <c r="B33" s="31"/>
      <c r="C33" s="30"/>
      <c r="D33" s="102" t="s">
        <v>39</v>
      </c>
      <c r="E33" s="37" t="s">
        <v>40</v>
      </c>
      <c r="F33" s="103">
        <f>ROUND((SUM(BE120:BE165)),  2)</f>
        <v>0</v>
      </c>
      <c r="G33" s="104"/>
      <c r="H33" s="104"/>
      <c r="I33" s="105">
        <v>0.2</v>
      </c>
      <c r="J33" s="103">
        <f>ROUND(((SUM(BE120:BE165))*I33),  2)</f>
        <v>0</v>
      </c>
      <c r="K33" s="30"/>
      <c r="L33" s="44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34" customFormat="1" ht="14.4" customHeight="1">
      <c r="A34" s="30"/>
      <c r="B34" s="31"/>
      <c r="C34" s="30"/>
      <c r="D34" s="30"/>
      <c r="E34" s="37" t="s">
        <v>41</v>
      </c>
      <c r="F34" s="103">
        <f>ROUND((SUM(BF120:BF165)),  2)</f>
        <v>0</v>
      </c>
      <c r="G34" s="104"/>
      <c r="H34" s="104"/>
      <c r="I34" s="105">
        <v>0.2</v>
      </c>
      <c r="J34" s="103">
        <f>ROUND(((SUM(BF120:BF165))*I34),  2)</f>
        <v>0</v>
      </c>
      <c r="K34" s="30"/>
      <c r="L34" s="44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34" customFormat="1" ht="14.4" hidden="1" customHeight="1">
      <c r="A35" s="30"/>
      <c r="B35" s="31"/>
      <c r="C35" s="30"/>
      <c r="D35" s="30"/>
      <c r="E35" s="25" t="s">
        <v>42</v>
      </c>
      <c r="F35" s="106">
        <f>ROUND((SUM(BG120:BG165)),  2)</f>
        <v>0</v>
      </c>
      <c r="G35" s="30"/>
      <c r="H35" s="30"/>
      <c r="I35" s="107">
        <v>0.2</v>
      </c>
      <c r="J35" s="106">
        <f>0</f>
        <v>0</v>
      </c>
      <c r="K35" s="30"/>
      <c r="L35" s="44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34" customFormat="1" ht="14.4" hidden="1" customHeight="1">
      <c r="A36" s="30"/>
      <c r="B36" s="31"/>
      <c r="C36" s="30"/>
      <c r="D36" s="30"/>
      <c r="E36" s="25" t="s">
        <v>43</v>
      </c>
      <c r="F36" s="106">
        <f>ROUND((SUM(BH120:BH165)),  2)</f>
        <v>0</v>
      </c>
      <c r="G36" s="30"/>
      <c r="H36" s="30"/>
      <c r="I36" s="107">
        <v>0.2</v>
      </c>
      <c r="J36" s="106">
        <f>0</f>
        <v>0</v>
      </c>
      <c r="K36" s="30"/>
      <c r="L36" s="44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34" customFormat="1" ht="14.4" hidden="1" customHeight="1">
      <c r="A37" s="30"/>
      <c r="B37" s="31"/>
      <c r="C37" s="30"/>
      <c r="D37" s="30"/>
      <c r="E37" s="37" t="s">
        <v>44</v>
      </c>
      <c r="F37" s="103">
        <f>ROUND((SUM(BI120:BI165)),  2)</f>
        <v>0</v>
      </c>
      <c r="G37" s="104"/>
      <c r="H37" s="104"/>
      <c r="I37" s="105">
        <v>0</v>
      </c>
      <c r="J37" s="103">
        <f>0</f>
        <v>0</v>
      </c>
      <c r="K37" s="30"/>
      <c r="L37" s="44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34" customFormat="1" ht="6.9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4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34" customFormat="1" ht="25.5" customHeight="1">
      <c r="A39" s="30"/>
      <c r="B39" s="31"/>
      <c r="C39" s="108"/>
      <c r="D39" s="109" t="s">
        <v>45</v>
      </c>
      <c r="E39" s="63"/>
      <c r="F39" s="63"/>
      <c r="G39" s="110" t="s">
        <v>46</v>
      </c>
      <c r="H39" s="111" t="s">
        <v>47</v>
      </c>
      <c r="I39" s="63"/>
      <c r="J39" s="112">
        <f>SUM(J30:J37)</f>
        <v>0</v>
      </c>
      <c r="K39" s="113"/>
      <c r="L39" s="44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ht="14.4" customHeight="1">
      <c r="B40" s="19"/>
      <c r="L40" s="19"/>
    </row>
    <row r="41" spans="1:31" ht="14.4" customHeight="1">
      <c r="B41" s="19"/>
      <c r="L41" s="19"/>
    </row>
    <row r="42" spans="1:31" ht="14.4" customHeight="1">
      <c r="B42" s="19"/>
      <c r="L42" s="19"/>
    </row>
    <row r="43" spans="1:31" ht="14.4" customHeight="1">
      <c r="B43" s="19"/>
      <c r="L43" s="19"/>
    </row>
    <row r="44" spans="1:31" ht="14.4" customHeight="1">
      <c r="B44" s="19"/>
      <c r="L44" s="19"/>
    </row>
    <row r="45" spans="1:31" s="34" customFormat="1" ht="14.4" customHeight="1">
      <c r="B45" s="44"/>
      <c r="D45" s="45" t="s">
        <v>48</v>
      </c>
      <c r="E45" s="46"/>
      <c r="F45" s="46"/>
      <c r="G45" s="45" t="s">
        <v>49</v>
      </c>
      <c r="H45" s="46"/>
      <c r="I45" s="46"/>
      <c r="J45" s="46"/>
      <c r="K45" s="46"/>
      <c r="L45" s="44"/>
    </row>
    <row r="46" spans="1:31">
      <c r="B46" s="19"/>
      <c r="L46" s="19"/>
    </row>
    <row r="47" spans="1:31">
      <c r="B47" s="19"/>
      <c r="L47" s="19"/>
    </row>
    <row r="48" spans="1:31">
      <c r="B48" s="19"/>
      <c r="L48" s="19"/>
    </row>
    <row r="49" spans="1:31">
      <c r="B49" s="19"/>
      <c r="L49" s="19"/>
    </row>
    <row r="50" spans="1:31">
      <c r="B50" s="19"/>
      <c r="L50" s="19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 s="34" customFormat="1" ht="13.2">
      <c r="A56" s="30"/>
      <c r="B56" s="31"/>
      <c r="C56" s="30"/>
      <c r="D56" s="47" t="s">
        <v>50</v>
      </c>
      <c r="E56" s="33"/>
      <c r="F56" s="114" t="s">
        <v>51</v>
      </c>
      <c r="G56" s="47" t="s">
        <v>50</v>
      </c>
      <c r="H56" s="33"/>
      <c r="I56" s="33"/>
      <c r="J56" s="115" t="s">
        <v>51</v>
      </c>
      <c r="K56" s="33"/>
      <c r="L56" s="44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 s="34" customFormat="1" ht="13.2">
      <c r="A60" s="30"/>
      <c r="B60" s="31"/>
      <c r="C60" s="30"/>
      <c r="D60" s="45" t="s">
        <v>52</v>
      </c>
      <c r="E60" s="48"/>
      <c r="F60" s="48"/>
      <c r="G60" s="45" t="s">
        <v>53</v>
      </c>
      <c r="H60" s="48"/>
      <c r="I60" s="48"/>
      <c r="J60" s="48"/>
      <c r="K60" s="48"/>
      <c r="L60" s="44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</row>
    <row r="61" spans="1:31">
      <c r="B61" s="19"/>
      <c r="L61" s="19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>
      <c r="B65" s="19"/>
      <c r="L65" s="19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 s="34" customFormat="1" ht="13.2">
      <c r="A71" s="30"/>
      <c r="B71" s="31"/>
      <c r="C71" s="30"/>
      <c r="D71" s="47" t="s">
        <v>50</v>
      </c>
      <c r="E71" s="33"/>
      <c r="F71" s="114" t="s">
        <v>51</v>
      </c>
      <c r="G71" s="47" t="s">
        <v>50</v>
      </c>
      <c r="H71" s="33"/>
      <c r="I71" s="33"/>
      <c r="J71" s="115" t="s">
        <v>51</v>
      </c>
      <c r="K71" s="33"/>
      <c r="L71" s="44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31" s="34" customFormat="1" ht="14.4" customHeight="1">
      <c r="A72" s="30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44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6" spans="1:31" s="34" customFormat="1" ht="6.9" customHeight="1">
      <c r="A76" s="30"/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44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34" customFormat="1" ht="24.9" customHeight="1">
      <c r="A77" s="30"/>
      <c r="B77" s="31"/>
      <c r="C77" s="20" t="s">
        <v>89</v>
      </c>
      <c r="D77" s="30"/>
      <c r="E77" s="30"/>
      <c r="F77" s="30"/>
      <c r="G77" s="30"/>
      <c r="H77" s="30"/>
      <c r="I77" s="30"/>
      <c r="J77" s="30"/>
      <c r="K77" s="30"/>
      <c r="L77" s="44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s="34" customFormat="1" ht="6.9" customHeight="1">
      <c r="A78" s="30"/>
      <c r="B78" s="31"/>
      <c r="C78" s="30"/>
      <c r="D78" s="30"/>
      <c r="E78" s="30"/>
      <c r="F78" s="30"/>
      <c r="G78" s="30"/>
      <c r="H78" s="30"/>
      <c r="I78" s="30"/>
      <c r="J78" s="30"/>
      <c r="K78" s="30"/>
      <c r="L78" s="44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34" customFormat="1" ht="12" customHeight="1">
      <c r="A79" s="30"/>
      <c r="B79" s="31"/>
      <c r="C79" s="25" t="s">
        <v>14</v>
      </c>
      <c r="D79" s="30"/>
      <c r="E79" s="30"/>
      <c r="F79" s="30"/>
      <c r="G79" s="30"/>
      <c r="H79" s="30"/>
      <c r="I79" s="30"/>
      <c r="J79" s="30"/>
      <c r="K79" s="30"/>
      <c r="L79" s="44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34" customFormat="1" ht="16.5" customHeight="1">
      <c r="A80" s="30"/>
      <c r="B80" s="31"/>
      <c r="C80" s="30"/>
      <c r="D80" s="30"/>
      <c r="E80" s="199" t="str">
        <f>E7</f>
        <v>SOŠ Tornaľa - modernizácia odborného vzdelávania - budova SOŠ</v>
      </c>
      <c r="F80" s="199"/>
      <c r="G80" s="199"/>
      <c r="H80" s="199"/>
      <c r="I80" s="30"/>
      <c r="J80" s="30"/>
      <c r="K80" s="30"/>
      <c r="L80" s="44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47" s="34" customFormat="1" ht="12" customHeight="1">
      <c r="A81" s="30"/>
      <c r="B81" s="31"/>
      <c r="C81" s="25" t="s">
        <v>87</v>
      </c>
      <c r="D81" s="30"/>
      <c r="E81" s="30"/>
      <c r="F81" s="30"/>
      <c r="G81" s="30"/>
      <c r="H81" s="30"/>
      <c r="I81" s="30"/>
      <c r="J81" s="30"/>
      <c r="K81" s="30"/>
      <c r="L81" s="44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34" customFormat="1" ht="16.5" customHeight="1">
      <c r="A82" s="30"/>
      <c r="B82" s="31"/>
      <c r="C82" s="30"/>
      <c r="D82" s="30"/>
      <c r="E82" s="187" t="str">
        <f>E9</f>
        <v>1 - SO 01 - Budova SOŠ - búracie práce</v>
      </c>
      <c r="F82" s="187"/>
      <c r="G82" s="187"/>
      <c r="H82" s="187"/>
      <c r="I82" s="30"/>
      <c r="J82" s="30"/>
      <c r="K82" s="30"/>
      <c r="L82" s="44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34" customFormat="1" ht="6.9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4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34" customFormat="1" ht="12" customHeight="1">
      <c r="A84" s="30"/>
      <c r="B84" s="31"/>
      <c r="C84" s="25" t="s">
        <v>18</v>
      </c>
      <c r="D84" s="30"/>
      <c r="E84" s="30"/>
      <c r="F84" s="26" t="str">
        <f>F12</f>
        <v>Tornaľa</v>
      </c>
      <c r="G84" s="30"/>
      <c r="H84" s="30"/>
      <c r="I84" s="25" t="s">
        <v>20</v>
      </c>
      <c r="J84" s="94" t="str">
        <f>IF(J12="","",J12)</f>
        <v>18. 5. 2022</v>
      </c>
      <c r="K84" s="30"/>
      <c r="L84" s="44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34" customFormat="1" ht="6.9" customHeight="1">
      <c r="A85" s="30"/>
      <c r="B85" s="31"/>
      <c r="C85" s="30"/>
      <c r="D85" s="30"/>
      <c r="E85" s="30"/>
      <c r="F85" s="30"/>
      <c r="G85" s="30"/>
      <c r="H85" s="30"/>
      <c r="I85" s="30"/>
      <c r="J85" s="30"/>
      <c r="K85" s="30"/>
      <c r="L85" s="44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34" customFormat="1" ht="25.65" customHeight="1">
      <c r="A86" s="30"/>
      <c r="B86" s="31"/>
      <c r="C86" s="25" t="s">
        <v>22</v>
      </c>
      <c r="D86" s="30"/>
      <c r="E86" s="30"/>
      <c r="F86" s="26" t="str">
        <f>E15</f>
        <v>Banskobystrický samosprávny kraj</v>
      </c>
      <c r="G86" s="30"/>
      <c r="H86" s="30"/>
      <c r="I86" s="25" t="s">
        <v>28</v>
      </c>
      <c r="J86" s="116" t="str">
        <f>E21</f>
        <v>Ing. Arch. Mário Regec</v>
      </c>
      <c r="K86" s="30"/>
      <c r="L86" s="44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34" customFormat="1" ht="15.15" customHeight="1">
      <c r="A87" s="30"/>
      <c r="B87" s="31"/>
      <c r="C87" s="25" t="s">
        <v>26</v>
      </c>
      <c r="D87" s="30"/>
      <c r="E87" s="30"/>
      <c r="F87" s="26" t="str">
        <f>IF(E18="","",E18)</f>
        <v>Vyplň údaj</v>
      </c>
      <c r="G87" s="30"/>
      <c r="H87" s="30"/>
      <c r="I87" s="25" t="s">
        <v>31</v>
      </c>
      <c r="J87" s="116" t="str">
        <f>E24</f>
        <v>Ing. Marian Magyar</v>
      </c>
      <c r="K87" s="30"/>
      <c r="L87" s="44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34" customFormat="1" ht="10.3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4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34" customFormat="1" ht="29.25" customHeight="1">
      <c r="A89" s="30"/>
      <c r="B89" s="31"/>
      <c r="C89" s="117" t="s">
        <v>90</v>
      </c>
      <c r="D89" s="108"/>
      <c r="E89" s="108"/>
      <c r="F89" s="108"/>
      <c r="G89" s="108"/>
      <c r="H89" s="108"/>
      <c r="I89" s="108"/>
      <c r="J89" s="118" t="s">
        <v>91</v>
      </c>
      <c r="K89" s="108"/>
      <c r="L89" s="44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34" customFormat="1" ht="10.3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4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34" customFormat="1" ht="22.8" customHeight="1">
      <c r="A91" s="30"/>
      <c r="B91" s="31"/>
      <c r="C91" s="119" t="s">
        <v>92</v>
      </c>
      <c r="D91" s="30"/>
      <c r="E91" s="30"/>
      <c r="F91" s="30"/>
      <c r="G91" s="30"/>
      <c r="H91" s="30"/>
      <c r="I91" s="30"/>
      <c r="J91" s="100">
        <f>J120</f>
        <v>0</v>
      </c>
      <c r="K91" s="30"/>
      <c r="L91" s="44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U91" s="16" t="s">
        <v>93</v>
      </c>
    </row>
    <row r="92" spans="1:47" s="120" customFormat="1" ht="24.9" customHeight="1">
      <c r="B92" s="121"/>
      <c r="D92" s="122" t="s">
        <v>94</v>
      </c>
      <c r="E92" s="123"/>
      <c r="F92" s="123"/>
      <c r="G92" s="123"/>
      <c r="H92" s="123"/>
      <c r="I92" s="123"/>
      <c r="J92" s="124">
        <f>J121</f>
        <v>0</v>
      </c>
      <c r="L92" s="121"/>
    </row>
    <row r="93" spans="1:47" s="125" customFormat="1" ht="19.95" customHeight="1">
      <c r="B93" s="126"/>
      <c r="D93" s="127" t="s">
        <v>95</v>
      </c>
      <c r="E93" s="128"/>
      <c r="F93" s="128"/>
      <c r="G93" s="128"/>
      <c r="H93" s="128"/>
      <c r="I93" s="128"/>
      <c r="J93" s="129">
        <f>J122</f>
        <v>0</v>
      </c>
      <c r="L93" s="126"/>
    </row>
    <row r="94" spans="1:47" s="120" customFormat="1" ht="24.9" customHeight="1">
      <c r="B94" s="121"/>
      <c r="D94" s="122" t="s">
        <v>96</v>
      </c>
      <c r="E94" s="123"/>
      <c r="F94" s="123"/>
      <c r="G94" s="123"/>
      <c r="H94" s="123"/>
      <c r="I94" s="123"/>
      <c r="J94" s="124">
        <f>J145</f>
        <v>0</v>
      </c>
      <c r="L94" s="121"/>
    </row>
    <row r="95" spans="1:47" s="125" customFormat="1" ht="19.95" customHeight="1">
      <c r="B95" s="126"/>
      <c r="D95" s="127" t="s">
        <v>97</v>
      </c>
      <c r="E95" s="128"/>
      <c r="F95" s="128"/>
      <c r="G95" s="128"/>
      <c r="H95" s="128"/>
      <c r="I95" s="128"/>
      <c r="J95" s="129">
        <f>J146</f>
        <v>0</v>
      </c>
      <c r="L95" s="126"/>
    </row>
    <row r="96" spans="1:47" s="125" customFormat="1" ht="19.95" customHeight="1">
      <c r="B96" s="126"/>
      <c r="D96" s="127" t="s">
        <v>98</v>
      </c>
      <c r="E96" s="128"/>
      <c r="F96" s="128"/>
      <c r="G96" s="128"/>
      <c r="H96" s="128"/>
      <c r="I96" s="128"/>
      <c r="J96" s="129">
        <f>J149</f>
        <v>0</v>
      </c>
      <c r="L96" s="126"/>
    </row>
    <row r="97" spans="1:31" s="125" customFormat="1" ht="19.95" customHeight="1">
      <c r="B97" s="126"/>
      <c r="D97" s="127" t="s">
        <v>99</v>
      </c>
      <c r="E97" s="128"/>
      <c r="F97" s="128"/>
      <c r="G97" s="128"/>
      <c r="H97" s="128"/>
      <c r="I97" s="128"/>
      <c r="J97" s="129">
        <f>J154</f>
        <v>0</v>
      </c>
      <c r="L97" s="126"/>
    </row>
    <row r="98" spans="1:31" s="125" customFormat="1" ht="19.95" customHeight="1">
      <c r="B98" s="126"/>
      <c r="D98" s="127" t="s">
        <v>100</v>
      </c>
      <c r="E98" s="128"/>
      <c r="F98" s="128"/>
      <c r="G98" s="128"/>
      <c r="H98" s="128"/>
      <c r="I98" s="128"/>
      <c r="J98" s="129">
        <f>J159</f>
        <v>0</v>
      </c>
      <c r="L98" s="126"/>
    </row>
    <row r="99" spans="1:31" s="125" customFormat="1" ht="19.95" customHeight="1">
      <c r="B99" s="126"/>
      <c r="D99" s="127" t="s">
        <v>101</v>
      </c>
      <c r="E99" s="128"/>
      <c r="F99" s="128"/>
      <c r="G99" s="128"/>
      <c r="H99" s="128"/>
      <c r="I99" s="128"/>
      <c r="J99" s="129">
        <f>J161</f>
        <v>0</v>
      </c>
      <c r="L99" s="126"/>
    </row>
    <row r="100" spans="1:31" s="125" customFormat="1" ht="19.95" customHeight="1">
      <c r="B100" s="126"/>
      <c r="D100" s="127" t="s">
        <v>102</v>
      </c>
      <c r="E100" s="128"/>
      <c r="F100" s="128"/>
      <c r="G100" s="128"/>
      <c r="H100" s="128"/>
      <c r="I100" s="128"/>
      <c r="J100" s="129">
        <f>J164</f>
        <v>0</v>
      </c>
      <c r="L100" s="126"/>
    </row>
    <row r="101" spans="1:31" s="34" customFormat="1" ht="21.9" customHeight="1">
      <c r="A101" s="30"/>
      <c r="B101" s="31"/>
      <c r="C101" s="30"/>
      <c r="D101" s="30"/>
      <c r="E101" s="30"/>
      <c r="F101" s="30"/>
      <c r="G101" s="30"/>
      <c r="H101" s="30"/>
      <c r="I101" s="30"/>
      <c r="J101" s="30"/>
      <c r="K101" s="30"/>
      <c r="L101" s="44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31" s="34" customFormat="1" ht="6.9" customHeight="1">
      <c r="A102" s="30"/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44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6" spans="1:31" s="34" customFormat="1" ht="6.9" customHeight="1">
      <c r="A106" s="30"/>
      <c r="B106" s="51"/>
      <c r="C106" s="52"/>
      <c r="D106" s="52"/>
      <c r="E106" s="52"/>
      <c r="F106" s="52"/>
      <c r="G106" s="52"/>
      <c r="H106" s="52"/>
      <c r="I106" s="52"/>
      <c r="J106" s="52"/>
      <c r="K106" s="52"/>
      <c r="L106" s="44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34" customFormat="1" ht="24.9" customHeight="1">
      <c r="A107" s="30"/>
      <c r="B107" s="31"/>
      <c r="C107" s="20" t="s">
        <v>103</v>
      </c>
      <c r="D107" s="30"/>
      <c r="E107" s="30"/>
      <c r="F107" s="30"/>
      <c r="G107" s="30"/>
      <c r="H107" s="30"/>
      <c r="I107" s="30"/>
      <c r="J107" s="30"/>
      <c r="K107" s="30"/>
      <c r="L107" s="44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34" customFormat="1" ht="6.9" customHeight="1">
      <c r="A108" s="30"/>
      <c r="B108" s="31"/>
      <c r="C108" s="30"/>
      <c r="D108" s="30"/>
      <c r="E108" s="30"/>
      <c r="F108" s="30"/>
      <c r="G108" s="30"/>
      <c r="H108" s="30"/>
      <c r="I108" s="30"/>
      <c r="J108" s="30"/>
      <c r="K108" s="30"/>
      <c r="L108" s="44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34" customFormat="1" ht="12" customHeight="1">
      <c r="A109" s="30"/>
      <c r="B109" s="31"/>
      <c r="C109" s="25" t="s">
        <v>14</v>
      </c>
      <c r="D109" s="30"/>
      <c r="E109" s="30"/>
      <c r="F109" s="30"/>
      <c r="G109" s="30"/>
      <c r="H109" s="30"/>
      <c r="I109" s="30"/>
      <c r="J109" s="30"/>
      <c r="K109" s="30"/>
      <c r="L109" s="44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34" customFormat="1" ht="16.5" customHeight="1">
      <c r="A110" s="30"/>
      <c r="B110" s="31"/>
      <c r="C110" s="30"/>
      <c r="D110" s="30"/>
      <c r="E110" s="199" t="str">
        <f>E7</f>
        <v>SOŠ Tornaľa - modernizácia odborného vzdelávania - budova SOŠ</v>
      </c>
      <c r="F110" s="199"/>
      <c r="G110" s="199"/>
      <c r="H110" s="199"/>
      <c r="I110" s="30"/>
      <c r="J110" s="30"/>
      <c r="K110" s="30"/>
      <c r="L110" s="44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34" customFormat="1" ht="12" customHeight="1">
      <c r="A111" s="30"/>
      <c r="B111" s="31"/>
      <c r="C111" s="25" t="s">
        <v>87</v>
      </c>
      <c r="D111" s="30"/>
      <c r="E111" s="30"/>
      <c r="F111" s="30"/>
      <c r="G111" s="30"/>
      <c r="H111" s="30"/>
      <c r="I111" s="30"/>
      <c r="J111" s="30"/>
      <c r="K111" s="30"/>
      <c r="L111" s="44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34" customFormat="1" ht="16.5" customHeight="1">
      <c r="A112" s="30"/>
      <c r="B112" s="31"/>
      <c r="C112" s="30"/>
      <c r="D112" s="30"/>
      <c r="E112" s="187" t="str">
        <f>E9</f>
        <v>1 - SO 01 - Budova SOŠ - búracie práce</v>
      </c>
      <c r="F112" s="187"/>
      <c r="G112" s="187"/>
      <c r="H112" s="187"/>
      <c r="I112" s="30"/>
      <c r="J112" s="30"/>
      <c r="K112" s="30"/>
      <c r="L112" s="44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34" customFormat="1" ht="6.9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4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34" customFormat="1" ht="12" customHeight="1">
      <c r="A114" s="30"/>
      <c r="B114" s="31"/>
      <c r="C114" s="25" t="s">
        <v>18</v>
      </c>
      <c r="D114" s="30"/>
      <c r="E114" s="30"/>
      <c r="F114" s="26" t="str">
        <f>F12</f>
        <v>Tornaľa</v>
      </c>
      <c r="G114" s="30"/>
      <c r="H114" s="30"/>
      <c r="I114" s="25" t="s">
        <v>20</v>
      </c>
      <c r="J114" s="94" t="str">
        <f>IF(J12="","",J12)</f>
        <v>18. 5. 2022</v>
      </c>
      <c r="K114" s="30"/>
      <c r="L114" s="44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34" customFormat="1" ht="6.9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4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34" customFormat="1" ht="25.65" customHeight="1">
      <c r="A116" s="30"/>
      <c r="B116" s="31"/>
      <c r="C116" s="25" t="s">
        <v>22</v>
      </c>
      <c r="D116" s="30"/>
      <c r="E116" s="30"/>
      <c r="F116" s="26" t="str">
        <f>E15</f>
        <v>Banskobystrický samosprávny kraj</v>
      </c>
      <c r="G116" s="30"/>
      <c r="H116" s="30"/>
      <c r="I116" s="25" t="s">
        <v>28</v>
      </c>
      <c r="J116" s="116" t="str">
        <f>E21</f>
        <v>Ing. Arch. Mário Regec</v>
      </c>
      <c r="K116" s="30"/>
      <c r="L116" s="44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34" customFormat="1" ht="15.15" customHeight="1">
      <c r="A117" s="30"/>
      <c r="B117" s="31"/>
      <c r="C117" s="25" t="s">
        <v>26</v>
      </c>
      <c r="D117" s="30"/>
      <c r="E117" s="30"/>
      <c r="F117" s="26" t="str">
        <f>IF(E18="","",E18)</f>
        <v>Vyplň údaj</v>
      </c>
      <c r="G117" s="30"/>
      <c r="H117" s="30"/>
      <c r="I117" s="25" t="s">
        <v>31</v>
      </c>
      <c r="J117" s="116" t="str">
        <f>E24</f>
        <v>Ing. Marian Magyar</v>
      </c>
      <c r="K117" s="30"/>
      <c r="L117" s="44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34" customFormat="1" ht="10.3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4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137" customFormat="1" ht="29.25" customHeight="1">
      <c r="A119" s="130"/>
      <c r="B119" s="131"/>
      <c r="C119" s="132" t="s">
        <v>104</v>
      </c>
      <c r="D119" s="133" t="s">
        <v>60</v>
      </c>
      <c r="E119" s="133" t="s">
        <v>56</v>
      </c>
      <c r="F119" s="133" t="s">
        <v>57</v>
      </c>
      <c r="G119" s="133" t="s">
        <v>105</v>
      </c>
      <c r="H119" s="133" t="s">
        <v>106</v>
      </c>
      <c r="I119" s="133" t="s">
        <v>107</v>
      </c>
      <c r="J119" s="134" t="s">
        <v>91</v>
      </c>
      <c r="K119" s="135" t="s">
        <v>108</v>
      </c>
      <c r="L119" s="136"/>
      <c r="M119" s="65"/>
      <c r="N119" s="66" t="s">
        <v>39</v>
      </c>
      <c r="O119" s="66" t="s">
        <v>109</v>
      </c>
      <c r="P119" s="66" t="s">
        <v>110</v>
      </c>
      <c r="Q119" s="66" t="s">
        <v>111</v>
      </c>
      <c r="R119" s="66" t="s">
        <v>112</v>
      </c>
      <c r="S119" s="66" t="s">
        <v>113</v>
      </c>
      <c r="T119" s="67" t="s">
        <v>114</v>
      </c>
      <c r="U119" s="130"/>
      <c r="V119" s="130"/>
      <c r="W119" s="130"/>
      <c r="X119" s="130"/>
      <c r="Y119" s="130"/>
      <c r="Z119" s="130"/>
      <c r="AA119" s="130"/>
      <c r="AB119" s="130"/>
      <c r="AC119" s="130"/>
      <c r="AD119" s="130"/>
      <c r="AE119" s="130"/>
    </row>
    <row r="120" spans="1:65" s="34" customFormat="1" ht="22.8" customHeight="1">
      <c r="A120" s="30"/>
      <c r="B120" s="31"/>
      <c r="C120" s="73" t="s">
        <v>92</v>
      </c>
      <c r="D120" s="30"/>
      <c r="E120" s="30"/>
      <c r="F120" s="30"/>
      <c r="G120" s="30"/>
      <c r="H120" s="30"/>
      <c r="I120" s="30"/>
      <c r="J120" s="138">
        <f>BK120</f>
        <v>0</v>
      </c>
      <c r="K120" s="30"/>
      <c r="L120" s="31"/>
      <c r="M120" s="68"/>
      <c r="N120" s="59"/>
      <c r="O120" s="69"/>
      <c r="P120" s="139">
        <f>P121+P145</f>
        <v>0</v>
      </c>
      <c r="Q120" s="69"/>
      <c r="R120" s="139">
        <f>R121+R145</f>
        <v>0.35014980000000001</v>
      </c>
      <c r="S120" s="69"/>
      <c r="T120" s="140">
        <f>T121+T145</f>
        <v>337.70104050000003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6" t="s">
        <v>74</v>
      </c>
      <c r="AU120" s="16" t="s">
        <v>93</v>
      </c>
      <c r="BK120" s="141">
        <f>BK121+BK145</f>
        <v>0</v>
      </c>
    </row>
    <row r="121" spans="1:65" s="142" customFormat="1" ht="25.95" customHeight="1">
      <c r="B121" s="143"/>
      <c r="D121" s="144" t="s">
        <v>74</v>
      </c>
      <c r="E121" s="145" t="s">
        <v>115</v>
      </c>
      <c r="F121" s="145" t="s">
        <v>116</v>
      </c>
      <c r="I121" s="146"/>
      <c r="J121" s="147">
        <f>BK121</f>
        <v>0</v>
      </c>
      <c r="L121" s="143"/>
      <c r="M121" s="148"/>
      <c r="N121" s="149"/>
      <c r="O121" s="149"/>
      <c r="P121" s="150">
        <f>P122</f>
        <v>0</v>
      </c>
      <c r="Q121" s="149"/>
      <c r="R121" s="150">
        <f>R122</f>
        <v>0.35014980000000001</v>
      </c>
      <c r="S121" s="149"/>
      <c r="T121" s="151">
        <f>T122</f>
        <v>166.96652200000003</v>
      </c>
      <c r="AR121" s="144" t="s">
        <v>12</v>
      </c>
      <c r="AT121" s="152" t="s">
        <v>74</v>
      </c>
      <c r="AU121" s="152" t="s">
        <v>75</v>
      </c>
      <c r="AY121" s="144" t="s">
        <v>117</v>
      </c>
      <c r="BK121" s="153">
        <f>BK122</f>
        <v>0</v>
      </c>
    </row>
    <row r="122" spans="1:65" s="142" customFormat="1" ht="22.8" customHeight="1">
      <c r="B122" s="143"/>
      <c r="D122" s="144" t="s">
        <v>74</v>
      </c>
      <c r="E122" s="154" t="s">
        <v>118</v>
      </c>
      <c r="F122" s="154" t="s">
        <v>119</v>
      </c>
      <c r="I122" s="146"/>
      <c r="J122" s="155">
        <f>BK122</f>
        <v>0</v>
      </c>
      <c r="L122" s="143"/>
      <c r="M122" s="148"/>
      <c r="N122" s="149"/>
      <c r="O122" s="149"/>
      <c r="P122" s="150">
        <f>SUM(P123:P144)</f>
        <v>0</v>
      </c>
      <c r="Q122" s="149"/>
      <c r="R122" s="150">
        <f>SUM(R123:R144)</f>
        <v>0.35014980000000001</v>
      </c>
      <c r="S122" s="149"/>
      <c r="T122" s="151">
        <f>SUM(T123:T144)</f>
        <v>166.96652200000003</v>
      </c>
      <c r="AR122" s="144" t="s">
        <v>12</v>
      </c>
      <c r="AT122" s="152" t="s">
        <v>74</v>
      </c>
      <c r="AU122" s="152" t="s">
        <v>12</v>
      </c>
      <c r="AY122" s="144" t="s">
        <v>117</v>
      </c>
      <c r="BK122" s="153">
        <f>SUM(BK123:BK144)</f>
        <v>0</v>
      </c>
    </row>
    <row r="123" spans="1:65" s="34" customFormat="1" ht="21.75" customHeight="1">
      <c r="A123" s="30"/>
      <c r="B123" s="156"/>
      <c r="C123" s="157" t="s">
        <v>12</v>
      </c>
      <c r="D123" s="157" t="s">
        <v>120</v>
      </c>
      <c r="E123" s="158" t="s">
        <v>121</v>
      </c>
      <c r="F123" s="159" t="s">
        <v>122</v>
      </c>
      <c r="G123" s="160" t="s">
        <v>123</v>
      </c>
      <c r="H123" s="161">
        <v>4</v>
      </c>
      <c r="I123" s="162"/>
      <c r="J123" s="163">
        <f t="shared" ref="J123:J144" si="0">ROUND(I123*H123,2)</f>
        <v>0</v>
      </c>
      <c r="K123" s="164"/>
      <c r="L123" s="31"/>
      <c r="M123" s="165"/>
      <c r="N123" s="166" t="s">
        <v>41</v>
      </c>
      <c r="O123" s="61"/>
      <c r="P123" s="167">
        <f t="shared" ref="P123:P144" si="1">O123*H123</f>
        <v>0</v>
      </c>
      <c r="Q123" s="167">
        <v>0</v>
      </c>
      <c r="R123" s="167">
        <f t="shared" ref="R123:R144" si="2">Q123*H123</f>
        <v>0</v>
      </c>
      <c r="S123" s="167">
        <v>0</v>
      </c>
      <c r="T123" s="168">
        <f t="shared" ref="T123:T144" si="3"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69" t="s">
        <v>124</v>
      </c>
      <c r="AT123" s="169" t="s">
        <v>120</v>
      </c>
      <c r="AU123" s="169" t="s">
        <v>83</v>
      </c>
      <c r="AY123" s="16" t="s">
        <v>117</v>
      </c>
      <c r="BE123" s="170">
        <f t="shared" ref="BE123:BE144" si="4">IF(N123="základná",J123,0)</f>
        <v>0</v>
      </c>
      <c r="BF123" s="170">
        <f t="shared" ref="BF123:BF144" si="5">IF(N123="znížená",J123,0)</f>
        <v>0</v>
      </c>
      <c r="BG123" s="170">
        <f t="shared" ref="BG123:BG144" si="6">IF(N123="zákl. prenesená",J123,0)</f>
        <v>0</v>
      </c>
      <c r="BH123" s="170">
        <f t="shared" ref="BH123:BH144" si="7">IF(N123="zníž. prenesená",J123,0)</f>
        <v>0</v>
      </c>
      <c r="BI123" s="170">
        <f t="shared" ref="BI123:BI144" si="8">IF(N123="nulová",J123,0)</f>
        <v>0</v>
      </c>
      <c r="BJ123" s="16" t="s">
        <v>83</v>
      </c>
      <c r="BK123" s="170">
        <f t="shared" ref="BK123:BK144" si="9">ROUND(I123*H123,2)</f>
        <v>0</v>
      </c>
      <c r="BL123" s="16" t="s">
        <v>124</v>
      </c>
      <c r="BM123" s="169" t="s">
        <v>83</v>
      </c>
    </row>
    <row r="124" spans="1:65" s="34" customFormat="1" ht="16.5" customHeight="1">
      <c r="A124" s="30"/>
      <c r="B124" s="156"/>
      <c r="C124" s="157" t="s">
        <v>83</v>
      </c>
      <c r="D124" s="157" t="s">
        <v>120</v>
      </c>
      <c r="E124" s="158" t="s">
        <v>125</v>
      </c>
      <c r="F124" s="159" t="s">
        <v>126</v>
      </c>
      <c r="G124" s="160" t="s">
        <v>127</v>
      </c>
      <c r="H124" s="161">
        <v>1</v>
      </c>
      <c r="I124" s="162"/>
      <c r="J124" s="163">
        <f t="shared" si="0"/>
        <v>0</v>
      </c>
      <c r="K124" s="164"/>
      <c r="L124" s="31"/>
      <c r="M124" s="165"/>
      <c r="N124" s="166" t="s">
        <v>41</v>
      </c>
      <c r="O124" s="61"/>
      <c r="P124" s="167">
        <f t="shared" si="1"/>
        <v>0</v>
      </c>
      <c r="Q124" s="167">
        <v>0</v>
      </c>
      <c r="R124" s="167">
        <f t="shared" si="2"/>
        <v>0</v>
      </c>
      <c r="S124" s="167">
        <v>0</v>
      </c>
      <c r="T124" s="168">
        <f t="shared" si="3"/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69" t="s">
        <v>124</v>
      </c>
      <c r="AT124" s="169" t="s">
        <v>120</v>
      </c>
      <c r="AU124" s="169" t="s">
        <v>83</v>
      </c>
      <c r="AY124" s="16" t="s">
        <v>117</v>
      </c>
      <c r="BE124" s="170">
        <f t="shared" si="4"/>
        <v>0</v>
      </c>
      <c r="BF124" s="170">
        <f t="shared" si="5"/>
        <v>0</v>
      </c>
      <c r="BG124" s="170">
        <f t="shared" si="6"/>
        <v>0</v>
      </c>
      <c r="BH124" s="170">
        <f t="shared" si="7"/>
        <v>0</v>
      </c>
      <c r="BI124" s="170">
        <f t="shared" si="8"/>
        <v>0</v>
      </c>
      <c r="BJ124" s="16" t="s">
        <v>83</v>
      </c>
      <c r="BK124" s="170">
        <f t="shared" si="9"/>
        <v>0</v>
      </c>
      <c r="BL124" s="16" t="s">
        <v>124</v>
      </c>
      <c r="BM124" s="169" t="s">
        <v>124</v>
      </c>
    </row>
    <row r="125" spans="1:65" s="34" customFormat="1" ht="16.5" customHeight="1">
      <c r="A125" s="30"/>
      <c r="B125" s="156"/>
      <c r="C125" s="157" t="s">
        <v>128</v>
      </c>
      <c r="D125" s="157" t="s">
        <v>120</v>
      </c>
      <c r="E125" s="158" t="s">
        <v>129</v>
      </c>
      <c r="F125" s="159" t="s">
        <v>130</v>
      </c>
      <c r="G125" s="160" t="s">
        <v>123</v>
      </c>
      <c r="H125" s="161">
        <v>2</v>
      </c>
      <c r="I125" s="162"/>
      <c r="J125" s="163">
        <f t="shared" si="0"/>
        <v>0</v>
      </c>
      <c r="K125" s="164"/>
      <c r="L125" s="31"/>
      <c r="M125" s="165"/>
      <c r="N125" s="166" t="s">
        <v>41</v>
      </c>
      <c r="O125" s="61"/>
      <c r="P125" s="167">
        <f t="shared" si="1"/>
        <v>0</v>
      </c>
      <c r="Q125" s="167">
        <v>0</v>
      </c>
      <c r="R125" s="167">
        <f t="shared" si="2"/>
        <v>0</v>
      </c>
      <c r="S125" s="167">
        <v>0</v>
      </c>
      <c r="T125" s="168">
        <f t="shared" si="3"/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69" t="s">
        <v>124</v>
      </c>
      <c r="AT125" s="169" t="s">
        <v>120</v>
      </c>
      <c r="AU125" s="169" t="s">
        <v>83</v>
      </c>
      <c r="AY125" s="16" t="s">
        <v>117</v>
      </c>
      <c r="BE125" s="170">
        <f t="shared" si="4"/>
        <v>0</v>
      </c>
      <c r="BF125" s="170">
        <f t="shared" si="5"/>
        <v>0</v>
      </c>
      <c r="BG125" s="170">
        <f t="shared" si="6"/>
        <v>0</v>
      </c>
      <c r="BH125" s="170">
        <f t="shared" si="7"/>
        <v>0</v>
      </c>
      <c r="BI125" s="170">
        <f t="shared" si="8"/>
        <v>0</v>
      </c>
      <c r="BJ125" s="16" t="s">
        <v>83</v>
      </c>
      <c r="BK125" s="170">
        <f t="shared" si="9"/>
        <v>0</v>
      </c>
      <c r="BL125" s="16" t="s">
        <v>124</v>
      </c>
      <c r="BM125" s="169" t="s">
        <v>131</v>
      </c>
    </row>
    <row r="126" spans="1:65" s="34" customFormat="1" ht="16.5" customHeight="1">
      <c r="A126" s="30"/>
      <c r="B126" s="156"/>
      <c r="C126" s="157" t="s">
        <v>124</v>
      </c>
      <c r="D126" s="157" t="s">
        <v>120</v>
      </c>
      <c r="E126" s="158" t="s">
        <v>132</v>
      </c>
      <c r="F126" s="159" t="s">
        <v>133</v>
      </c>
      <c r="G126" s="160" t="s">
        <v>134</v>
      </c>
      <c r="H126" s="161">
        <v>24.273</v>
      </c>
      <c r="I126" s="162"/>
      <c r="J126" s="163">
        <f t="shared" si="0"/>
        <v>0</v>
      </c>
      <c r="K126" s="164"/>
      <c r="L126" s="31"/>
      <c r="M126" s="165"/>
      <c r="N126" s="166" t="s">
        <v>41</v>
      </c>
      <c r="O126" s="61"/>
      <c r="P126" s="167">
        <f t="shared" si="1"/>
        <v>0</v>
      </c>
      <c r="Q126" s="167">
        <v>0</v>
      </c>
      <c r="R126" s="167">
        <f t="shared" si="2"/>
        <v>0</v>
      </c>
      <c r="S126" s="167">
        <v>0</v>
      </c>
      <c r="T126" s="168">
        <f t="shared" si="3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69" t="s">
        <v>124</v>
      </c>
      <c r="AT126" s="169" t="s">
        <v>120</v>
      </c>
      <c r="AU126" s="169" t="s">
        <v>83</v>
      </c>
      <c r="AY126" s="16" t="s">
        <v>117</v>
      </c>
      <c r="BE126" s="170">
        <f t="shared" si="4"/>
        <v>0</v>
      </c>
      <c r="BF126" s="170">
        <f t="shared" si="5"/>
        <v>0</v>
      </c>
      <c r="BG126" s="170">
        <f t="shared" si="6"/>
        <v>0</v>
      </c>
      <c r="BH126" s="170">
        <f t="shared" si="7"/>
        <v>0</v>
      </c>
      <c r="BI126" s="170">
        <f t="shared" si="8"/>
        <v>0</v>
      </c>
      <c r="BJ126" s="16" t="s">
        <v>83</v>
      </c>
      <c r="BK126" s="170">
        <f t="shared" si="9"/>
        <v>0</v>
      </c>
      <c r="BL126" s="16" t="s">
        <v>124</v>
      </c>
      <c r="BM126" s="169" t="s">
        <v>135</v>
      </c>
    </row>
    <row r="127" spans="1:65" s="34" customFormat="1" ht="37.799999999999997" customHeight="1">
      <c r="A127" s="30"/>
      <c r="B127" s="156"/>
      <c r="C127" s="157" t="s">
        <v>136</v>
      </c>
      <c r="D127" s="157" t="s">
        <v>120</v>
      </c>
      <c r="E127" s="158" t="s">
        <v>137</v>
      </c>
      <c r="F127" s="159" t="s">
        <v>138</v>
      </c>
      <c r="G127" s="160" t="s">
        <v>139</v>
      </c>
      <c r="H127" s="161">
        <v>117.453</v>
      </c>
      <c r="I127" s="162"/>
      <c r="J127" s="163">
        <f t="shared" si="0"/>
        <v>0</v>
      </c>
      <c r="K127" s="164"/>
      <c r="L127" s="31"/>
      <c r="M127" s="165"/>
      <c r="N127" s="166" t="s">
        <v>41</v>
      </c>
      <c r="O127" s="61"/>
      <c r="P127" s="167">
        <f t="shared" si="1"/>
        <v>0</v>
      </c>
      <c r="Q127" s="167">
        <v>0</v>
      </c>
      <c r="R127" s="167">
        <f t="shared" si="2"/>
        <v>0</v>
      </c>
      <c r="S127" s="167">
        <v>0.19600000000000001</v>
      </c>
      <c r="T127" s="168">
        <f t="shared" si="3"/>
        <v>23.020788000000003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69" t="s">
        <v>124</v>
      </c>
      <c r="AT127" s="169" t="s">
        <v>120</v>
      </c>
      <c r="AU127" s="169" t="s">
        <v>83</v>
      </c>
      <c r="AY127" s="16" t="s">
        <v>117</v>
      </c>
      <c r="BE127" s="170">
        <f t="shared" si="4"/>
        <v>0</v>
      </c>
      <c r="BF127" s="170">
        <f t="shared" si="5"/>
        <v>0</v>
      </c>
      <c r="BG127" s="170">
        <f t="shared" si="6"/>
        <v>0</v>
      </c>
      <c r="BH127" s="170">
        <f t="shared" si="7"/>
        <v>0</v>
      </c>
      <c r="BI127" s="170">
        <f t="shared" si="8"/>
        <v>0</v>
      </c>
      <c r="BJ127" s="16" t="s">
        <v>83</v>
      </c>
      <c r="BK127" s="170">
        <f t="shared" si="9"/>
        <v>0</v>
      </c>
      <c r="BL127" s="16" t="s">
        <v>124</v>
      </c>
      <c r="BM127" s="169" t="s">
        <v>140</v>
      </c>
    </row>
    <row r="128" spans="1:65" s="34" customFormat="1" ht="16.5" customHeight="1">
      <c r="A128" s="30"/>
      <c r="B128" s="156"/>
      <c r="C128" s="157" t="s">
        <v>131</v>
      </c>
      <c r="D128" s="157" t="s">
        <v>120</v>
      </c>
      <c r="E128" s="158" t="s">
        <v>141</v>
      </c>
      <c r="F128" s="159" t="s">
        <v>142</v>
      </c>
      <c r="G128" s="160" t="s">
        <v>139</v>
      </c>
      <c r="H128" s="161">
        <v>7.9329999999999998</v>
      </c>
      <c r="I128" s="162"/>
      <c r="J128" s="163">
        <f t="shared" si="0"/>
        <v>0</v>
      </c>
      <c r="K128" s="164"/>
      <c r="L128" s="31"/>
      <c r="M128" s="165"/>
      <c r="N128" s="166" t="s">
        <v>41</v>
      </c>
      <c r="O128" s="61"/>
      <c r="P128" s="167">
        <f t="shared" si="1"/>
        <v>0</v>
      </c>
      <c r="Q128" s="167">
        <v>0</v>
      </c>
      <c r="R128" s="167">
        <f t="shared" si="2"/>
        <v>0</v>
      </c>
      <c r="S128" s="167">
        <v>0</v>
      </c>
      <c r="T128" s="168">
        <f t="shared" si="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69" t="s">
        <v>124</v>
      </c>
      <c r="AT128" s="169" t="s">
        <v>120</v>
      </c>
      <c r="AU128" s="169" t="s">
        <v>83</v>
      </c>
      <c r="AY128" s="16" t="s">
        <v>117</v>
      </c>
      <c r="BE128" s="170">
        <f t="shared" si="4"/>
        <v>0</v>
      </c>
      <c r="BF128" s="170">
        <f t="shared" si="5"/>
        <v>0</v>
      </c>
      <c r="BG128" s="170">
        <f t="shared" si="6"/>
        <v>0</v>
      </c>
      <c r="BH128" s="170">
        <f t="shared" si="7"/>
        <v>0</v>
      </c>
      <c r="BI128" s="170">
        <f t="shared" si="8"/>
        <v>0</v>
      </c>
      <c r="BJ128" s="16" t="s">
        <v>83</v>
      </c>
      <c r="BK128" s="170">
        <f t="shared" si="9"/>
        <v>0</v>
      </c>
      <c r="BL128" s="16" t="s">
        <v>124</v>
      </c>
      <c r="BM128" s="169" t="s">
        <v>143</v>
      </c>
    </row>
    <row r="129" spans="1:65" s="34" customFormat="1" ht="37.799999999999997" customHeight="1">
      <c r="A129" s="30"/>
      <c r="B129" s="156"/>
      <c r="C129" s="157" t="s">
        <v>144</v>
      </c>
      <c r="D129" s="157" t="s">
        <v>120</v>
      </c>
      <c r="E129" s="158" t="s">
        <v>145</v>
      </c>
      <c r="F129" s="159" t="s">
        <v>146</v>
      </c>
      <c r="G129" s="160" t="s">
        <v>134</v>
      </c>
      <c r="H129" s="161">
        <v>73.040000000000006</v>
      </c>
      <c r="I129" s="162"/>
      <c r="J129" s="163">
        <f t="shared" si="0"/>
        <v>0</v>
      </c>
      <c r="K129" s="164"/>
      <c r="L129" s="31"/>
      <c r="M129" s="165"/>
      <c r="N129" s="166" t="s">
        <v>41</v>
      </c>
      <c r="O129" s="61"/>
      <c r="P129" s="167">
        <f t="shared" si="1"/>
        <v>0</v>
      </c>
      <c r="Q129" s="167">
        <v>0</v>
      </c>
      <c r="R129" s="167">
        <f t="shared" si="2"/>
        <v>0</v>
      </c>
      <c r="S129" s="167">
        <v>1.6</v>
      </c>
      <c r="T129" s="168">
        <f t="shared" si="3"/>
        <v>116.86400000000002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69" t="s">
        <v>124</v>
      </c>
      <c r="AT129" s="169" t="s">
        <v>120</v>
      </c>
      <c r="AU129" s="169" t="s">
        <v>83</v>
      </c>
      <c r="AY129" s="16" t="s">
        <v>117</v>
      </c>
      <c r="BE129" s="170">
        <f t="shared" si="4"/>
        <v>0</v>
      </c>
      <c r="BF129" s="170">
        <f t="shared" si="5"/>
        <v>0</v>
      </c>
      <c r="BG129" s="170">
        <f t="shared" si="6"/>
        <v>0</v>
      </c>
      <c r="BH129" s="170">
        <f t="shared" si="7"/>
        <v>0</v>
      </c>
      <c r="BI129" s="170">
        <f t="shared" si="8"/>
        <v>0</v>
      </c>
      <c r="BJ129" s="16" t="s">
        <v>83</v>
      </c>
      <c r="BK129" s="170">
        <f t="shared" si="9"/>
        <v>0</v>
      </c>
      <c r="BL129" s="16" t="s">
        <v>124</v>
      </c>
      <c r="BM129" s="169" t="s">
        <v>147</v>
      </c>
    </row>
    <row r="130" spans="1:65" s="34" customFormat="1" ht="37.799999999999997" customHeight="1">
      <c r="A130" s="30"/>
      <c r="B130" s="156"/>
      <c r="C130" s="157" t="s">
        <v>135</v>
      </c>
      <c r="D130" s="157" t="s">
        <v>120</v>
      </c>
      <c r="E130" s="158" t="s">
        <v>148</v>
      </c>
      <c r="F130" s="159" t="s">
        <v>149</v>
      </c>
      <c r="G130" s="160" t="s">
        <v>134</v>
      </c>
      <c r="H130" s="161">
        <v>3.3460000000000001</v>
      </c>
      <c r="I130" s="162"/>
      <c r="J130" s="163">
        <f t="shared" si="0"/>
        <v>0</v>
      </c>
      <c r="K130" s="164"/>
      <c r="L130" s="31"/>
      <c r="M130" s="165"/>
      <c r="N130" s="166" t="s">
        <v>41</v>
      </c>
      <c r="O130" s="61"/>
      <c r="P130" s="167">
        <f t="shared" si="1"/>
        <v>0</v>
      </c>
      <c r="Q130" s="167">
        <v>0</v>
      </c>
      <c r="R130" s="167">
        <f t="shared" si="2"/>
        <v>0</v>
      </c>
      <c r="S130" s="167">
        <v>2.2000000000000002</v>
      </c>
      <c r="T130" s="168">
        <f t="shared" si="3"/>
        <v>7.3612000000000011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69" t="s">
        <v>124</v>
      </c>
      <c r="AT130" s="169" t="s">
        <v>120</v>
      </c>
      <c r="AU130" s="169" t="s">
        <v>83</v>
      </c>
      <c r="AY130" s="16" t="s">
        <v>117</v>
      </c>
      <c r="BE130" s="170">
        <f t="shared" si="4"/>
        <v>0</v>
      </c>
      <c r="BF130" s="170">
        <f t="shared" si="5"/>
        <v>0</v>
      </c>
      <c r="BG130" s="170">
        <f t="shared" si="6"/>
        <v>0</v>
      </c>
      <c r="BH130" s="170">
        <f t="shared" si="7"/>
        <v>0</v>
      </c>
      <c r="BI130" s="170">
        <f t="shared" si="8"/>
        <v>0</v>
      </c>
      <c r="BJ130" s="16" t="s">
        <v>83</v>
      </c>
      <c r="BK130" s="170">
        <f t="shared" si="9"/>
        <v>0</v>
      </c>
      <c r="BL130" s="16" t="s">
        <v>124</v>
      </c>
      <c r="BM130" s="169" t="s">
        <v>150</v>
      </c>
    </row>
    <row r="131" spans="1:65" s="34" customFormat="1" ht="37.799999999999997" customHeight="1">
      <c r="A131" s="30"/>
      <c r="B131" s="156"/>
      <c r="C131" s="157" t="s">
        <v>118</v>
      </c>
      <c r="D131" s="157" t="s">
        <v>120</v>
      </c>
      <c r="E131" s="158" t="s">
        <v>151</v>
      </c>
      <c r="F131" s="159" t="s">
        <v>152</v>
      </c>
      <c r="G131" s="160" t="s">
        <v>139</v>
      </c>
      <c r="H131" s="161">
        <v>103.622</v>
      </c>
      <c r="I131" s="162"/>
      <c r="J131" s="163">
        <f t="shared" si="0"/>
        <v>0</v>
      </c>
      <c r="K131" s="164"/>
      <c r="L131" s="31"/>
      <c r="M131" s="165"/>
      <c r="N131" s="166" t="s">
        <v>41</v>
      </c>
      <c r="O131" s="61"/>
      <c r="P131" s="167">
        <f t="shared" si="1"/>
        <v>0</v>
      </c>
      <c r="Q131" s="167">
        <v>0</v>
      </c>
      <c r="R131" s="167">
        <f t="shared" si="2"/>
        <v>0</v>
      </c>
      <c r="S131" s="167">
        <v>6.5000000000000002E-2</v>
      </c>
      <c r="T131" s="168">
        <f t="shared" si="3"/>
        <v>6.73543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69" t="s">
        <v>124</v>
      </c>
      <c r="AT131" s="169" t="s">
        <v>120</v>
      </c>
      <c r="AU131" s="169" t="s">
        <v>83</v>
      </c>
      <c r="AY131" s="16" t="s">
        <v>117</v>
      </c>
      <c r="BE131" s="170">
        <f t="shared" si="4"/>
        <v>0</v>
      </c>
      <c r="BF131" s="170">
        <f t="shared" si="5"/>
        <v>0</v>
      </c>
      <c r="BG131" s="170">
        <f t="shared" si="6"/>
        <v>0</v>
      </c>
      <c r="BH131" s="170">
        <f t="shared" si="7"/>
        <v>0</v>
      </c>
      <c r="BI131" s="170">
        <f t="shared" si="8"/>
        <v>0</v>
      </c>
      <c r="BJ131" s="16" t="s">
        <v>83</v>
      </c>
      <c r="BK131" s="170">
        <f t="shared" si="9"/>
        <v>0</v>
      </c>
      <c r="BL131" s="16" t="s">
        <v>124</v>
      </c>
      <c r="BM131" s="169" t="s">
        <v>153</v>
      </c>
    </row>
    <row r="132" spans="1:65" s="34" customFormat="1" ht="24.15" customHeight="1">
      <c r="A132" s="30"/>
      <c r="B132" s="156"/>
      <c r="C132" s="157" t="s">
        <v>140</v>
      </c>
      <c r="D132" s="157" t="s">
        <v>120</v>
      </c>
      <c r="E132" s="158" t="s">
        <v>154</v>
      </c>
      <c r="F132" s="159" t="s">
        <v>155</v>
      </c>
      <c r="G132" s="160" t="s">
        <v>123</v>
      </c>
      <c r="H132" s="161">
        <v>76</v>
      </c>
      <c r="I132" s="162"/>
      <c r="J132" s="163">
        <f t="shared" si="0"/>
        <v>0</v>
      </c>
      <c r="K132" s="164"/>
      <c r="L132" s="31"/>
      <c r="M132" s="165"/>
      <c r="N132" s="166" t="s">
        <v>41</v>
      </c>
      <c r="O132" s="61"/>
      <c r="P132" s="167">
        <f t="shared" si="1"/>
        <v>0</v>
      </c>
      <c r="Q132" s="167">
        <v>0</v>
      </c>
      <c r="R132" s="167">
        <f t="shared" si="2"/>
        <v>0</v>
      </c>
      <c r="S132" s="167">
        <v>2.4E-2</v>
      </c>
      <c r="T132" s="168">
        <f t="shared" si="3"/>
        <v>1.8240000000000001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69" t="s">
        <v>124</v>
      </c>
      <c r="AT132" s="169" t="s">
        <v>120</v>
      </c>
      <c r="AU132" s="169" t="s">
        <v>83</v>
      </c>
      <c r="AY132" s="16" t="s">
        <v>117</v>
      </c>
      <c r="BE132" s="170">
        <f t="shared" si="4"/>
        <v>0</v>
      </c>
      <c r="BF132" s="170">
        <f t="shared" si="5"/>
        <v>0</v>
      </c>
      <c r="BG132" s="170">
        <f t="shared" si="6"/>
        <v>0</v>
      </c>
      <c r="BH132" s="170">
        <f t="shared" si="7"/>
        <v>0</v>
      </c>
      <c r="BI132" s="170">
        <f t="shared" si="8"/>
        <v>0</v>
      </c>
      <c r="BJ132" s="16" t="s">
        <v>83</v>
      </c>
      <c r="BK132" s="170">
        <f t="shared" si="9"/>
        <v>0</v>
      </c>
      <c r="BL132" s="16" t="s">
        <v>124</v>
      </c>
      <c r="BM132" s="169" t="s">
        <v>6</v>
      </c>
    </row>
    <row r="133" spans="1:65" s="34" customFormat="1" ht="24.15" customHeight="1">
      <c r="A133" s="30"/>
      <c r="B133" s="156"/>
      <c r="C133" s="157" t="s">
        <v>156</v>
      </c>
      <c r="D133" s="157" t="s">
        <v>120</v>
      </c>
      <c r="E133" s="158" t="s">
        <v>157</v>
      </c>
      <c r="F133" s="159" t="s">
        <v>158</v>
      </c>
      <c r="G133" s="160" t="s">
        <v>123</v>
      </c>
      <c r="H133" s="161">
        <v>2</v>
      </c>
      <c r="I133" s="162"/>
      <c r="J133" s="163">
        <f t="shared" si="0"/>
        <v>0</v>
      </c>
      <c r="K133" s="164"/>
      <c r="L133" s="31"/>
      <c r="M133" s="165"/>
      <c r="N133" s="166" t="s">
        <v>41</v>
      </c>
      <c r="O133" s="61"/>
      <c r="P133" s="167">
        <f t="shared" si="1"/>
        <v>0</v>
      </c>
      <c r="Q133" s="167">
        <v>0</v>
      </c>
      <c r="R133" s="167">
        <f t="shared" si="2"/>
        <v>0</v>
      </c>
      <c r="S133" s="167">
        <v>0</v>
      </c>
      <c r="T133" s="168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69" t="s">
        <v>124</v>
      </c>
      <c r="AT133" s="169" t="s">
        <v>120</v>
      </c>
      <c r="AU133" s="169" t="s">
        <v>83</v>
      </c>
      <c r="AY133" s="16" t="s">
        <v>117</v>
      </c>
      <c r="BE133" s="170">
        <f t="shared" si="4"/>
        <v>0</v>
      </c>
      <c r="BF133" s="170">
        <f t="shared" si="5"/>
        <v>0</v>
      </c>
      <c r="BG133" s="170">
        <f t="shared" si="6"/>
        <v>0</v>
      </c>
      <c r="BH133" s="170">
        <f t="shared" si="7"/>
        <v>0</v>
      </c>
      <c r="BI133" s="170">
        <f t="shared" si="8"/>
        <v>0</v>
      </c>
      <c r="BJ133" s="16" t="s">
        <v>83</v>
      </c>
      <c r="BK133" s="170">
        <f t="shared" si="9"/>
        <v>0</v>
      </c>
      <c r="BL133" s="16" t="s">
        <v>124</v>
      </c>
      <c r="BM133" s="169" t="s">
        <v>159</v>
      </c>
    </row>
    <row r="134" spans="1:65" s="34" customFormat="1" ht="24.15" customHeight="1">
      <c r="A134" s="30"/>
      <c r="B134" s="156"/>
      <c r="C134" s="157" t="s">
        <v>143</v>
      </c>
      <c r="D134" s="157" t="s">
        <v>120</v>
      </c>
      <c r="E134" s="158" t="s">
        <v>160</v>
      </c>
      <c r="F134" s="159" t="s">
        <v>161</v>
      </c>
      <c r="G134" s="160" t="s">
        <v>123</v>
      </c>
      <c r="H134" s="161">
        <v>2</v>
      </c>
      <c r="I134" s="162"/>
      <c r="J134" s="163">
        <f t="shared" si="0"/>
        <v>0</v>
      </c>
      <c r="K134" s="164"/>
      <c r="L134" s="31"/>
      <c r="M134" s="165"/>
      <c r="N134" s="166" t="s">
        <v>41</v>
      </c>
      <c r="O134" s="61"/>
      <c r="P134" s="167">
        <f t="shared" si="1"/>
        <v>0</v>
      </c>
      <c r="Q134" s="167">
        <v>0</v>
      </c>
      <c r="R134" s="167">
        <f t="shared" si="2"/>
        <v>0</v>
      </c>
      <c r="S134" s="167">
        <v>0</v>
      </c>
      <c r="T134" s="168">
        <f t="shared" si="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69" t="s">
        <v>124</v>
      </c>
      <c r="AT134" s="169" t="s">
        <v>120</v>
      </c>
      <c r="AU134" s="169" t="s">
        <v>83</v>
      </c>
      <c r="AY134" s="16" t="s">
        <v>117</v>
      </c>
      <c r="BE134" s="170">
        <f t="shared" si="4"/>
        <v>0</v>
      </c>
      <c r="BF134" s="170">
        <f t="shared" si="5"/>
        <v>0</v>
      </c>
      <c r="BG134" s="170">
        <f t="shared" si="6"/>
        <v>0</v>
      </c>
      <c r="BH134" s="170">
        <f t="shared" si="7"/>
        <v>0</v>
      </c>
      <c r="BI134" s="170">
        <f t="shared" si="8"/>
        <v>0</v>
      </c>
      <c r="BJ134" s="16" t="s">
        <v>83</v>
      </c>
      <c r="BK134" s="170">
        <f t="shared" si="9"/>
        <v>0</v>
      </c>
      <c r="BL134" s="16" t="s">
        <v>124</v>
      </c>
      <c r="BM134" s="169" t="s">
        <v>162</v>
      </c>
    </row>
    <row r="135" spans="1:65" s="34" customFormat="1" ht="24.15" customHeight="1">
      <c r="A135" s="30"/>
      <c r="B135" s="156"/>
      <c r="C135" s="157" t="s">
        <v>163</v>
      </c>
      <c r="D135" s="157" t="s">
        <v>120</v>
      </c>
      <c r="E135" s="158" t="s">
        <v>164</v>
      </c>
      <c r="F135" s="159" t="s">
        <v>165</v>
      </c>
      <c r="G135" s="160" t="s">
        <v>139</v>
      </c>
      <c r="H135" s="161">
        <v>10.471</v>
      </c>
      <c r="I135" s="162"/>
      <c r="J135" s="163">
        <f t="shared" si="0"/>
        <v>0</v>
      </c>
      <c r="K135" s="164"/>
      <c r="L135" s="31"/>
      <c r="M135" s="165"/>
      <c r="N135" s="166" t="s">
        <v>41</v>
      </c>
      <c r="O135" s="61"/>
      <c r="P135" s="167">
        <f t="shared" si="1"/>
        <v>0</v>
      </c>
      <c r="Q135" s="167">
        <v>0</v>
      </c>
      <c r="R135" s="167">
        <f t="shared" si="2"/>
        <v>0</v>
      </c>
      <c r="S135" s="167">
        <v>2.4E-2</v>
      </c>
      <c r="T135" s="168">
        <f t="shared" si="3"/>
        <v>0.25130400000000003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69" t="s">
        <v>124</v>
      </c>
      <c r="AT135" s="169" t="s">
        <v>120</v>
      </c>
      <c r="AU135" s="169" t="s">
        <v>83</v>
      </c>
      <c r="AY135" s="16" t="s">
        <v>117</v>
      </c>
      <c r="BE135" s="170">
        <f t="shared" si="4"/>
        <v>0</v>
      </c>
      <c r="BF135" s="170">
        <f t="shared" si="5"/>
        <v>0</v>
      </c>
      <c r="BG135" s="170">
        <f t="shared" si="6"/>
        <v>0</v>
      </c>
      <c r="BH135" s="170">
        <f t="shared" si="7"/>
        <v>0</v>
      </c>
      <c r="BI135" s="170">
        <f t="shared" si="8"/>
        <v>0</v>
      </c>
      <c r="BJ135" s="16" t="s">
        <v>83</v>
      </c>
      <c r="BK135" s="170">
        <f t="shared" si="9"/>
        <v>0</v>
      </c>
      <c r="BL135" s="16" t="s">
        <v>124</v>
      </c>
      <c r="BM135" s="169" t="s">
        <v>166</v>
      </c>
    </row>
    <row r="136" spans="1:65" s="34" customFormat="1" ht="24.15" customHeight="1">
      <c r="A136" s="30"/>
      <c r="B136" s="156"/>
      <c r="C136" s="157" t="s">
        <v>147</v>
      </c>
      <c r="D136" s="157" t="s">
        <v>120</v>
      </c>
      <c r="E136" s="158" t="s">
        <v>167</v>
      </c>
      <c r="F136" s="159" t="s">
        <v>168</v>
      </c>
      <c r="G136" s="160" t="s">
        <v>139</v>
      </c>
      <c r="H136" s="161">
        <v>143.55000000000001</v>
      </c>
      <c r="I136" s="162"/>
      <c r="J136" s="163">
        <f t="shared" si="0"/>
        <v>0</v>
      </c>
      <c r="K136" s="164"/>
      <c r="L136" s="31"/>
      <c r="M136" s="165"/>
      <c r="N136" s="166" t="s">
        <v>41</v>
      </c>
      <c r="O136" s="61"/>
      <c r="P136" s="167">
        <f t="shared" si="1"/>
        <v>0</v>
      </c>
      <c r="Q136" s="167">
        <v>0</v>
      </c>
      <c r="R136" s="167">
        <f t="shared" si="2"/>
        <v>0</v>
      </c>
      <c r="S136" s="167">
        <v>7.5999999999999998E-2</v>
      </c>
      <c r="T136" s="168">
        <f t="shared" si="3"/>
        <v>10.909800000000001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69" t="s">
        <v>124</v>
      </c>
      <c r="AT136" s="169" t="s">
        <v>120</v>
      </c>
      <c r="AU136" s="169" t="s">
        <v>83</v>
      </c>
      <c r="AY136" s="16" t="s">
        <v>117</v>
      </c>
      <c r="BE136" s="170">
        <f t="shared" si="4"/>
        <v>0</v>
      </c>
      <c r="BF136" s="170">
        <f t="shared" si="5"/>
        <v>0</v>
      </c>
      <c r="BG136" s="170">
        <f t="shared" si="6"/>
        <v>0</v>
      </c>
      <c r="BH136" s="170">
        <f t="shared" si="7"/>
        <v>0</v>
      </c>
      <c r="BI136" s="170">
        <f t="shared" si="8"/>
        <v>0</v>
      </c>
      <c r="BJ136" s="16" t="s">
        <v>83</v>
      </c>
      <c r="BK136" s="170">
        <f t="shared" si="9"/>
        <v>0</v>
      </c>
      <c r="BL136" s="16" t="s">
        <v>124</v>
      </c>
      <c r="BM136" s="169" t="s">
        <v>169</v>
      </c>
    </row>
    <row r="137" spans="1:65" s="34" customFormat="1" ht="16.5" customHeight="1">
      <c r="A137" s="30"/>
      <c r="B137" s="156"/>
      <c r="C137" s="157" t="s">
        <v>170</v>
      </c>
      <c r="D137" s="157" t="s">
        <v>120</v>
      </c>
      <c r="E137" s="158" t="s">
        <v>171</v>
      </c>
      <c r="F137" s="159" t="s">
        <v>172</v>
      </c>
      <c r="G137" s="160" t="s">
        <v>123</v>
      </c>
      <c r="H137" s="161">
        <v>2</v>
      </c>
      <c r="I137" s="162"/>
      <c r="J137" s="163">
        <f t="shared" si="0"/>
        <v>0</v>
      </c>
      <c r="K137" s="164"/>
      <c r="L137" s="31"/>
      <c r="M137" s="165"/>
      <c r="N137" s="166" t="s">
        <v>41</v>
      </c>
      <c r="O137" s="61"/>
      <c r="P137" s="167">
        <f t="shared" si="1"/>
        <v>0</v>
      </c>
      <c r="Q137" s="167">
        <v>0.1217216</v>
      </c>
      <c r="R137" s="167">
        <f t="shared" si="2"/>
        <v>0.2434432</v>
      </c>
      <c r="S137" s="167">
        <v>0</v>
      </c>
      <c r="T137" s="168">
        <f t="shared" si="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69" t="s">
        <v>124</v>
      </c>
      <c r="AT137" s="169" t="s">
        <v>120</v>
      </c>
      <c r="AU137" s="169" t="s">
        <v>83</v>
      </c>
      <c r="AY137" s="16" t="s">
        <v>117</v>
      </c>
      <c r="BE137" s="170">
        <f t="shared" si="4"/>
        <v>0</v>
      </c>
      <c r="BF137" s="170">
        <f t="shared" si="5"/>
        <v>0</v>
      </c>
      <c r="BG137" s="170">
        <f t="shared" si="6"/>
        <v>0</v>
      </c>
      <c r="BH137" s="170">
        <f t="shared" si="7"/>
        <v>0</v>
      </c>
      <c r="BI137" s="170">
        <f t="shared" si="8"/>
        <v>0</v>
      </c>
      <c r="BJ137" s="16" t="s">
        <v>83</v>
      </c>
      <c r="BK137" s="170">
        <f t="shared" si="9"/>
        <v>0</v>
      </c>
      <c r="BL137" s="16" t="s">
        <v>124</v>
      </c>
      <c r="BM137" s="169" t="s">
        <v>173</v>
      </c>
    </row>
    <row r="138" spans="1:65" s="34" customFormat="1" ht="16.5" customHeight="1">
      <c r="A138" s="30"/>
      <c r="B138" s="156"/>
      <c r="C138" s="157" t="s">
        <v>150</v>
      </c>
      <c r="D138" s="157" t="s">
        <v>120</v>
      </c>
      <c r="E138" s="158" t="s">
        <v>174</v>
      </c>
      <c r="F138" s="159" t="s">
        <v>175</v>
      </c>
      <c r="G138" s="160" t="s">
        <v>176</v>
      </c>
      <c r="H138" s="161">
        <v>10</v>
      </c>
      <c r="I138" s="162"/>
      <c r="J138" s="163">
        <f t="shared" si="0"/>
        <v>0</v>
      </c>
      <c r="K138" s="164"/>
      <c r="L138" s="31"/>
      <c r="M138" s="165"/>
      <c r="N138" s="166" t="s">
        <v>41</v>
      </c>
      <c r="O138" s="61"/>
      <c r="P138" s="167">
        <f t="shared" si="1"/>
        <v>0</v>
      </c>
      <c r="Q138" s="167">
        <v>1.067066E-2</v>
      </c>
      <c r="R138" s="167">
        <f t="shared" si="2"/>
        <v>0.1067066</v>
      </c>
      <c r="S138" s="167">
        <v>0</v>
      </c>
      <c r="T138" s="168">
        <f t="shared" si="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69" t="s">
        <v>124</v>
      </c>
      <c r="AT138" s="169" t="s">
        <v>120</v>
      </c>
      <c r="AU138" s="169" t="s">
        <v>83</v>
      </c>
      <c r="AY138" s="16" t="s">
        <v>117</v>
      </c>
      <c r="BE138" s="170">
        <f t="shared" si="4"/>
        <v>0</v>
      </c>
      <c r="BF138" s="170">
        <f t="shared" si="5"/>
        <v>0</v>
      </c>
      <c r="BG138" s="170">
        <f t="shared" si="6"/>
        <v>0</v>
      </c>
      <c r="BH138" s="170">
        <f t="shared" si="7"/>
        <v>0</v>
      </c>
      <c r="BI138" s="170">
        <f t="shared" si="8"/>
        <v>0</v>
      </c>
      <c r="BJ138" s="16" t="s">
        <v>83</v>
      </c>
      <c r="BK138" s="170">
        <f t="shared" si="9"/>
        <v>0</v>
      </c>
      <c r="BL138" s="16" t="s">
        <v>124</v>
      </c>
      <c r="BM138" s="169" t="s">
        <v>177</v>
      </c>
    </row>
    <row r="139" spans="1:65" s="34" customFormat="1" ht="21.75" customHeight="1">
      <c r="A139" s="30"/>
      <c r="B139" s="156"/>
      <c r="C139" s="157" t="s">
        <v>178</v>
      </c>
      <c r="D139" s="157" t="s">
        <v>120</v>
      </c>
      <c r="E139" s="158" t="s">
        <v>179</v>
      </c>
      <c r="F139" s="159" t="s">
        <v>180</v>
      </c>
      <c r="G139" s="160" t="s">
        <v>176</v>
      </c>
      <c r="H139" s="161">
        <v>30</v>
      </c>
      <c r="I139" s="162"/>
      <c r="J139" s="163">
        <f t="shared" si="0"/>
        <v>0</v>
      </c>
      <c r="K139" s="164"/>
      <c r="L139" s="31"/>
      <c r="M139" s="165"/>
      <c r="N139" s="166" t="s">
        <v>41</v>
      </c>
      <c r="O139" s="61"/>
      <c r="P139" s="167">
        <f t="shared" si="1"/>
        <v>0</v>
      </c>
      <c r="Q139" s="167">
        <v>0</v>
      </c>
      <c r="R139" s="167">
        <f t="shared" si="2"/>
        <v>0</v>
      </c>
      <c r="S139" s="167">
        <v>0</v>
      </c>
      <c r="T139" s="168">
        <f t="shared" si="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69" t="s">
        <v>124</v>
      </c>
      <c r="AT139" s="169" t="s">
        <v>120</v>
      </c>
      <c r="AU139" s="169" t="s">
        <v>83</v>
      </c>
      <c r="AY139" s="16" t="s">
        <v>117</v>
      </c>
      <c r="BE139" s="170">
        <f t="shared" si="4"/>
        <v>0</v>
      </c>
      <c r="BF139" s="170">
        <f t="shared" si="5"/>
        <v>0</v>
      </c>
      <c r="BG139" s="170">
        <f t="shared" si="6"/>
        <v>0</v>
      </c>
      <c r="BH139" s="170">
        <f t="shared" si="7"/>
        <v>0</v>
      </c>
      <c r="BI139" s="170">
        <f t="shared" si="8"/>
        <v>0</v>
      </c>
      <c r="BJ139" s="16" t="s">
        <v>83</v>
      </c>
      <c r="BK139" s="170">
        <f t="shared" si="9"/>
        <v>0</v>
      </c>
      <c r="BL139" s="16" t="s">
        <v>124</v>
      </c>
      <c r="BM139" s="169" t="s">
        <v>181</v>
      </c>
    </row>
    <row r="140" spans="1:65" s="34" customFormat="1" ht="21.75" customHeight="1">
      <c r="A140" s="30"/>
      <c r="B140" s="156"/>
      <c r="C140" s="157" t="s">
        <v>153</v>
      </c>
      <c r="D140" s="157" t="s">
        <v>120</v>
      </c>
      <c r="E140" s="158" t="s">
        <v>182</v>
      </c>
      <c r="F140" s="159" t="s">
        <v>183</v>
      </c>
      <c r="G140" s="160" t="s">
        <v>184</v>
      </c>
      <c r="H140" s="161">
        <v>400.64800000000002</v>
      </c>
      <c r="I140" s="162"/>
      <c r="J140" s="163">
        <f t="shared" si="0"/>
        <v>0</v>
      </c>
      <c r="K140" s="164"/>
      <c r="L140" s="31"/>
      <c r="M140" s="165"/>
      <c r="N140" s="166" t="s">
        <v>41</v>
      </c>
      <c r="O140" s="61"/>
      <c r="P140" s="167">
        <f t="shared" si="1"/>
        <v>0</v>
      </c>
      <c r="Q140" s="167">
        <v>0</v>
      </c>
      <c r="R140" s="167">
        <f t="shared" si="2"/>
        <v>0</v>
      </c>
      <c r="S140" s="167">
        <v>0</v>
      </c>
      <c r="T140" s="168">
        <f t="shared" si="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69" t="s">
        <v>124</v>
      </c>
      <c r="AT140" s="169" t="s">
        <v>120</v>
      </c>
      <c r="AU140" s="169" t="s">
        <v>83</v>
      </c>
      <c r="AY140" s="16" t="s">
        <v>117</v>
      </c>
      <c r="BE140" s="170">
        <f t="shared" si="4"/>
        <v>0</v>
      </c>
      <c r="BF140" s="170">
        <f t="shared" si="5"/>
        <v>0</v>
      </c>
      <c r="BG140" s="170">
        <f t="shared" si="6"/>
        <v>0</v>
      </c>
      <c r="BH140" s="170">
        <f t="shared" si="7"/>
        <v>0</v>
      </c>
      <c r="BI140" s="170">
        <f t="shared" si="8"/>
        <v>0</v>
      </c>
      <c r="BJ140" s="16" t="s">
        <v>83</v>
      </c>
      <c r="BK140" s="170">
        <f t="shared" si="9"/>
        <v>0</v>
      </c>
      <c r="BL140" s="16" t="s">
        <v>124</v>
      </c>
      <c r="BM140" s="169" t="s">
        <v>185</v>
      </c>
    </row>
    <row r="141" spans="1:65" s="34" customFormat="1" ht="24.15" customHeight="1">
      <c r="A141" s="30"/>
      <c r="B141" s="156"/>
      <c r="C141" s="157" t="s">
        <v>186</v>
      </c>
      <c r="D141" s="157" t="s">
        <v>120</v>
      </c>
      <c r="E141" s="158" t="s">
        <v>187</v>
      </c>
      <c r="F141" s="159" t="s">
        <v>188</v>
      </c>
      <c r="G141" s="160" t="s">
        <v>184</v>
      </c>
      <c r="H141" s="161">
        <v>6009.72</v>
      </c>
      <c r="I141" s="162"/>
      <c r="J141" s="163">
        <f t="shared" si="0"/>
        <v>0</v>
      </c>
      <c r="K141" s="164"/>
      <c r="L141" s="31"/>
      <c r="M141" s="165"/>
      <c r="N141" s="166" t="s">
        <v>41</v>
      </c>
      <c r="O141" s="61"/>
      <c r="P141" s="167">
        <f t="shared" si="1"/>
        <v>0</v>
      </c>
      <c r="Q141" s="167">
        <v>0</v>
      </c>
      <c r="R141" s="167">
        <f t="shared" si="2"/>
        <v>0</v>
      </c>
      <c r="S141" s="167">
        <v>0</v>
      </c>
      <c r="T141" s="168">
        <f t="shared" si="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69" t="s">
        <v>124</v>
      </c>
      <c r="AT141" s="169" t="s">
        <v>120</v>
      </c>
      <c r="AU141" s="169" t="s">
        <v>83</v>
      </c>
      <c r="AY141" s="16" t="s">
        <v>117</v>
      </c>
      <c r="BE141" s="170">
        <f t="shared" si="4"/>
        <v>0</v>
      </c>
      <c r="BF141" s="170">
        <f t="shared" si="5"/>
        <v>0</v>
      </c>
      <c r="BG141" s="170">
        <f t="shared" si="6"/>
        <v>0</v>
      </c>
      <c r="BH141" s="170">
        <f t="shared" si="7"/>
        <v>0</v>
      </c>
      <c r="BI141" s="170">
        <f t="shared" si="8"/>
        <v>0</v>
      </c>
      <c r="BJ141" s="16" t="s">
        <v>83</v>
      </c>
      <c r="BK141" s="170">
        <f t="shared" si="9"/>
        <v>0</v>
      </c>
      <c r="BL141" s="16" t="s">
        <v>124</v>
      </c>
      <c r="BM141" s="169" t="s">
        <v>189</v>
      </c>
    </row>
    <row r="142" spans="1:65" s="34" customFormat="1" ht="24.15" customHeight="1">
      <c r="A142" s="30"/>
      <c r="B142" s="156"/>
      <c r="C142" s="157" t="s">
        <v>6</v>
      </c>
      <c r="D142" s="157" t="s">
        <v>120</v>
      </c>
      <c r="E142" s="158" t="s">
        <v>190</v>
      </c>
      <c r="F142" s="159" t="s">
        <v>191</v>
      </c>
      <c r="G142" s="160" t="s">
        <v>184</v>
      </c>
      <c r="H142" s="161">
        <v>400.64800000000002</v>
      </c>
      <c r="I142" s="162"/>
      <c r="J142" s="163">
        <f t="shared" si="0"/>
        <v>0</v>
      </c>
      <c r="K142" s="164"/>
      <c r="L142" s="31"/>
      <c r="M142" s="165"/>
      <c r="N142" s="166" t="s">
        <v>41</v>
      </c>
      <c r="O142" s="61"/>
      <c r="P142" s="167">
        <f t="shared" si="1"/>
        <v>0</v>
      </c>
      <c r="Q142" s="167">
        <v>0</v>
      </c>
      <c r="R142" s="167">
        <f t="shared" si="2"/>
        <v>0</v>
      </c>
      <c r="S142" s="167">
        <v>0</v>
      </c>
      <c r="T142" s="168">
        <f t="shared" si="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69" t="s">
        <v>124</v>
      </c>
      <c r="AT142" s="169" t="s">
        <v>120</v>
      </c>
      <c r="AU142" s="169" t="s">
        <v>83</v>
      </c>
      <c r="AY142" s="16" t="s">
        <v>117</v>
      </c>
      <c r="BE142" s="170">
        <f t="shared" si="4"/>
        <v>0</v>
      </c>
      <c r="BF142" s="170">
        <f t="shared" si="5"/>
        <v>0</v>
      </c>
      <c r="BG142" s="170">
        <f t="shared" si="6"/>
        <v>0</v>
      </c>
      <c r="BH142" s="170">
        <f t="shared" si="7"/>
        <v>0</v>
      </c>
      <c r="BI142" s="170">
        <f t="shared" si="8"/>
        <v>0</v>
      </c>
      <c r="BJ142" s="16" t="s">
        <v>83</v>
      </c>
      <c r="BK142" s="170">
        <f t="shared" si="9"/>
        <v>0</v>
      </c>
      <c r="BL142" s="16" t="s">
        <v>124</v>
      </c>
      <c r="BM142" s="169" t="s">
        <v>192</v>
      </c>
    </row>
    <row r="143" spans="1:65" s="34" customFormat="1" ht="24.15" customHeight="1">
      <c r="A143" s="30"/>
      <c r="B143" s="156"/>
      <c r="C143" s="157" t="s">
        <v>193</v>
      </c>
      <c r="D143" s="157" t="s">
        <v>120</v>
      </c>
      <c r="E143" s="158" t="s">
        <v>194</v>
      </c>
      <c r="F143" s="159" t="s">
        <v>195</v>
      </c>
      <c r="G143" s="160" t="s">
        <v>184</v>
      </c>
      <c r="H143" s="161">
        <v>2003.24</v>
      </c>
      <c r="I143" s="162"/>
      <c r="J143" s="163">
        <f t="shared" si="0"/>
        <v>0</v>
      </c>
      <c r="K143" s="164"/>
      <c r="L143" s="31"/>
      <c r="M143" s="165"/>
      <c r="N143" s="166" t="s">
        <v>41</v>
      </c>
      <c r="O143" s="61"/>
      <c r="P143" s="167">
        <f t="shared" si="1"/>
        <v>0</v>
      </c>
      <c r="Q143" s="167">
        <v>0</v>
      </c>
      <c r="R143" s="167">
        <f t="shared" si="2"/>
        <v>0</v>
      </c>
      <c r="S143" s="167">
        <v>0</v>
      </c>
      <c r="T143" s="168">
        <f t="shared" si="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69" t="s">
        <v>124</v>
      </c>
      <c r="AT143" s="169" t="s">
        <v>120</v>
      </c>
      <c r="AU143" s="169" t="s">
        <v>83</v>
      </c>
      <c r="AY143" s="16" t="s">
        <v>117</v>
      </c>
      <c r="BE143" s="170">
        <f t="shared" si="4"/>
        <v>0</v>
      </c>
      <c r="BF143" s="170">
        <f t="shared" si="5"/>
        <v>0</v>
      </c>
      <c r="BG143" s="170">
        <f t="shared" si="6"/>
        <v>0</v>
      </c>
      <c r="BH143" s="170">
        <f t="shared" si="7"/>
        <v>0</v>
      </c>
      <c r="BI143" s="170">
        <f t="shared" si="8"/>
        <v>0</v>
      </c>
      <c r="BJ143" s="16" t="s">
        <v>83</v>
      </c>
      <c r="BK143" s="170">
        <f t="shared" si="9"/>
        <v>0</v>
      </c>
      <c r="BL143" s="16" t="s">
        <v>124</v>
      </c>
      <c r="BM143" s="169" t="s">
        <v>196</v>
      </c>
    </row>
    <row r="144" spans="1:65" s="34" customFormat="1" ht="21.75" customHeight="1">
      <c r="A144" s="30"/>
      <c r="B144" s="156"/>
      <c r="C144" s="157" t="s">
        <v>159</v>
      </c>
      <c r="D144" s="157" t="s">
        <v>120</v>
      </c>
      <c r="E144" s="158" t="s">
        <v>197</v>
      </c>
      <c r="F144" s="159" t="s">
        <v>198</v>
      </c>
      <c r="G144" s="160" t="s">
        <v>184</v>
      </c>
      <c r="H144" s="161">
        <v>400.64800000000002</v>
      </c>
      <c r="I144" s="162"/>
      <c r="J144" s="163">
        <f t="shared" si="0"/>
        <v>0</v>
      </c>
      <c r="K144" s="164"/>
      <c r="L144" s="31"/>
      <c r="M144" s="165"/>
      <c r="N144" s="166" t="s">
        <v>41</v>
      </c>
      <c r="O144" s="61"/>
      <c r="P144" s="167">
        <f t="shared" si="1"/>
        <v>0</v>
      </c>
      <c r="Q144" s="167">
        <v>0</v>
      </c>
      <c r="R144" s="167">
        <f t="shared" si="2"/>
        <v>0</v>
      </c>
      <c r="S144" s="167">
        <v>0</v>
      </c>
      <c r="T144" s="168">
        <f t="shared" si="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69" t="s">
        <v>124</v>
      </c>
      <c r="AT144" s="169" t="s">
        <v>120</v>
      </c>
      <c r="AU144" s="169" t="s">
        <v>83</v>
      </c>
      <c r="AY144" s="16" t="s">
        <v>117</v>
      </c>
      <c r="BE144" s="170">
        <f t="shared" si="4"/>
        <v>0</v>
      </c>
      <c r="BF144" s="170">
        <f t="shared" si="5"/>
        <v>0</v>
      </c>
      <c r="BG144" s="170">
        <f t="shared" si="6"/>
        <v>0</v>
      </c>
      <c r="BH144" s="170">
        <f t="shared" si="7"/>
        <v>0</v>
      </c>
      <c r="BI144" s="170">
        <f t="shared" si="8"/>
        <v>0</v>
      </c>
      <c r="BJ144" s="16" t="s">
        <v>83</v>
      </c>
      <c r="BK144" s="170">
        <f t="shared" si="9"/>
        <v>0</v>
      </c>
      <c r="BL144" s="16" t="s">
        <v>124</v>
      </c>
      <c r="BM144" s="169" t="s">
        <v>199</v>
      </c>
    </row>
    <row r="145" spans="1:65" s="142" customFormat="1" ht="25.95" customHeight="1">
      <c r="B145" s="143"/>
      <c r="D145" s="144" t="s">
        <v>74</v>
      </c>
      <c r="E145" s="145" t="s">
        <v>200</v>
      </c>
      <c r="F145" s="145" t="s">
        <v>201</v>
      </c>
      <c r="I145" s="146"/>
      <c r="J145" s="147">
        <f>BK145</f>
        <v>0</v>
      </c>
      <c r="L145" s="143"/>
      <c r="M145" s="148"/>
      <c r="N145" s="149"/>
      <c r="O145" s="149"/>
      <c r="P145" s="150">
        <f>P146+P149+P154+P159+P161+P164</f>
        <v>0</v>
      </c>
      <c r="Q145" s="149"/>
      <c r="R145" s="150">
        <f>R146+R149+R154+R159+R161+R164</f>
        <v>0</v>
      </c>
      <c r="S145" s="149"/>
      <c r="T145" s="151">
        <f>T146+T149+T154+T159+T161+T164</f>
        <v>170.73451850000001</v>
      </c>
      <c r="AR145" s="144" t="s">
        <v>83</v>
      </c>
      <c r="AT145" s="152" t="s">
        <v>74</v>
      </c>
      <c r="AU145" s="152" t="s">
        <v>75</v>
      </c>
      <c r="AY145" s="144" t="s">
        <v>117</v>
      </c>
      <c r="BK145" s="153">
        <f>BK146+BK149+BK154+BK159+BK161+BK164</f>
        <v>0</v>
      </c>
    </row>
    <row r="146" spans="1:65" s="142" customFormat="1" ht="22.8" customHeight="1">
      <c r="B146" s="143"/>
      <c r="D146" s="144" t="s">
        <v>74</v>
      </c>
      <c r="E146" s="154" t="s">
        <v>202</v>
      </c>
      <c r="F146" s="154" t="s">
        <v>203</v>
      </c>
      <c r="I146" s="146"/>
      <c r="J146" s="155">
        <f>BK146</f>
        <v>0</v>
      </c>
      <c r="L146" s="143"/>
      <c r="M146" s="148"/>
      <c r="N146" s="149"/>
      <c r="O146" s="149"/>
      <c r="P146" s="150">
        <f>SUM(P147:P148)</f>
        <v>0</v>
      </c>
      <c r="Q146" s="149"/>
      <c r="R146" s="150">
        <f>SUM(R147:R148)</f>
        <v>0</v>
      </c>
      <c r="S146" s="149"/>
      <c r="T146" s="151">
        <f>SUM(T147:T148)</f>
        <v>0.25168000000000001</v>
      </c>
      <c r="AR146" s="144" t="s">
        <v>83</v>
      </c>
      <c r="AT146" s="152" t="s">
        <v>74</v>
      </c>
      <c r="AU146" s="152" t="s">
        <v>12</v>
      </c>
      <c r="AY146" s="144" t="s">
        <v>117</v>
      </c>
      <c r="BK146" s="153">
        <f>SUM(BK147:BK148)</f>
        <v>0</v>
      </c>
    </row>
    <row r="147" spans="1:65" s="34" customFormat="1" ht="24.15" customHeight="1">
      <c r="A147" s="30"/>
      <c r="B147" s="156"/>
      <c r="C147" s="157" t="s">
        <v>204</v>
      </c>
      <c r="D147" s="157" t="s">
        <v>120</v>
      </c>
      <c r="E147" s="158" t="s">
        <v>205</v>
      </c>
      <c r="F147" s="159" t="s">
        <v>206</v>
      </c>
      <c r="G147" s="160" t="s">
        <v>207</v>
      </c>
      <c r="H147" s="161">
        <v>10</v>
      </c>
      <c r="I147" s="162"/>
      <c r="J147" s="163">
        <f>ROUND(I147*H147,2)</f>
        <v>0</v>
      </c>
      <c r="K147" s="164"/>
      <c r="L147" s="31"/>
      <c r="M147" s="165"/>
      <c r="N147" s="166" t="s">
        <v>41</v>
      </c>
      <c r="O147" s="61"/>
      <c r="P147" s="167">
        <f>O147*H147</f>
        <v>0</v>
      </c>
      <c r="Q147" s="167">
        <v>0</v>
      </c>
      <c r="R147" s="167">
        <f>Q147*H147</f>
        <v>0</v>
      </c>
      <c r="S147" s="167">
        <v>1.933E-2</v>
      </c>
      <c r="T147" s="168">
        <f>S147*H147</f>
        <v>0.1933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69" t="s">
        <v>150</v>
      </c>
      <c r="AT147" s="169" t="s">
        <v>120</v>
      </c>
      <c r="AU147" s="169" t="s">
        <v>83</v>
      </c>
      <c r="AY147" s="16" t="s">
        <v>117</v>
      </c>
      <c r="BE147" s="170">
        <f>IF(N147="základná",J147,0)</f>
        <v>0</v>
      </c>
      <c r="BF147" s="170">
        <f>IF(N147="znížená",J147,0)</f>
        <v>0</v>
      </c>
      <c r="BG147" s="170">
        <f>IF(N147="zákl. prenesená",J147,0)</f>
        <v>0</v>
      </c>
      <c r="BH147" s="170">
        <f>IF(N147="zníž. prenesená",J147,0)</f>
        <v>0</v>
      </c>
      <c r="BI147" s="170">
        <f>IF(N147="nulová",J147,0)</f>
        <v>0</v>
      </c>
      <c r="BJ147" s="16" t="s">
        <v>83</v>
      </c>
      <c r="BK147" s="170">
        <f>ROUND(I147*H147,2)</f>
        <v>0</v>
      </c>
      <c r="BL147" s="16" t="s">
        <v>150</v>
      </c>
      <c r="BM147" s="169" t="s">
        <v>208</v>
      </c>
    </row>
    <row r="148" spans="1:65" s="34" customFormat="1" ht="24.15" customHeight="1">
      <c r="A148" s="30"/>
      <c r="B148" s="156"/>
      <c r="C148" s="157" t="s">
        <v>162</v>
      </c>
      <c r="D148" s="157" t="s">
        <v>120</v>
      </c>
      <c r="E148" s="158" t="s">
        <v>209</v>
      </c>
      <c r="F148" s="159" t="s">
        <v>210</v>
      </c>
      <c r="G148" s="160" t="s">
        <v>207</v>
      </c>
      <c r="H148" s="161">
        <v>3</v>
      </c>
      <c r="I148" s="162"/>
      <c r="J148" s="163">
        <f>ROUND(I148*H148,2)</f>
        <v>0</v>
      </c>
      <c r="K148" s="164"/>
      <c r="L148" s="31"/>
      <c r="M148" s="165"/>
      <c r="N148" s="166" t="s">
        <v>41</v>
      </c>
      <c r="O148" s="61"/>
      <c r="P148" s="167">
        <f>O148*H148</f>
        <v>0</v>
      </c>
      <c r="Q148" s="167">
        <v>0</v>
      </c>
      <c r="R148" s="167">
        <f>Q148*H148</f>
        <v>0</v>
      </c>
      <c r="S148" s="167">
        <v>1.9460000000000002E-2</v>
      </c>
      <c r="T148" s="168">
        <f>S148*H148</f>
        <v>5.8380000000000001E-2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69" t="s">
        <v>150</v>
      </c>
      <c r="AT148" s="169" t="s">
        <v>120</v>
      </c>
      <c r="AU148" s="169" t="s">
        <v>83</v>
      </c>
      <c r="AY148" s="16" t="s">
        <v>117</v>
      </c>
      <c r="BE148" s="170">
        <f>IF(N148="základná",J148,0)</f>
        <v>0</v>
      </c>
      <c r="BF148" s="170">
        <f>IF(N148="znížená",J148,0)</f>
        <v>0</v>
      </c>
      <c r="BG148" s="170">
        <f>IF(N148="zákl. prenesená",J148,0)</f>
        <v>0</v>
      </c>
      <c r="BH148" s="170">
        <f>IF(N148="zníž. prenesená",J148,0)</f>
        <v>0</v>
      </c>
      <c r="BI148" s="170">
        <f>IF(N148="nulová",J148,0)</f>
        <v>0</v>
      </c>
      <c r="BJ148" s="16" t="s">
        <v>83</v>
      </c>
      <c r="BK148" s="170">
        <f>ROUND(I148*H148,2)</f>
        <v>0</v>
      </c>
      <c r="BL148" s="16" t="s">
        <v>150</v>
      </c>
      <c r="BM148" s="169" t="s">
        <v>211</v>
      </c>
    </row>
    <row r="149" spans="1:65" s="142" customFormat="1" ht="22.8" customHeight="1">
      <c r="B149" s="143"/>
      <c r="D149" s="144" t="s">
        <v>74</v>
      </c>
      <c r="E149" s="154" t="s">
        <v>212</v>
      </c>
      <c r="F149" s="154" t="s">
        <v>213</v>
      </c>
      <c r="I149" s="146"/>
      <c r="J149" s="155">
        <f>BK149</f>
        <v>0</v>
      </c>
      <c r="L149" s="143"/>
      <c r="M149" s="148"/>
      <c r="N149" s="149"/>
      <c r="O149" s="149"/>
      <c r="P149" s="150">
        <f>SUM(P150:P153)</f>
        <v>0</v>
      </c>
      <c r="Q149" s="149"/>
      <c r="R149" s="150">
        <f>SUM(R150:R153)</f>
        <v>0</v>
      </c>
      <c r="S149" s="149"/>
      <c r="T149" s="151">
        <f>SUM(T150:T153)</f>
        <v>101.03328</v>
      </c>
      <c r="AR149" s="144" t="s">
        <v>83</v>
      </c>
      <c r="AT149" s="152" t="s">
        <v>74</v>
      </c>
      <c r="AU149" s="152" t="s">
        <v>12</v>
      </c>
      <c r="AY149" s="144" t="s">
        <v>117</v>
      </c>
      <c r="BK149" s="153">
        <f>SUM(BK150:BK153)</f>
        <v>0</v>
      </c>
    </row>
    <row r="150" spans="1:65" s="34" customFormat="1" ht="33" customHeight="1">
      <c r="A150" s="30"/>
      <c r="B150" s="156"/>
      <c r="C150" s="157" t="s">
        <v>214</v>
      </c>
      <c r="D150" s="157" t="s">
        <v>120</v>
      </c>
      <c r="E150" s="158" t="s">
        <v>215</v>
      </c>
      <c r="F150" s="159" t="s">
        <v>216</v>
      </c>
      <c r="G150" s="160" t="s">
        <v>176</v>
      </c>
      <c r="H150" s="161">
        <v>2848.7620000000002</v>
      </c>
      <c r="I150" s="162"/>
      <c r="J150" s="163">
        <f>ROUND(I150*H150,2)</f>
        <v>0</v>
      </c>
      <c r="K150" s="164"/>
      <c r="L150" s="31"/>
      <c r="M150" s="165"/>
      <c r="N150" s="166" t="s">
        <v>41</v>
      </c>
      <c r="O150" s="61"/>
      <c r="P150" s="167">
        <f>O150*H150</f>
        <v>0</v>
      </c>
      <c r="Q150" s="167">
        <v>0</v>
      </c>
      <c r="R150" s="167">
        <f>Q150*H150</f>
        <v>0</v>
      </c>
      <c r="S150" s="167">
        <v>3.2000000000000001E-2</v>
      </c>
      <c r="T150" s="168">
        <f>S150*H150</f>
        <v>91.160384000000008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69" t="s">
        <v>150</v>
      </c>
      <c r="AT150" s="169" t="s">
        <v>120</v>
      </c>
      <c r="AU150" s="169" t="s">
        <v>83</v>
      </c>
      <c r="AY150" s="16" t="s">
        <v>117</v>
      </c>
      <c r="BE150" s="170">
        <f>IF(N150="základná",J150,0)</f>
        <v>0</v>
      </c>
      <c r="BF150" s="170">
        <f>IF(N150="znížená",J150,0)</f>
        <v>0</v>
      </c>
      <c r="BG150" s="170">
        <f>IF(N150="zákl. prenesená",J150,0)</f>
        <v>0</v>
      </c>
      <c r="BH150" s="170">
        <f>IF(N150="zníž. prenesená",J150,0)</f>
        <v>0</v>
      </c>
      <c r="BI150" s="170">
        <f>IF(N150="nulová",J150,0)</f>
        <v>0</v>
      </c>
      <c r="BJ150" s="16" t="s">
        <v>83</v>
      </c>
      <c r="BK150" s="170">
        <f>ROUND(I150*H150,2)</f>
        <v>0</v>
      </c>
      <c r="BL150" s="16" t="s">
        <v>150</v>
      </c>
      <c r="BM150" s="169" t="s">
        <v>217</v>
      </c>
    </row>
    <row r="151" spans="1:65" s="34" customFormat="1" ht="33" customHeight="1">
      <c r="A151" s="30"/>
      <c r="B151" s="156"/>
      <c r="C151" s="157" t="s">
        <v>166</v>
      </c>
      <c r="D151" s="157" t="s">
        <v>120</v>
      </c>
      <c r="E151" s="158" t="s">
        <v>218</v>
      </c>
      <c r="F151" s="159" t="s">
        <v>219</v>
      </c>
      <c r="G151" s="160" t="s">
        <v>139</v>
      </c>
      <c r="H151" s="161">
        <v>1296.1279999999999</v>
      </c>
      <c r="I151" s="162"/>
      <c r="J151" s="163">
        <f>ROUND(I151*H151,2)</f>
        <v>0</v>
      </c>
      <c r="K151" s="164"/>
      <c r="L151" s="31"/>
      <c r="M151" s="165"/>
      <c r="N151" s="166" t="s">
        <v>41</v>
      </c>
      <c r="O151" s="61"/>
      <c r="P151" s="167">
        <f>O151*H151</f>
        <v>0</v>
      </c>
      <c r="Q151" s="167">
        <v>0</v>
      </c>
      <c r="R151" s="167">
        <f>Q151*H151</f>
        <v>0</v>
      </c>
      <c r="S151" s="167">
        <v>7.0000000000000001E-3</v>
      </c>
      <c r="T151" s="168">
        <f>S151*H151</f>
        <v>9.0728960000000001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69" t="s">
        <v>150</v>
      </c>
      <c r="AT151" s="169" t="s">
        <v>120</v>
      </c>
      <c r="AU151" s="169" t="s">
        <v>83</v>
      </c>
      <c r="AY151" s="16" t="s">
        <v>117</v>
      </c>
      <c r="BE151" s="170">
        <f>IF(N151="základná",J151,0)</f>
        <v>0</v>
      </c>
      <c r="BF151" s="170">
        <f>IF(N151="znížená",J151,0)</f>
        <v>0</v>
      </c>
      <c r="BG151" s="170">
        <f>IF(N151="zákl. prenesená",J151,0)</f>
        <v>0</v>
      </c>
      <c r="BH151" s="170">
        <f>IF(N151="zníž. prenesená",J151,0)</f>
        <v>0</v>
      </c>
      <c r="BI151" s="170">
        <f>IF(N151="nulová",J151,0)</f>
        <v>0</v>
      </c>
      <c r="BJ151" s="16" t="s">
        <v>83</v>
      </c>
      <c r="BK151" s="170">
        <f>ROUND(I151*H151,2)</f>
        <v>0</v>
      </c>
      <c r="BL151" s="16" t="s">
        <v>150</v>
      </c>
      <c r="BM151" s="169" t="s">
        <v>220</v>
      </c>
    </row>
    <row r="152" spans="1:65" s="34" customFormat="1" ht="24.15" customHeight="1">
      <c r="A152" s="30"/>
      <c r="B152" s="156"/>
      <c r="C152" s="157" t="s">
        <v>221</v>
      </c>
      <c r="D152" s="157" t="s">
        <v>120</v>
      </c>
      <c r="E152" s="158" t="s">
        <v>222</v>
      </c>
      <c r="F152" s="159" t="s">
        <v>223</v>
      </c>
      <c r="G152" s="160" t="s">
        <v>123</v>
      </c>
      <c r="H152" s="161">
        <v>4</v>
      </c>
      <c r="I152" s="162"/>
      <c r="J152" s="163">
        <f>ROUND(I152*H152,2)</f>
        <v>0</v>
      </c>
      <c r="K152" s="164"/>
      <c r="L152" s="31"/>
      <c r="M152" s="165"/>
      <c r="N152" s="166" t="s">
        <v>41</v>
      </c>
      <c r="O152" s="61"/>
      <c r="P152" s="167">
        <f>O152*H152</f>
        <v>0</v>
      </c>
      <c r="Q152" s="167">
        <v>0</v>
      </c>
      <c r="R152" s="167">
        <f>Q152*H152</f>
        <v>0</v>
      </c>
      <c r="S152" s="167">
        <v>0.2</v>
      </c>
      <c r="T152" s="168">
        <f>S152*H152</f>
        <v>0.8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69" t="s">
        <v>150</v>
      </c>
      <c r="AT152" s="169" t="s">
        <v>120</v>
      </c>
      <c r="AU152" s="169" t="s">
        <v>83</v>
      </c>
      <c r="AY152" s="16" t="s">
        <v>117</v>
      </c>
      <c r="BE152" s="170">
        <f>IF(N152="základná",J152,0)</f>
        <v>0</v>
      </c>
      <c r="BF152" s="170">
        <f>IF(N152="znížená",J152,0)</f>
        <v>0</v>
      </c>
      <c r="BG152" s="170">
        <f>IF(N152="zákl. prenesená",J152,0)</f>
        <v>0</v>
      </c>
      <c r="BH152" s="170">
        <f>IF(N152="zníž. prenesená",J152,0)</f>
        <v>0</v>
      </c>
      <c r="BI152" s="170">
        <f>IF(N152="nulová",J152,0)</f>
        <v>0</v>
      </c>
      <c r="BJ152" s="16" t="s">
        <v>83</v>
      </c>
      <c r="BK152" s="170">
        <f>ROUND(I152*H152,2)</f>
        <v>0</v>
      </c>
      <c r="BL152" s="16" t="s">
        <v>150</v>
      </c>
      <c r="BM152" s="169" t="s">
        <v>224</v>
      </c>
    </row>
    <row r="153" spans="1:65" s="34" customFormat="1" ht="16.5" customHeight="1">
      <c r="A153" s="30"/>
      <c r="B153" s="156"/>
      <c r="C153" s="157" t="s">
        <v>169</v>
      </c>
      <c r="D153" s="157" t="s">
        <v>120</v>
      </c>
      <c r="E153" s="158" t="s">
        <v>225</v>
      </c>
      <c r="F153" s="159" t="s">
        <v>226</v>
      </c>
      <c r="G153" s="160" t="s">
        <v>139</v>
      </c>
      <c r="H153" s="161">
        <v>906.14200000000005</v>
      </c>
      <c r="I153" s="162"/>
      <c r="J153" s="163">
        <f>ROUND(I153*H153,2)</f>
        <v>0</v>
      </c>
      <c r="K153" s="164"/>
      <c r="L153" s="31"/>
      <c r="M153" s="165"/>
      <c r="N153" s="166" t="s">
        <v>40</v>
      </c>
      <c r="O153" s="61"/>
      <c r="P153" s="167">
        <f>O153*H153</f>
        <v>0</v>
      </c>
      <c r="Q153" s="167">
        <v>0</v>
      </c>
      <c r="R153" s="167">
        <f>Q153*H153</f>
        <v>0</v>
      </c>
      <c r="S153" s="167">
        <v>0</v>
      </c>
      <c r="T153" s="168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69" t="s">
        <v>150</v>
      </c>
      <c r="AT153" s="169" t="s">
        <v>120</v>
      </c>
      <c r="AU153" s="169" t="s">
        <v>83</v>
      </c>
      <c r="AY153" s="16" t="s">
        <v>117</v>
      </c>
      <c r="BE153" s="170">
        <f>IF(N153="základná",J153,0)</f>
        <v>0</v>
      </c>
      <c r="BF153" s="170">
        <f>IF(N153="znížená",J153,0)</f>
        <v>0</v>
      </c>
      <c r="BG153" s="170">
        <f>IF(N153="zákl. prenesená",J153,0)</f>
        <v>0</v>
      </c>
      <c r="BH153" s="170">
        <f>IF(N153="zníž. prenesená",J153,0)</f>
        <v>0</v>
      </c>
      <c r="BI153" s="170">
        <f>IF(N153="nulová",J153,0)</f>
        <v>0</v>
      </c>
      <c r="BJ153" s="16" t="s">
        <v>12</v>
      </c>
      <c r="BK153" s="170">
        <f>ROUND(I153*H153,2)</f>
        <v>0</v>
      </c>
      <c r="BL153" s="16" t="s">
        <v>150</v>
      </c>
      <c r="BM153" s="169" t="s">
        <v>227</v>
      </c>
    </row>
    <row r="154" spans="1:65" s="142" customFormat="1" ht="22.8" customHeight="1">
      <c r="B154" s="143"/>
      <c r="D154" s="144" t="s">
        <v>74</v>
      </c>
      <c r="E154" s="154" t="s">
        <v>228</v>
      </c>
      <c r="F154" s="154" t="s">
        <v>229</v>
      </c>
      <c r="I154" s="146"/>
      <c r="J154" s="155">
        <f>BK154</f>
        <v>0</v>
      </c>
      <c r="L154" s="143"/>
      <c r="M154" s="148"/>
      <c r="N154" s="149"/>
      <c r="O154" s="149"/>
      <c r="P154" s="150">
        <f>SUM(P155:P158)</f>
        <v>0</v>
      </c>
      <c r="Q154" s="149"/>
      <c r="R154" s="150">
        <f>SUM(R155:R158)</f>
        <v>0</v>
      </c>
      <c r="S154" s="149"/>
      <c r="T154" s="151">
        <f>SUM(T155:T158)</f>
        <v>2.3034984999999999</v>
      </c>
      <c r="AR154" s="144" t="s">
        <v>83</v>
      </c>
      <c r="AT154" s="152" t="s">
        <v>74</v>
      </c>
      <c r="AU154" s="152" t="s">
        <v>12</v>
      </c>
      <c r="AY154" s="144" t="s">
        <v>117</v>
      </c>
      <c r="BK154" s="153">
        <f>SUM(BK155:BK158)</f>
        <v>0</v>
      </c>
    </row>
    <row r="155" spans="1:65" s="34" customFormat="1" ht="37.799999999999997" customHeight="1">
      <c r="A155" s="30"/>
      <c r="B155" s="156"/>
      <c r="C155" s="157" t="s">
        <v>230</v>
      </c>
      <c r="D155" s="157" t="s">
        <v>120</v>
      </c>
      <c r="E155" s="158" t="s">
        <v>231</v>
      </c>
      <c r="F155" s="159" t="s">
        <v>232</v>
      </c>
      <c r="G155" s="160" t="s">
        <v>176</v>
      </c>
      <c r="H155" s="161">
        <v>283.06</v>
      </c>
      <c r="I155" s="162"/>
      <c r="J155" s="163">
        <f>ROUND(I155*H155,2)</f>
        <v>0</v>
      </c>
      <c r="K155" s="164"/>
      <c r="L155" s="31"/>
      <c r="M155" s="165"/>
      <c r="N155" s="166" t="s">
        <v>41</v>
      </c>
      <c r="O155" s="61"/>
      <c r="P155" s="167">
        <f>O155*H155</f>
        <v>0</v>
      </c>
      <c r="Q155" s="167">
        <v>0</v>
      </c>
      <c r="R155" s="167">
        <f>Q155*H155</f>
        <v>0</v>
      </c>
      <c r="S155" s="167">
        <v>4.1999999999999997E-3</v>
      </c>
      <c r="T155" s="168">
        <f>S155*H155</f>
        <v>1.188852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69" t="s">
        <v>150</v>
      </c>
      <c r="AT155" s="169" t="s">
        <v>120</v>
      </c>
      <c r="AU155" s="169" t="s">
        <v>83</v>
      </c>
      <c r="AY155" s="16" t="s">
        <v>117</v>
      </c>
      <c r="BE155" s="170">
        <f>IF(N155="základná",J155,0)</f>
        <v>0</v>
      </c>
      <c r="BF155" s="170">
        <f>IF(N155="znížená",J155,0)</f>
        <v>0</v>
      </c>
      <c r="BG155" s="170">
        <f>IF(N155="zákl. prenesená",J155,0)</f>
        <v>0</v>
      </c>
      <c r="BH155" s="170">
        <f>IF(N155="zníž. prenesená",J155,0)</f>
        <v>0</v>
      </c>
      <c r="BI155" s="170">
        <f>IF(N155="nulová",J155,0)</f>
        <v>0</v>
      </c>
      <c r="BJ155" s="16" t="s">
        <v>83</v>
      </c>
      <c r="BK155" s="170">
        <f>ROUND(I155*H155,2)</f>
        <v>0</v>
      </c>
      <c r="BL155" s="16" t="s">
        <v>150</v>
      </c>
      <c r="BM155" s="169" t="s">
        <v>233</v>
      </c>
    </row>
    <row r="156" spans="1:65" s="34" customFormat="1" ht="33" customHeight="1">
      <c r="A156" s="30"/>
      <c r="B156" s="156"/>
      <c r="C156" s="157" t="s">
        <v>173</v>
      </c>
      <c r="D156" s="157" t="s">
        <v>120</v>
      </c>
      <c r="E156" s="158" t="s">
        <v>234</v>
      </c>
      <c r="F156" s="159" t="s">
        <v>235</v>
      </c>
      <c r="G156" s="160" t="s">
        <v>176</v>
      </c>
      <c r="H156" s="161">
        <v>184.95</v>
      </c>
      <c r="I156" s="162"/>
      <c r="J156" s="163">
        <f>ROUND(I156*H156,2)</f>
        <v>0</v>
      </c>
      <c r="K156" s="164"/>
      <c r="L156" s="31"/>
      <c r="M156" s="165"/>
      <c r="N156" s="166" t="s">
        <v>41</v>
      </c>
      <c r="O156" s="61"/>
      <c r="P156" s="167">
        <f>O156*H156</f>
        <v>0</v>
      </c>
      <c r="Q156" s="167">
        <v>0</v>
      </c>
      <c r="R156" s="167">
        <f>Q156*H156</f>
        <v>0</v>
      </c>
      <c r="S156" s="167">
        <v>3.3E-3</v>
      </c>
      <c r="T156" s="168">
        <f>S156*H156</f>
        <v>0.61033499999999996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69" t="s">
        <v>150</v>
      </c>
      <c r="AT156" s="169" t="s">
        <v>120</v>
      </c>
      <c r="AU156" s="169" t="s">
        <v>83</v>
      </c>
      <c r="AY156" s="16" t="s">
        <v>117</v>
      </c>
      <c r="BE156" s="170">
        <f>IF(N156="základná",J156,0)</f>
        <v>0</v>
      </c>
      <c r="BF156" s="170">
        <f>IF(N156="znížená",J156,0)</f>
        <v>0</v>
      </c>
      <c r="BG156" s="170">
        <f>IF(N156="zákl. prenesená",J156,0)</f>
        <v>0</v>
      </c>
      <c r="BH156" s="170">
        <f>IF(N156="zníž. prenesená",J156,0)</f>
        <v>0</v>
      </c>
      <c r="BI156" s="170">
        <f>IF(N156="nulová",J156,0)</f>
        <v>0</v>
      </c>
      <c r="BJ156" s="16" t="s">
        <v>83</v>
      </c>
      <c r="BK156" s="170">
        <f>ROUND(I156*H156,2)</f>
        <v>0</v>
      </c>
      <c r="BL156" s="16" t="s">
        <v>150</v>
      </c>
      <c r="BM156" s="169" t="s">
        <v>236</v>
      </c>
    </row>
    <row r="157" spans="1:65" s="34" customFormat="1" ht="24.15" customHeight="1">
      <c r="A157" s="30"/>
      <c r="B157" s="156"/>
      <c r="C157" s="157" t="s">
        <v>237</v>
      </c>
      <c r="D157" s="157" t="s">
        <v>120</v>
      </c>
      <c r="E157" s="158" t="s">
        <v>238</v>
      </c>
      <c r="F157" s="159" t="s">
        <v>239</v>
      </c>
      <c r="G157" s="160" t="s">
        <v>176</v>
      </c>
      <c r="H157" s="161">
        <v>182.05</v>
      </c>
      <c r="I157" s="162"/>
      <c r="J157" s="163">
        <f>ROUND(I157*H157,2)</f>
        <v>0</v>
      </c>
      <c r="K157" s="164"/>
      <c r="L157" s="31"/>
      <c r="M157" s="165"/>
      <c r="N157" s="166" t="s">
        <v>41</v>
      </c>
      <c r="O157" s="61"/>
      <c r="P157" s="167">
        <f>O157*H157</f>
        <v>0</v>
      </c>
      <c r="Q157" s="167">
        <v>0</v>
      </c>
      <c r="R157" s="167">
        <f>Q157*H157</f>
        <v>0</v>
      </c>
      <c r="S157" s="167">
        <v>1.3500000000000001E-3</v>
      </c>
      <c r="T157" s="168">
        <f>S157*H157</f>
        <v>0.24576750000000003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69" t="s">
        <v>150</v>
      </c>
      <c r="AT157" s="169" t="s">
        <v>120</v>
      </c>
      <c r="AU157" s="169" t="s">
        <v>83</v>
      </c>
      <c r="AY157" s="16" t="s">
        <v>117</v>
      </c>
      <c r="BE157" s="170">
        <f>IF(N157="základná",J157,0)</f>
        <v>0</v>
      </c>
      <c r="BF157" s="170">
        <f>IF(N157="znížená",J157,0)</f>
        <v>0</v>
      </c>
      <c r="BG157" s="170">
        <f>IF(N157="zákl. prenesená",J157,0)</f>
        <v>0</v>
      </c>
      <c r="BH157" s="170">
        <f>IF(N157="zníž. prenesená",J157,0)</f>
        <v>0</v>
      </c>
      <c r="BI157" s="170">
        <f>IF(N157="nulová",J157,0)</f>
        <v>0</v>
      </c>
      <c r="BJ157" s="16" t="s">
        <v>83</v>
      </c>
      <c r="BK157" s="170">
        <f>ROUND(I157*H157,2)</f>
        <v>0</v>
      </c>
      <c r="BL157" s="16" t="s">
        <v>150</v>
      </c>
      <c r="BM157" s="169" t="s">
        <v>240</v>
      </c>
    </row>
    <row r="158" spans="1:65" s="34" customFormat="1" ht="24.15" customHeight="1">
      <c r="A158" s="30"/>
      <c r="B158" s="156"/>
      <c r="C158" s="157" t="s">
        <v>177</v>
      </c>
      <c r="D158" s="157" t="s">
        <v>120</v>
      </c>
      <c r="E158" s="158" t="s">
        <v>241</v>
      </c>
      <c r="F158" s="159" t="s">
        <v>242</v>
      </c>
      <c r="G158" s="160" t="s">
        <v>176</v>
      </c>
      <c r="H158" s="161">
        <v>114.4</v>
      </c>
      <c r="I158" s="162"/>
      <c r="J158" s="163">
        <f>ROUND(I158*H158,2)</f>
        <v>0</v>
      </c>
      <c r="K158" s="164"/>
      <c r="L158" s="31"/>
      <c r="M158" s="165"/>
      <c r="N158" s="166" t="s">
        <v>41</v>
      </c>
      <c r="O158" s="61"/>
      <c r="P158" s="167">
        <f>O158*H158</f>
        <v>0</v>
      </c>
      <c r="Q158" s="167">
        <v>0</v>
      </c>
      <c r="R158" s="167">
        <f>Q158*H158</f>
        <v>0</v>
      </c>
      <c r="S158" s="167">
        <v>2.2599999999999999E-3</v>
      </c>
      <c r="T158" s="168">
        <f>S158*H158</f>
        <v>0.258544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69" t="s">
        <v>150</v>
      </c>
      <c r="AT158" s="169" t="s">
        <v>120</v>
      </c>
      <c r="AU158" s="169" t="s">
        <v>83</v>
      </c>
      <c r="AY158" s="16" t="s">
        <v>117</v>
      </c>
      <c r="BE158" s="170">
        <f>IF(N158="základná",J158,0)</f>
        <v>0</v>
      </c>
      <c r="BF158" s="170">
        <f>IF(N158="znížená",J158,0)</f>
        <v>0</v>
      </c>
      <c r="BG158" s="170">
        <f>IF(N158="zákl. prenesená",J158,0)</f>
        <v>0</v>
      </c>
      <c r="BH158" s="170">
        <f>IF(N158="zníž. prenesená",J158,0)</f>
        <v>0</v>
      </c>
      <c r="BI158" s="170">
        <f>IF(N158="nulová",J158,0)</f>
        <v>0</v>
      </c>
      <c r="BJ158" s="16" t="s">
        <v>83</v>
      </c>
      <c r="BK158" s="170">
        <f>ROUND(I158*H158,2)</f>
        <v>0</v>
      </c>
      <c r="BL158" s="16" t="s">
        <v>150</v>
      </c>
      <c r="BM158" s="169" t="s">
        <v>243</v>
      </c>
    </row>
    <row r="159" spans="1:65" s="142" customFormat="1" ht="22.8" customHeight="1">
      <c r="B159" s="143"/>
      <c r="D159" s="144" t="s">
        <v>74</v>
      </c>
      <c r="E159" s="154" t="s">
        <v>244</v>
      </c>
      <c r="F159" s="154" t="s">
        <v>245</v>
      </c>
      <c r="I159" s="146"/>
      <c r="J159" s="155">
        <f>BK159</f>
        <v>0</v>
      </c>
      <c r="L159" s="143"/>
      <c r="M159" s="148"/>
      <c r="N159" s="149"/>
      <c r="O159" s="149"/>
      <c r="P159" s="150">
        <f>P160</f>
        <v>0</v>
      </c>
      <c r="Q159" s="149"/>
      <c r="R159" s="150">
        <f>R160</f>
        <v>0</v>
      </c>
      <c r="S159" s="149"/>
      <c r="T159" s="151">
        <f>T160</f>
        <v>66.119100000000003</v>
      </c>
      <c r="AR159" s="144" t="s">
        <v>83</v>
      </c>
      <c r="AT159" s="152" t="s">
        <v>74</v>
      </c>
      <c r="AU159" s="152" t="s">
        <v>12</v>
      </c>
      <c r="AY159" s="144" t="s">
        <v>117</v>
      </c>
      <c r="BK159" s="153">
        <f>BK160</f>
        <v>0</v>
      </c>
    </row>
    <row r="160" spans="1:65" s="34" customFormat="1" ht="37.799999999999997" customHeight="1">
      <c r="A160" s="30"/>
      <c r="B160" s="156"/>
      <c r="C160" s="157" t="s">
        <v>246</v>
      </c>
      <c r="D160" s="157" t="s">
        <v>120</v>
      </c>
      <c r="E160" s="158" t="s">
        <v>247</v>
      </c>
      <c r="F160" s="159" t="s">
        <v>248</v>
      </c>
      <c r="G160" s="160" t="s">
        <v>139</v>
      </c>
      <c r="H160" s="161">
        <v>1322.3820000000001</v>
      </c>
      <c r="I160" s="162"/>
      <c r="J160" s="163">
        <f>ROUND(I160*H160,2)</f>
        <v>0</v>
      </c>
      <c r="K160" s="164"/>
      <c r="L160" s="31"/>
      <c r="M160" s="165"/>
      <c r="N160" s="166" t="s">
        <v>41</v>
      </c>
      <c r="O160" s="61"/>
      <c r="P160" s="167">
        <f>O160*H160</f>
        <v>0</v>
      </c>
      <c r="Q160" s="167">
        <v>0</v>
      </c>
      <c r="R160" s="167">
        <f>Q160*H160</f>
        <v>0</v>
      </c>
      <c r="S160" s="167">
        <v>0.05</v>
      </c>
      <c r="T160" s="168">
        <f>S160*H160</f>
        <v>66.119100000000003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69" t="s">
        <v>150</v>
      </c>
      <c r="AT160" s="169" t="s">
        <v>120</v>
      </c>
      <c r="AU160" s="169" t="s">
        <v>83</v>
      </c>
      <c r="AY160" s="16" t="s">
        <v>117</v>
      </c>
      <c r="BE160" s="170">
        <f>IF(N160="základná",J160,0)</f>
        <v>0</v>
      </c>
      <c r="BF160" s="170">
        <f>IF(N160="znížená",J160,0)</f>
        <v>0</v>
      </c>
      <c r="BG160" s="170">
        <f>IF(N160="zákl. prenesená",J160,0)</f>
        <v>0</v>
      </c>
      <c r="BH160" s="170">
        <f>IF(N160="zníž. prenesená",J160,0)</f>
        <v>0</v>
      </c>
      <c r="BI160" s="170">
        <f>IF(N160="nulová",J160,0)</f>
        <v>0</v>
      </c>
      <c r="BJ160" s="16" t="s">
        <v>83</v>
      </c>
      <c r="BK160" s="170">
        <f>ROUND(I160*H160,2)</f>
        <v>0</v>
      </c>
      <c r="BL160" s="16" t="s">
        <v>150</v>
      </c>
      <c r="BM160" s="169" t="s">
        <v>249</v>
      </c>
    </row>
    <row r="161" spans="1:65" s="142" customFormat="1" ht="22.8" customHeight="1">
      <c r="B161" s="143"/>
      <c r="D161" s="144" t="s">
        <v>74</v>
      </c>
      <c r="E161" s="154" t="s">
        <v>250</v>
      </c>
      <c r="F161" s="154" t="s">
        <v>251</v>
      </c>
      <c r="I161" s="146"/>
      <c r="J161" s="155">
        <f>BK161</f>
        <v>0</v>
      </c>
      <c r="L161" s="143"/>
      <c r="M161" s="148"/>
      <c r="N161" s="149"/>
      <c r="O161" s="149"/>
      <c r="P161" s="150">
        <f>SUM(P162:P163)</f>
        <v>0</v>
      </c>
      <c r="Q161" s="149"/>
      <c r="R161" s="150">
        <f>SUM(R162:R163)</f>
        <v>0</v>
      </c>
      <c r="S161" s="149"/>
      <c r="T161" s="151">
        <f>SUM(T162:T163)</f>
        <v>0</v>
      </c>
      <c r="AR161" s="144" t="s">
        <v>83</v>
      </c>
      <c r="AT161" s="152" t="s">
        <v>74</v>
      </c>
      <c r="AU161" s="152" t="s">
        <v>12</v>
      </c>
      <c r="AY161" s="144" t="s">
        <v>117</v>
      </c>
      <c r="BK161" s="153">
        <f>SUM(BK162:BK163)</f>
        <v>0</v>
      </c>
    </row>
    <row r="162" spans="1:65" s="34" customFormat="1" ht="16.5" customHeight="1">
      <c r="A162" s="30"/>
      <c r="B162" s="156"/>
      <c r="C162" s="157" t="s">
        <v>181</v>
      </c>
      <c r="D162" s="157" t="s">
        <v>120</v>
      </c>
      <c r="E162" s="158" t="s">
        <v>252</v>
      </c>
      <c r="F162" s="159" t="s">
        <v>253</v>
      </c>
      <c r="G162" s="160" t="s">
        <v>127</v>
      </c>
      <c r="H162" s="161">
        <v>1</v>
      </c>
      <c r="I162" s="162"/>
      <c r="J162" s="163">
        <f>ROUND(I162*H162,2)</f>
        <v>0</v>
      </c>
      <c r="K162" s="164"/>
      <c r="L162" s="31"/>
      <c r="M162" s="165"/>
      <c r="N162" s="166" t="s">
        <v>41</v>
      </c>
      <c r="O162" s="61"/>
      <c r="P162" s="167">
        <f>O162*H162</f>
        <v>0</v>
      </c>
      <c r="Q162" s="167">
        <v>0</v>
      </c>
      <c r="R162" s="167">
        <f>Q162*H162</f>
        <v>0</v>
      </c>
      <c r="S162" s="167">
        <v>0</v>
      </c>
      <c r="T162" s="168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69" t="s">
        <v>150</v>
      </c>
      <c r="AT162" s="169" t="s">
        <v>120</v>
      </c>
      <c r="AU162" s="169" t="s">
        <v>83</v>
      </c>
      <c r="AY162" s="16" t="s">
        <v>117</v>
      </c>
      <c r="BE162" s="170">
        <f>IF(N162="základná",J162,0)</f>
        <v>0</v>
      </c>
      <c r="BF162" s="170">
        <f>IF(N162="znížená",J162,0)</f>
        <v>0</v>
      </c>
      <c r="BG162" s="170">
        <f>IF(N162="zákl. prenesená",J162,0)</f>
        <v>0</v>
      </c>
      <c r="BH162" s="170">
        <f>IF(N162="zníž. prenesená",J162,0)</f>
        <v>0</v>
      </c>
      <c r="BI162" s="170">
        <f>IF(N162="nulová",J162,0)</f>
        <v>0</v>
      </c>
      <c r="BJ162" s="16" t="s">
        <v>83</v>
      </c>
      <c r="BK162" s="170">
        <f>ROUND(I162*H162,2)</f>
        <v>0</v>
      </c>
      <c r="BL162" s="16" t="s">
        <v>150</v>
      </c>
      <c r="BM162" s="169" t="s">
        <v>254</v>
      </c>
    </row>
    <row r="163" spans="1:65" s="34" customFormat="1" ht="21.75" customHeight="1">
      <c r="A163" s="30"/>
      <c r="B163" s="156"/>
      <c r="C163" s="157" t="s">
        <v>255</v>
      </c>
      <c r="D163" s="157" t="s">
        <v>120</v>
      </c>
      <c r="E163" s="158" t="s">
        <v>256</v>
      </c>
      <c r="F163" s="159" t="s">
        <v>257</v>
      </c>
      <c r="G163" s="160" t="s">
        <v>127</v>
      </c>
      <c r="H163" s="161">
        <v>1</v>
      </c>
      <c r="I163" s="162"/>
      <c r="J163" s="163">
        <f>ROUND(I163*H163,2)</f>
        <v>0</v>
      </c>
      <c r="K163" s="164"/>
      <c r="L163" s="31"/>
      <c r="M163" s="165"/>
      <c r="N163" s="166" t="s">
        <v>41</v>
      </c>
      <c r="O163" s="61"/>
      <c r="P163" s="167">
        <f>O163*H163</f>
        <v>0</v>
      </c>
      <c r="Q163" s="167">
        <v>0</v>
      </c>
      <c r="R163" s="167">
        <f>Q163*H163</f>
        <v>0</v>
      </c>
      <c r="S163" s="167">
        <v>0</v>
      </c>
      <c r="T163" s="168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69" t="s">
        <v>150</v>
      </c>
      <c r="AT163" s="169" t="s">
        <v>120</v>
      </c>
      <c r="AU163" s="169" t="s">
        <v>83</v>
      </c>
      <c r="AY163" s="16" t="s">
        <v>117</v>
      </c>
      <c r="BE163" s="170">
        <f>IF(N163="základná",J163,0)</f>
        <v>0</v>
      </c>
      <c r="BF163" s="170">
        <f>IF(N163="znížená",J163,0)</f>
        <v>0</v>
      </c>
      <c r="BG163" s="170">
        <f>IF(N163="zákl. prenesená",J163,0)</f>
        <v>0</v>
      </c>
      <c r="BH163" s="170">
        <f>IF(N163="zníž. prenesená",J163,0)</f>
        <v>0</v>
      </c>
      <c r="BI163" s="170">
        <f>IF(N163="nulová",J163,0)</f>
        <v>0</v>
      </c>
      <c r="BJ163" s="16" t="s">
        <v>83</v>
      </c>
      <c r="BK163" s="170">
        <f>ROUND(I163*H163,2)</f>
        <v>0</v>
      </c>
      <c r="BL163" s="16" t="s">
        <v>150</v>
      </c>
      <c r="BM163" s="169" t="s">
        <v>258</v>
      </c>
    </row>
    <row r="164" spans="1:65" s="142" customFormat="1" ht="22.8" customHeight="1">
      <c r="B164" s="143"/>
      <c r="D164" s="144" t="s">
        <v>74</v>
      </c>
      <c r="E164" s="154" t="s">
        <v>259</v>
      </c>
      <c r="F164" s="154" t="s">
        <v>260</v>
      </c>
      <c r="I164" s="146"/>
      <c r="J164" s="155">
        <f>BK164</f>
        <v>0</v>
      </c>
      <c r="L164" s="143"/>
      <c r="M164" s="148"/>
      <c r="N164" s="149"/>
      <c r="O164" s="149"/>
      <c r="P164" s="150">
        <f>P165</f>
        <v>0</v>
      </c>
      <c r="Q164" s="149"/>
      <c r="R164" s="150">
        <f>R165</f>
        <v>0</v>
      </c>
      <c r="S164" s="149"/>
      <c r="T164" s="151">
        <f>T165</f>
        <v>1.0269600000000001</v>
      </c>
      <c r="AR164" s="144" t="s">
        <v>83</v>
      </c>
      <c r="AT164" s="152" t="s">
        <v>74</v>
      </c>
      <c r="AU164" s="152" t="s">
        <v>12</v>
      </c>
      <c r="AY164" s="144" t="s">
        <v>117</v>
      </c>
      <c r="BK164" s="153">
        <f>BK165</f>
        <v>0</v>
      </c>
    </row>
    <row r="165" spans="1:65" s="34" customFormat="1" ht="24.15" customHeight="1">
      <c r="A165" s="30"/>
      <c r="B165" s="156"/>
      <c r="C165" s="157" t="s">
        <v>185</v>
      </c>
      <c r="D165" s="157" t="s">
        <v>120</v>
      </c>
      <c r="E165" s="158" t="s">
        <v>261</v>
      </c>
      <c r="F165" s="159" t="s">
        <v>262</v>
      </c>
      <c r="G165" s="160" t="s">
        <v>139</v>
      </c>
      <c r="H165" s="161">
        <v>1026.96</v>
      </c>
      <c r="I165" s="162"/>
      <c r="J165" s="163">
        <f>ROUND(I165*H165,2)</f>
        <v>0</v>
      </c>
      <c r="K165" s="164"/>
      <c r="L165" s="31"/>
      <c r="M165" s="171"/>
      <c r="N165" s="172" t="s">
        <v>41</v>
      </c>
      <c r="O165" s="173"/>
      <c r="P165" s="174">
        <f>O165*H165</f>
        <v>0</v>
      </c>
      <c r="Q165" s="174">
        <v>0</v>
      </c>
      <c r="R165" s="174">
        <f>Q165*H165</f>
        <v>0</v>
      </c>
      <c r="S165" s="174">
        <v>1E-3</v>
      </c>
      <c r="T165" s="175">
        <f>S165*H165</f>
        <v>1.0269600000000001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69" t="s">
        <v>150</v>
      </c>
      <c r="AT165" s="169" t="s">
        <v>120</v>
      </c>
      <c r="AU165" s="169" t="s">
        <v>83</v>
      </c>
      <c r="AY165" s="16" t="s">
        <v>117</v>
      </c>
      <c r="BE165" s="170">
        <f>IF(N165="základná",J165,0)</f>
        <v>0</v>
      </c>
      <c r="BF165" s="170">
        <f>IF(N165="znížená",J165,0)</f>
        <v>0</v>
      </c>
      <c r="BG165" s="170">
        <f>IF(N165="zákl. prenesená",J165,0)</f>
        <v>0</v>
      </c>
      <c r="BH165" s="170">
        <f>IF(N165="zníž. prenesená",J165,0)</f>
        <v>0</v>
      </c>
      <c r="BI165" s="170">
        <f>IF(N165="nulová",J165,0)</f>
        <v>0</v>
      </c>
      <c r="BJ165" s="16" t="s">
        <v>83</v>
      </c>
      <c r="BK165" s="170">
        <f>ROUND(I165*H165,2)</f>
        <v>0</v>
      </c>
      <c r="BL165" s="16" t="s">
        <v>150</v>
      </c>
      <c r="BM165" s="169" t="s">
        <v>263</v>
      </c>
    </row>
    <row r="166" spans="1:65" s="34" customFormat="1" ht="6.9" customHeight="1">
      <c r="A166" s="30"/>
      <c r="B166" s="49"/>
      <c r="C166" s="50"/>
      <c r="D166" s="50"/>
      <c r="E166" s="50"/>
      <c r="F166" s="50"/>
      <c r="G166" s="50"/>
      <c r="H166" s="50"/>
      <c r="I166" s="50"/>
      <c r="J166" s="50"/>
      <c r="K166" s="50"/>
      <c r="L166" s="31"/>
      <c r="M166" s="30"/>
      <c r="O166" s="30"/>
      <c r="P166" s="30"/>
      <c r="Q166" s="30"/>
      <c r="R166" s="30"/>
      <c r="S166" s="30"/>
      <c r="T166" s="30"/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</row>
  </sheetData>
  <autoFilter ref="C119:K165"/>
  <mergeCells count="9">
    <mergeCell ref="E80:H80"/>
    <mergeCell ref="E82:H82"/>
    <mergeCell ref="E110:H110"/>
    <mergeCell ref="E112:H112"/>
    <mergeCell ref="L2:V2"/>
    <mergeCell ref="E7:H7"/>
    <mergeCell ref="E9:H9"/>
    <mergeCell ref="E18:H18"/>
    <mergeCell ref="E27:H27"/>
  </mergeCells>
  <pageMargins left="0.39374999999999999" right="0.39374999999999999" top="0.39374999999999999" bottom="0.39374999999999999" header="0.51180555555555496" footer="0"/>
  <pageSetup paperSize="9" scale="89" firstPageNumber="0" fitToHeight="100" orientation="portrait" horizontalDpi="300" verticalDpi="300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81"/>
  <sheetViews>
    <sheetView showGridLines="0" tabSelected="1" view="pageBreakPreview" topLeftCell="A280" workbookViewId="0">
      <selection activeCell="Y289" sqref="Y289"/>
    </sheetView>
  </sheetViews>
  <sheetFormatPr defaultColWidth="8.5703125"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 customWidth="1"/>
  </cols>
  <sheetData>
    <row r="2" spans="1:46" ht="36.9" customHeight="1">
      <c r="L2" s="14" t="s">
        <v>4</v>
      </c>
      <c r="M2" s="14"/>
      <c r="N2" s="14"/>
      <c r="O2" s="14"/>
      <c r="P2" s="14"/>
      <c r="Q2" s="14"/>
      <c r="R2" s="14"/>
      <c r="S2" s="14"/>
      <c r="T2" s="14"/>
      <c r="U2" s="14"/>
      <c r="V2" s="14"/>
      <c r="AT2" s="16" t="s">
        <v>85</v>
      </c>
    </row>
    <row r="3" spans="1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75</v>
      </c>
    </row>
    <row r="4" spans="1:46" ht="24.9" customHeight="1">
      <c r="B4" s="19"/>
      <c r="D4" s="20" t="s">
        <v>86</v>
      </c>
      <c r="L4" s="19"/>
      <c r="M4" s="93" t="s">
        <v>8</v>
      </c>
      <c r="AT4" s="16" t="s">
        <v>2</v>
      </c>
    </row>
    <row r="5" spans="1:46" ht="6.9" customHeight="1">
      <c r="B5" s="19"/>
      <c r="L5" s="19"/>
    </row>
    <row r="6" spans="1:46" ht="12" customHeight="1">
      <c r="B6" s="19"/>
      <c r="D6" s="25" t="s">
        <v>14</v>
      </c>
      <c r="L6" s="19"/>
    </row>
    <row r="7" spans="1:46" ht="16.5" customHeight="1">
      <c r="B7" s="19"/>
      <c r="E7" s="199" t="str">
        <f>'Rekapitulácia stavby'!K6</f>
        <v>SOŠ Tornaľa - modernizácia odborného vzdelávania - budova SOŠ</v>
      </c>
      <c r="F7" s="199"/>
      <c r="G7" s="199"/>
      <c r="H7" s="199"/>
      <c r="L7" s="19"/>
    </row>
    <row r="8" spans="1:46" s="34" customFormat="1" ht="12" customHeight="1">
      <c r="A8" s="30"/>
      <c r="B8" s="31"/>
      <c r="C8" s="30"/>
      <c r="D8" s="25" t="s">
        <v>87</v>
      </c>
      <c r="E8" s="30"/>
      <c r="F8" s="30"/>
      <c r="G8" s="30"/>
      <c r="H8" s="30"/>
      <c r="I8" s="30"/>
      <c r="J8" s="30"/>
      <c r="K8" s="30"/>
      <c r="L8" s="44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34" customFormat="1" ht="16.5" customHeight="1">
      <c r="A9" s="30"/>
      <c r="B9" s="31"/>
      <c r="C9" s="30"/>
      <c r="D9" s="30"/>
      <c r="E9" s="187" t="s">
        <v>264</v>
      </c>
      <c r="F9" s="187"/>
      <c r="G9" s="187"/>
      <c r="H9" s="187"/>
      <c r="I9" s="30"/>
      <c r="J9" s="30"/>
      <c r="K9" s="30"/>
      <c r="L9" s="44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34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4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34" customFormat="1" ht="12" customHeight="1">
      <c r="A11" s="30"/>
      <c r="B11" s="31"/>
      <c r="C11" s="30"/>
      <c r="D11" s="25" t="s">
        <v>16</v>
      </c>
      <c r="E11" s="30"/>
      <c r="F11" s="26"/>
      <c r="G11" s="30"/>
      <c r="H11" s="30"/>
      <c r="I11" s="25" t="s">
        <v>17</v>
      </c>
      <c r="J11" s="26"/>
      <c r="K11" s="30"/>
      <c r="L11" s="44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34" customFormat="1" ht="12" customHeight="1">
      <c r="A12" s="30"/>
      <c r="B12" s="31"/>
      <c r="C12" s="30"/>
      <c r="D12" s="25" t="s">
        <v>18</v>
      </c>
      <c r="E12" s="30"/>
      <c r="F12" s="26" t="s">
        <v>19</v>
      </c>
      <c r="G12" s="30"/>
      <c r="H12" s="30"/>
      <c r="I12" s="25" t="s">
        <v>20</v>
      </c>
      <c r="J12" s="94" t="str">
        <f>'Rekapitulácia stavby'!AN8</f>
        <v>18. 5. 2022</v>
      </c>
      <c r="K12" s="30"/>
      <c r="L12" s="44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34" customFormat="1" ht="10.8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4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34" customFormat="1" ht="12" customHeight="1">
      <c r="A14" s="30"/>
      <c r="B14" s="31"/>
      <c r="C14" s="30"/>
      <c r="D14" s="25" t="s">
        <v>22</v>
      </c>
      <c r="E14" s="30"/>
      <c r="F14" s="30"/>
      <c r="G14" s="30"/>
      <c r="H14" s="30"/>
      <c r="I14" s="25" t="s">
        <v>23</v>
      </c>
      <c r="J14" s="26"/>
      <c r="K14" s="30"/>
      <c r="L14" s="44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34" customFormat="1" ht="18" customHeight="1">
      <c r="A15" s="30"/>
      <c r="B15" s="31"/>
      <c r="C15" s="30"/>
      <c r="D15" s="30"/>
      <c r="E15" s="26" t="s">
        <v>24</v>
      </c>
      <c r="F15" s="30"/>
      <c r="G15" s="30"/>
      <c r="H15" s="30"/>
      <c r="I15" s="25" t="s">
        <v>25</v>
      </c>
      <c r="J15" s="26"/>
      <c r="K15" s="30"/>
      <c r="L15" s="44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34" customFormat="1" ht="6.9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4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34" customFormat="1" ht="12" customHeight="1">
      <c r="A17" s="30"/>
      <c r="B17" s="31"/>
      <c r="C17" s="30"/>
      <c r="D17" s="25" t="s">
        <v>26</v>
      </c>
      <c r="E17" s="30"/>
      <c r="F17" s="30"/>
      <c r="G17" s="30"/>
      <c r="H17" s="30"/>
      <c r="I17" s="25" t="s">
        <v>23</v>
      </c>
      <c r="J17" s="27" t="str">
        <f>'Rekapitulácia stavby'!AN13</f>
        <v>Vyplň údaj</v>
      </c>
      <c r="K17" s="30"/>
      <c r="L17" s="44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34" customFormat="1" ht="18" customHeight="1">
      <c r="A18" s="30"/>
      <c r="B18" s="31"/>
      <c r="C18" s="30"/>
      <c r="D18" s="30"/>
      <c r="E18" s="200" t="str">
        <f>'Rekapitulácia stavby'!E14</f>
        <v>Vyplň údaj</v>
      </c>
      <c r="F18" s="200"/>
      <c r="G18" s="200"/>
      <c r="H18" s="200"/>
      <c r="I18" s="25" t="s">
        <v>25</v>
      </c>
      <c r="J18" s="27" t="str">
        <f>'Rekapitulácia stavby'!AN14</f>
        <v>Vyplň údaj</v>
      </c>
      <c r="K18" s="30"/>
      <c r="L18" s="44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34" customFormat="1" ht="6.9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4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34" customFormat="1" ht="12" customHeight="1">
      <c r="A20" s="30"/>
      <c r="B20" s="31"/>
      <c r="C20" s="30"/>
      <c r="D20" s="25" t="s">
        <v>28</v>
      </c>
      <c r="E20" s="30"/>
      <c r="F20" s="30"/>
      <c r="G20" s="30"/>
      <c r="H20" s="30"/>
      <c r="I20" s="25" t="s">
        <v>23</v>
      </c>
      <c r="J20" s="26"/>
      <c r="K20" s="30"/>
      <c r="L20" s="44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34" customFormat="1" ht="18" customHeight="1">
      <c r="A21" s="30"/>
      <c r="B21" s="31"/>
      <c r="C21" s="30"/>
      <c r="D21" s="30"/>
      <c r="E21" s="26" t="s">
        <v>29</v>
      </c>
      <c r="F21" s="30"/>
      <c r="G21" s="30"/>
      <c r="H21" s="30"/>
      <c r="I21" s="25" t="s">
        <v>25</v>
      </c>
      <c r="J21" s="26"/>
      <c r="K21" s="30"/>
      <c r="L21" s="44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34" customFormat="1" ht="6.9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4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34" customFormat="1" ht="12" customHeight="1">
      <c r="A23" s="30"/>
      <c r="B23" s="31"/>
      <c r="C23" s="30"/>
      <c r="D23" s="25" t="s">
        <v>31</v>
      </c>
      <c r="E23" s="30"/>
      <c r="F23" s="30"/>
      <c r="G23" s="30"/>
      <c r="H23" s="30"/>
      <c r="I23" s="25" t="s">
        <v>23</v>
      </c>
      <c r="J23" s="26"/>
      <c r="K23" s="30"/>
      <c r="L23" s="44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34" customFormat="1" ht="18" customHeight="1">
      <c r="A24" s="30"/>
      <c r="B24" s="31"/>
      <c r="C24" s="30"/>
      <c r="D24" s="30"/>
      <c r="E24" s="26" t="s">
        <v>32</v>
      </c>
      <c r="F24" s="30"/>
      <c r="G24" s="30"/>
      <c r="H24" s="30"/>
      <c r="I24" s="25" t="s">
        <v>25</v>
      </c>
      <c r="J24" s="26"/>
      <c r="K24" s="30"/>
      <c r="L24" s="44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34" customFormat="1" ht="6.9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4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34" customFormat="1" ht="12" customHeight="1">
      <c r="A26" s="30"/>
      <c r="B26" s="31"/>
      <c r="C26" s="30"/>
      <c r="D26" s="25" t="s">
        <v>33</v>
      </c>
      <c r="E26" s="30"/>
      <c r="F26" s="30"/>
      <c r="G26" s="30"/>
      <c r="H26" s="30"/>
      <c r="I26" s="30"/>
      <c r="J26" s="30"/>
      <c r="K26" s="30"/>
      <c r="L26" s="44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98" customFormat="1" ht="46.95" customHeight="1">
      <c r="A27" s="95"/>
      <c r="B27" s="96"/>
      <c r="C27" s="95"/>
      <c r="D27" s="95"/>
      <c r="E27" s="9" t="s">
        <v>34</v>
      </c>
      <c r="F27" s="9"/>
      <c r="G27" s="9"/>
      <c r="H27" s="9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34" customFormat="1" ht="6.9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4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34" customFormat="1" ht="6.9" customHeight="1">
      <c r="A29" s="30"/>
      <c r="B29" s="31"/>
      <c r="C29" s="30"/>
      <c r="D29" s="69"/>
      <c r="E29" s="69"/>
      <c r="F29" s="69"/>
      <c r="G29" s="69"/>
      <c r="H29" s="69"/>
      <c r="I29" s="69"/>
      <c r="J29" s="69"/>
      <c r="K29" s="69"/>
      <c r="L29" s="44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34" customFormat="1" ht="25.5" customHeight="1">
      <c r="A30" s="30"/>
      <c r="B30" s="31"/>
      <c r="C30" s="30"/>
      <c r="D30" s="99" t="s">
        <v>35</v>
      </c>
      <c r="E30" s="30"/>
      <c r="F30" s="30"/>
      <c r="G30" s="30"/>
      <c r="H30" s="30"/>
      <c r="I30" s="30"/>
      <c r="J30" s="100">
        <f>ROUND(J138, 2)</f>
        <v>0</v>
      </c>
      <c r="K30" s="30"/>
      <c r="L30" s="44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34" customFormat="1" ht="6.9" customHeight="1">
      <c r="A31" s="30"/>
      <c r="B31" s="31"/>
      <c r="C31" s="30"/>
      <c r="D31" s="69"/>
      <c r="E31" s="69"/>
      <c r="F31" s="69"/>
      <c r="G31" s="69"/>
      <c r="H31" s="69"/>
      <c r="I31" s="69"/>
      <c r="J31" s="69"/>
      <c r="K31" s="69"/>
      <c r="L31" s="44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34" customFormat="1" ht="14.4" customHeight="1">
      <c r="A32" s="30"/>
      <c r="B32" s="31"/>
      <c r="C32" s="30"/>
      <c r="D32" s="30"/>
      <c r="E32" s="30"/>
      <c r="F32" s="101" t="s">
        <v>37</v>
      </c>
      <c r="G32" s="30"/>
      <c r="H32" s="30"/>
      <c r="I32" s="101" t="s">
        <v>36</v>
      </c>
      <c r="J32" s="101" t="s">
        <v>38</v>
      </c>
      <c r="K32" s="30"/>
      <c r="L32" s="44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34" customFormat="1" ht="14.4" customHeight="1">
      <c r="A33" s="30"/>
      <c r="B33" s="31"/>
      <c r="C33" s="30"/>
      <c r="D33" s="102" t="s">
        <v>39</v>
      </c>
      <c r="E33" s="37" t="s">
        <v>40</v>
      </c>
      <c r="F33" s="103">
        <f>ROUND((SUM(BE138:BE380)),  2)</f>
        <v>0</v>
      </c>
      <c r="G33" s="104"/>
      <c r="H33" s="104"/>
      <c r="I33" s="105">
        <v>0.2</v>
      </c>
      <c r="J33" s="103">
        <f>ROUND(((SUM(BE138:BE380))*I33),  2)</f>
        <v>0</v>
      </c>
      <c r="K33" s="30"/>
      <c r="L33" s="44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34" customFormat="1" ht="14.4" customHeight="1">
      <c r="A34" s="30"/>
      <c r="B34" s="31"/>
      <c r="C34" s="30"/>
      <c r="D34" s="30"/>
      <c r="E34" s="37" t="s">
        <v>41</v>
      </c>
      <c r="F34" s="103">
        <f>ROUND((SUM(BF138:BF380)),  2)</f>
        <v>0</v>
      </c>
      <c r="G34" s="104"/>
      <c r="H34" s="104"/>
      <c r="I34" s="105">
        <v>0.2</v>
      </c>
      <c r="J34" s="103">
        <f>ROUND(((SUM(BF138:BF380))*I34),  2)</f>
        <v>0</v>
      </c>
      <c r="K34" s="30"/>
      <c r="L34" s="44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34" customFormat="1" ht="14.4" hidden="1" customHeight="1">
      <c r="A35" s="30"/>
      <c r="B35" s="31"/>
      <c r="C35" s="30"/>
      <c r="D35" s="30"/>
      <c r="E35" s="25" t="s">
        <v>42</v>
      </c>
      <c r="F35" s="106">
        <f>ROUND((SUM(BG138:BG380)),  2)</f>
        <v>0</v>
      </c>
      <c r="G35" s="30"/>
      <c r="H35" s="30"/>
      <c r="I35" s="107">
        <v>0.2</v>
      </c>
      <c r="J35" s="106">
        <f>0</f>
        <v>0</v>
      </c>
      <c r="K35" s="30"/>
      <c r="L35" s="44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34" customFormat="1" ht="14.4" hidden="1" customHeight="1">
      <c r="A36" s="30"/>
      <c r="B36" s="31"/>
      <c r="C36" s="30"/>
      <c r="D36" s="30"/>
      <c r="E36" s="25" t="s">
        <v>43</v>
      </c>
      <c r="F36" s="106">
        <f>ROUND((SUM(BH138:BH380)),  2)</f>
        <v>0</v>
      </c>
      <c r="G36" s="30"/>
      <c r="H36" s="30"/>
      <c r="I36" s="107">
        <v>0.2</v>
      </c>
      <c r="J36" s="106">
        <f>0</f>
        <v>0</v>
      </c>
      <c r="K36" s="30"/>
      <c r="L36" s="44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34" customFormat="1" ht="14.4" hidden="1" customHeight="1">
      <c r="A37" s="30"/>
      <c r="B37" s="31"/>
      <c r="C37" s="30"/>
      <c r="D37" s="30"/>
      <c r="E37" s="37" t="s">
        <v>44</v>
      </c>
      <c r="F37" s="103">
        <f>ROUND((SUM(BI138:BI380)),  2)</f>
        <v>0</v>
      </c>
      <c r="G37" s="104"/>
      <c r="H37" s="104"/>
      <c r="I37" s="105">
        <v>0</v>
      </c>
      <c r="J37" s="103">
        <f>0</f>
        <v>0</v>
      </c>
      <c r="K37" s="30"/>
      <c r="L37" s="44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34" customFormat="1" ht="6.9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4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34" customFormat="1" ht="25.5" customHeight="1">
      <c r="A39" s="30"/>
      <c r="B39" s="31"/>
      <c r="C39" s="108"/>
      <c r="D39" s="109" t="s">
        <v>45</v>
      </c>
      <c r="E39" s="63"/>
      <c r="F39" s="63"/>
      <c r="G39" s="110" t="s">
        <v>46</v>
      </c>
      <c r="H39" s="111" t="s">
        <v>47</v>
      </c>
      <c r="I39" s="63"/>
      <c r="J39" s="112">
        <f>SUM(J30:J37)</f>
        <v>0</v>
      </c>
      <c r="K39" s="113"/>
      <c r="L39" s="44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ht="14.4" customHeight="1">
      <c r="B40" s="19"/>
      <c r="L40" s="19"/>
    </row>
    <row r="41" spans="1:31" ht="14.4" customHeight="1">
      <c r="B41" s="19"/>
      <c r="L41" s="19"/>
    </row>
    <row r="42" spans="1:31" ht="14.4" customHeight="1">
      <c r="B42" s="19"/>
      <c r="L42" s="19"/>
    </row>
    <row r="43" spans="1:31" ht="14.4" customHeight="1">
      <c r="B43" s="19"/>
      <c r="L43" s="19"/>
    </row>
    <row r="44" spans="1:31" ht="14.4" customHeight="1">
      <c r="B44" s="19"/>
      <c r="L44" s="19"/>
    </row>
    <row r="45" spans="1:31" s="34" customFormat="1" ht="14.4" customHeight="1">
      <c r="B45" s="44"/>
      <c r="D45" s="45" t="s">
        <v>48</v>
      </c>
      <c r="E45" s="46"/>
      <c r="F45" s="46"/>
      <c r="G45" s="45" t="s">
        <v>49</v>
      </c>
      <c r="H45" s="46"/>
      <c r="I45" s="46"/>
      <c r="J45" s="46"/>
      <c r="K45" s="46"/>
      <c r="L45" s="44"/>
    </row>
    <row r="46" spans="1:31">
      <c r="B46" s="19"/>
      <c r="L46" s="19"/>
    </row>
    <row r="47" spans="1:31">
      <c r="B47" s="19"/>
      <c r="L47" s="19"/>
    </row>
    <row r="48" spans="1:31">
      <c r="B48" s="19"/>
      <c r="L48" s="19"/>
    </row>
    <row r="49" spans="1:31">
      <c r="B49" s="19"/>
      <c r="L49" s="19"/>
    </row>
    <row r="50" spans="1:31">
      <c r="B50" s="19"/>
      <c r="L50" s="19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 s="34" customFormat="1" ht="13.2">
      <c r="A56" s="30"/>
      <c r="B56" s="31"/>
      <c r="C56" s="30"/>
      <c r="D56" s="47" t="s">
        <v>50</v>
      </c>
      <c r="E56" s="33"/>
      <c r="F56" s="114" t="s">
        <v>51</v>
      </c>
      <c r="G56" s="47" t="s">
        <v>50</v>
      </c>
      <c r="H56" s="33"/>
      <c r="I56" s="33"/>
      <c r="J56" s="115" t="s">
        <v>51</v>
      </c>
      <c r="K56" s="33"/>
      <c r="L56" s="44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 s="34" customFormat="1" ht="13.2">
      <c r="A60" s="30"/>
      <c r="B60" s="31"/>
      <c r="C60" s="30"/>
      <c r="D60" s="45" t="s">
        <v>52</v>
      </c>
      <c r="E60" s="48"/>
      <c r="F60" s="48"/>
      <c r="G60" s="45" t="s">
        <v>53</v>
      </c>
      <c r="H60" s="48"/>
      <c r="I60" s="48"/>
      <c r="J60" s="48"/>
      <c r="K60" s="48"/>
      <c r="L60" s="44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</row>
    <row r="61" spans="1:31">
      <c r="B61" s="19"/>
      <c r="L61" s="19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>
      <c r="B65" s="19"/>
      <c r="L65" s="19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 s="34" customFormat="1" ht="13.2">
      <c r="A71" s="30"/>
      <c r="B71" s="31"/>
      <c r="C71" s="30"/>
      <c r="D71" s="47" t="s">
        <v>50</v>
      </c>
      <c r="E71" s="33"/>
      <c r="F71" s="114" t="s">
        <v>51</v>
      </c>
      <c r="G71" s="47" t="s">
        <v>50</v>
      </c>
      <c r="H71" s="33"/>
      <c r="I71" s="33"/>
      <c r="J71" s="115" t="s">
        <v>51</v>
      </c>
      <c r="K71" s="33"/>
      <c r="L71" s="44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31" s="34" customFormat="1" ht="14.4" customHeight="1">
      <c r="A72" s="30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44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6" spans="1:31" s="34" customFormat="1" ht="6.9" customHeight="1">
      <c r="A76" s="30"/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44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34" customFormat="1" ht="24.9" customHeight="1">
      <c r="A77" s="30"/>
      <c r="B77" s="31"/>
      <c r="C77" s="20" t="s">
        <v>89</v>
      </c>
      <c r="D77" s="30"/>
      <c r="E77" s="30"/>
      <c r="F77" s="30"/>
      <c r="G77" s="30"/>
      <c r="H77" s="30"/>
      <c r="I77" s="30"/>
      <c r="J77" s="30"/>
      <c r="K77" s="30"/>
      <c r="L77" s="44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s="34" customFormat="1" ht="6.9" customHeight="1">
      <c r="A78" s="30"/>
      <c r="B78" s="31"/>
      <c r="C78" s="30"/>
      <c r="D78" s="30"/>
      <c r="E78" s="30"/>
      <c r="F78" s="30"/>
      <c r="G78" s="30"/>
      <c r="H78" s="30"/>
      <c r="I78" s="30"/>
      <c r="J78" s="30"/>
      <c r="K78" s="30"/>
      <c r="L78" s="44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34" customFormat="1" ht="12" customHeight="1">
      <c r="A79" s="30"/>
      <c r="B79" s="31"/>
      <c r="C79" s="25" t="s">
        <v>14</v>
      </c>
      <c r="D79" s="30"/>
      <c r="E79" s="30"/>
      <c r="F79" s="30"/>
      <c r="G79" s="30"/>
      <c r="H79" s="30"/>
      <c r="I79" s="30"/>
      <c r="J79" s="30"/>
      <c r="K79" s="30"/>
      <c r="L79" s="44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34" customFormat="1" ht="16.5" customHeight="1">
      <c r="A80" s="30"/>
      <c r="B80" s="31"/>
      <c r="C80" s="30"/>
      <c r="D80" s="30"/>
      <c r="E80" s="199" t="str">
        <f>E7</f>
        <v>SOŠ Tornaľa - modernizácia odborného vzdelávania - budova SOŠ</v>
      </c>
      <c r="F80" s="199"/>
      <c r="G80" s="199"/>
      <c r="H80" s="199"/>
      <c r="I80" s="30"/>
      <c r="J80" s="30"/>
      <c r="K80" s="30"/>
      <c r="L80" s="44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47" s="34" customFormat="1" ht="12" customHeight="1">
      <c r="A81" s="30"/>
      <c r="B81" s="31"/>
      <c r="C81" s="25" t="s">
        <v>87</v>
      </c>
      <c r="D81" s="30"/>
      <c r="E81" s="30"/>
      <c r="F81" s="30"/>
      <c r="G81" s="30"/>
      <c r="H81" s="30"/>
      <c r="I81" s="30"/>
      <c r="J81" s="30"/>
      <c r="K81" s="30"/>
      <c r="L81" s="44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34" customFormat="1" ht="16.5" customHeight="1">
      <c r="A82" s="30"/>
      <c r="B82" s="31"/>
      <c r="C82" s="30"/>
      <c r="D82" s="30"/>
      <c r="E82" s="187" t="str">
        <f>E9</f>
        <v>2 - SO 01 - Budova SOŠ - architektúra</v>
      </c>
      <c r="F82" s="187"/>
      <c r="G82" s="187"/>
      <c r="H82" s="187"/>
      <c r="I82" s="30"/>
      <c r="J82" s="30"/>
      <c r="K82" s="30"/>
      <c r="L82" s="44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34" customFormat="1" ht="6.9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4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34" customFormat="1" ht="12" customHeight="1">
      <c r="A84" s="30"/>
      <c r="B84" s="31"/>
      <c r="C84" s="25" t="s">
        <v>18</v>
      </c>
      <c r="D84" s="30"/>
      <c r="E84" s="30"/>
      <c r="F84" s="26" t="str">
        <f>F12</f>
        <v>Tornaľa</v>
      </c>
      <c r="G84" s="30"/>
      <c r="H84" s="30"/>
      <c r="I84" s="25" t="s">
        <v>20</v>
      </c>
      <c r="J84" s="94" t="str">
        <f>IF(J12="","",J12)</f>
        <v>18. 5. 2022</v>
      </c>
      <c r="K84" s="30"/>
      <c r="L84" s="44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34" customFormat="1" ht="6.9" customHeight="1">
      <c r="A85" s="30"/>
      <c r="B85" s="31"/>
      <c r="C85" s="30"/>
      <c r="D85" s="30"/>
      <c r="E85" s="30"/>
      <c r="F85" s="30"/>
      <c r="G85" s="30"/>
      <c r="H85" s="30"/>
      <c r="I85" s="30"/>
      <c r="J85" s="30"/>
      <c r="K85" s="30"/>
      <c r="L85" s="44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34" customFormat="1" ht="25.65" customHeight="1">
      <c r="A86" s="30"/>
      <c r="B86" s="31"/>
      <c r="C86" s="25" t="s">
        <v>22</v>
      </c>
      <c r="D86" s="30"/>
      <c r="E86" s="30"/>
      <c r="F86" s="26" t="str">
        <f>E15</f>
        <v>Banskobystrický samosprávny kraj</v>
      </c>
      <c r="G86" s="30"/>
      <c r="H86" s="30"/>
      <c r="I86" s="25" t="s">
        <v>28</v>
      </c>
      <c r="J86" s="116" t="str">
        <f>E21</f>
        <v>Ing. Arch. Mário Regec</v>
      </c>
      <c r="K86" s="30"/>
      <c r="L86" s="44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34" customFormat="1" ht="15.15" customHeight="1">
      <c r="A87" s="30"/>
      <c r="B87" s="31"/>
      <c r="C87" s="25" t="s">
        <v>26</v>
      </c>
      <c r="D87" s="30"/>
      <c r="E87" s="30"/>
      <c r="F87" s="26" t="str">
        <f>IF(E18="","",E18)</f>
        <v>Vyplň údaj</v>
      </c>
      <c r="G87" s="30"/>
      <c r="H87" s="30"/>
      <c r="I87" s="25" t="s">
        <v>31</v>
      </c>
      <c r="J87" s="116" t="str">
        <f>E24</f>
        <v>Ing. Marian Magyar</v>
      </c>
      <c r="K87" s="30"/>
      <c r="L87" s="44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34" customFormat="1" ht="10.3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4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34" customFormat="1" ht="29.25" customHeight="1">
      <c r="A89" s="30"/>
      <c r="B89" s="31"/>
      <c r="C89" s="117" t="s">
        <v>90</v>
      </c>
      <c r="D89" s="108"/>
      <c r="E89" s="108"/>
      <c r="F89" s="108"/>
      <c r="G89" s="108"/>
      <c r="H89" s="108"/>
      <c r="I89" s="108"/>
      <c r="J89" s="118" t="s">
        <v>91</v>
      </c>
      <c r="K89" s="108"/>
      <c r="L89" s="44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34" customFormat="1" ht="10.3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4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34" customFormat="1" ht="22.8" customHeight="1">
      <c r="A91" s="30"/>
      <c r="B91" s="31"/>
      <c r="C91" s="119" t="s">
        <v>92</v>
      </c>
      <c r="D91" s="30"/>
      <c r="E91" s="30"/>
      <c r="F91" s="30"/>
      <c r="G91" s="30"/>
      <c r="H91" s="30"/>
      <c r="I91" s="30"/>
      <c r="J91" s="100">
        <f>J138</f>
        <v>0</v>
      </c>
      <c r="K91" s="30"/>
      <c r="L91" s="44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U91" s="16" t="s">
        <v>93</v>
      </c>
    </row>
    <row r="92" spans="1:47" s="120" customFormat="1" ht="24.9" customHeight="1">
      <c r="B92" s="121"/>
      <c r="D92" s="122" t="s">
        <v>94</v>
      </c>
      <c r="E92" s="123"/>
      <c r="F92" s="123"/>
      <c r="G92" s="123"/>
      <c r="H92" s="123"/>
      <c r="I92" s="123"/>
      <c r="J92" s="124">
        <f>J139</f>
        <v>0</v>
      </c>
      <c r="L92" s="121"/>
    </row>
    <row r="93" spans="1:47" s="125" customFormat="1" ht="19.95" customHeight="1">
      <c r="B93" s="126"/>
      <c r="D93" s="127" t="s">
        <v>265</v>
      </c>
      <c r="E93" s="128"/>
      <c r="F93" s="128"/>
      <c r="G93" s="128"/>
      <c r="H93" s="128"/>
      <c r="I93" s="128"/>
      <c r="J93" s="129">
        <f>J140</f>
        <v>0</v>
      </c>
      <c r="L93" s="126"/>
    </row>
    <row r="94" spans="1:47" s="125" customFormat="1" ht="19.95" customHeight="1">
      <c r="B94" s="126"/>
      <c r="D94" s="127" t="s">
        <v>266</v>
      </c>
      <c r="E94" s="128"/>
      <c r="F94" s="128"/>
      <c r="G94" s="128"/>
      <c r="H94" s="128"/>
      <c r="I94" s="128"/>
      <c r="J94" s="129">
        <f>J153</f>
        <v>0</v>
      </c>
      <c r="L94" s="126"/>
    </row>
    <row r="95" spans="1:47" s="125" customFormat="1" ht="19.95" customHeight="1">
      <c r="B95" s="126"/>
      <c r="D95" s="127" t="s">
        <v>267</v>
      </c>
      <c r="E95" s="128"/>
      <c r="F95" s="128"/>
      <c r="G95" s="128"/>
      <c r="H95" s="128"/>
      <c r="I95" s="128"/>
      <c r="J95" s="129">
        <f>J156</f>
        <v>0</v>
      </c>
      <c r="L95" s="126"/>
    </row>
    <row r="96" spans="1:47" s="125" customFormat="1" ht="19.95" customHeight="1">
      <c r="B96" s="126"/>
      <c r="D96" s="127" t="s">
        <v>268</v>
      </c>
      <c r="E96" s="128"/>
      <c r="F96" s="128"/>
      <c r="G96" s="128"/>
      <c r="H96" s="128"/>
      <c r="I96" s="128"/>
      <c r="J96" s="129">
        <f>J165</f>
        <v>0</v>
      </c>
      <c r="L96" s="126"/>
    </row>
    <row r="97" spans="2:12" s="125" customFormat="1" ht="19.95" customHeight="1">
      <c r="B97" s="126"/>
      <c r="D97" s="127" t="s">
        <v>95</v>
      </c>
      <c r="E97" s="128"/>
      <c r="F97" s="128"/>
      <c r="G97" s="128"/>
      <c r="H97" s="128"/>
      <c r="I97" s="128"/>
      <c r="J97" s="129">
        <f>J189</f>
        <v>0</v>
      </c>
      <c r="L97" s="126"/>
    </row>
    <row r="98" spans="2:12" s="125" customFormat="1" ht="19.95" customHeight="1">
      <c r="B98" s="126"/>
      <c r="D98" s="127" t="s">
        <v>269</v>
      </c>
      <c r="E98" s="128"/>
      <c r="F98" s="128"/>
      <c r="G98" s="128"/>
      <c r="H98" s="128"/>
      <c r="I98" s="128"/>
      <c r="J98" s="129">
        <f>J201</f>
        <v>0</v>
      </c>
      <c r="L98" s="126"/>
    </row>
    <row r="99" spans="2:12" s="120" customFormat="1" ht="24.9" customHeight="1">
      <c r="B99" s="121"/>
      <c r="D99" s="122" t="s">
        <v>96</v>
      </c>
      <c r="E99" s="123"/>
      <c r="F99" s="123"/>
      <c r="G99" s="123"/>
      <c r="H99" s="123"/>
      <c r="I99" s="123"/>
      <c r="J99" s="124">
        <f>J203</f>
        <v>0</v>
      </c>
      <c r="L99" s="121"/>
    </row>
    <row r="100" spans="2:12" s="125" customFormat="1" ht="19.95" customHeight="1">
      <c r="B100" s="126"/>
      <c r="D100" s="127" t="s">
        <v>270</v>
      </c>
      <c r="E100" s="128"/>
      <c r="F100" s="128"/>
      <c r="G100" s="128"/>
      <c r="H100" s="128"/>
      <c r="I100" s="128"/>
      <c r="J100" s="129">
        <f>J204</f>
        <v>0</v>
      </c>
      <c r="L100" s="126"/>
    </row>
    <row r="101" spans="2:12" s="125" customFormat="1" ht="19.95" customHeight="1">
      <c r="B101" s="126"/>
      <c r="D101" s="127" t="s">
        <v>271</v>
      </c>
      <c r="E101" s="128"/>
      <c r="F101" s="128"/>
      <c r="G101" s="128"/>
      <c r="H101" s="128"/>
      <c r="I101" s="128"/>
      <c r="J101" s="129">
        <f>J211</f>
        <v>0</v>
      </c>
      <c r="L101" s="126"/>
    </row>
    <row r="102" spans="2:12" s="125" customFormat="1" ht="19.95" customHeight="1">
      <c r="B102" s="126"/>
      <c r="D102" s="127" t="s">
        <v>97</v>
      </c>
      <c r="E102" s="128"/>
      <c r="F102" s="128"/>
      <c r="G102" s="128"/>
      <c r="H102" s="128"/>
      <c r="I102" s="128"/>
      <c r="J102" s="129">
        <f>J220</f>
        <v>0</v>
      </c>
      <c r="L102" s="126"/>
    </row>
    <row r="103" spans="2:12" s="125" customFormat="1" ht="19.95" customHeight="1">
      <c r="B103" s="126"/>
      <c r="D103" s="127" t="s">
        <v>98</v>
      </c>
      <c r="E103" s="128"/>
      <c r="F103" s="128"/>
      <c r="G103" s="128"/>
      <c r="H103" s="128"/>
      <c r="I103" s="128"/>
      <c r="J103" s="129">
        <f>J227</f>
        <v>0</v>
      </c>
      <c r="L103" s="126"/>
    </row>
    <row r="104" spans="2:12" s="125" customFormat="1" ht="19.95" customHeight="1">
      <c r="B104" s="126"/>
      <c r="D104" s="127" t="s">
        <v>272</v>
      </c>
      <c r="E104" s="128"/>
      <c r="F104" s="128"/>
      <c r="G104" s="128"/>
      <c r="H104" s="128"/>
      <c r="I104" s="128"/>
      <c r="J104" s="129">
        <f>J241</f>
        <v>0</v>
      </c>
      <c r="L104" s="126"/>
    </row>
    <row r="105" spans="2:12" s="125" customFormat="1" ht="19.95" customHeight="1">
      <c r="B105" s="126"/>
      <c r="D105" s="127" t="s">
        <v>99</v>
      </c>
      <c r="E105" s="128"/>
      <c r="F105" s="128"/>
      <c r="G105" s="128"/>
      <c r="H105" s="128"/>
      <c r="I105" s="128"/>
      <c r="J105" s="129">
        <f>J266</f>
        <v>0</v>
      </c>
      <c r="L105" s="126"/>
    </row>
    <row r="106" spans="2:12" s="125" customFormat="1" ht="19.95" customHeight="1">
      <c r="B106" s="126"/>
      <c r="D106" s="127" t="s">
        <v>100</v>
      </c>
      <c r="E106" s="128"/>
      <c r="F106" s="128"/>
      <c r="G106" s="128"/>
      <c r="H106" s="128"/>
      <c r="I106" s="128"/>
      <c r="J106" s="129">
        <f>J283</f>
        <v>0</v>
      </c>
      <c r="L106" s="126"/>
    </row>
    <row r="107" spans="2:12" s="125" customFormat="1" ht="19.95" customHeight="1">
      <c r="B107" s="126"/>
      <c r="D107" s="127" t="s">
        <v>273</v>
      </c>
      <c r="E107" s="128"/>
      <c r="F107" s="128"/>
      <c r="G107" s="128"/>
      <c r="H107" s="128"/>
      <c r="I107" s="128"/>
      <c r="J107" s="129">
        <f>J291</f>
        <v>0</v>
      </c>
      <c r="L107" s="126"/>
    </row>
    <row r="108" spans="2:12" s="125" customFormat="1" ht="19.95" customHeight="1">
      <c r="B108" s="126"/>
      <c r="D108" s="127" t="s">
        <v>101</v>
      </c>
      <c r="E108" s="128"/>
      <c r="F108" s="128"/>
      <c r="G108" s="128"/>
      <c r="H108" s="128"/>
      <c r="I108" s="128"/>
      <c r="J108" s="129">
        <f>J304</f>
        <v>0</v>
      </c>
      <c r="L108" s="126"/>
    </row>
    <row r="109" spans="2:12" s="125" customFormat="1" ht="19.95" customHeight="1">
      <c r="B109" s="126"/>
      <c r="D109" s="127" t="s">
        <v>274</v>
      </c>
      <c r="E109" s="128"/>
      <c r="F109" s="128"/>
      <c r="G109" s="128"/>
      <c r="H109" s="128"/>
      <c r="I109" s="128"/>
      <c r="J109" s="129">
        <f>J337</f>
        <v>0</v>
      </c>
      <c r="L109" s="126"/>
    </row>
    <row r="110" spans="2:12" s="125" customFormat="1" ht="19.95" customHeight="1">
      <c r="B110" s="126"/>
      <c r="D110" s="127" t="s">
        <v>275</v>
      </c>
      <c r="E110" s="128"/>
      <c r="F110" s="128"/>
      <c r="G110" s="128"/>
      <c r="H110" s="128"/>
      <c r="I110" s="128"/>
      <c r="J110" s="129">
        <f>J341</f>
        <v>0</v>
      </c>
      <c r="L110" s="126"/>
    </row>
    <row r="111" spans="2:12" s="125" customFormat="1" ht="19.95" customHeight="1">
      <c r="B111" s="126"/>
      <c r="D111" s="127" t="s">
        <v>102</v>
      </c>
      <c r="E111" s="128"/>
      <c r="F111" s="128"/>
      <c r="G111" s="128"/>
      <c r="H111" s="128"/>
      <c r="I111" s="128"/>
      <c r="J111" s="129">
        <f>J349</f>
        <v>0</v>
      </c>
      <c r="L111" s="126"/>
    </row>
    <row r="112" spans="2:12" s="125" customFormat="1" ht="19.95" customHeight="1">
      <c r="B112" s="126"/>
      <c r="D112" s="127" t="s">
        <v>276</v>
      </c>
      <c r="E112" s="128"/>
      <c r="F112" s="128"/>
      <c r="G112" s="128"/>
      <c r="H112" s="128"/>
      <c r="I112" s="128"/>
      <c r="J112" s="129">
        <f>J355</f>
        <v>0</v>
      </c>
      <c r="L112" s="126"/>
    </row>
    <row r="113" spans="1:31" s="125" customFormat="1" ht="19.95" customHeight="1">
      <c r="B113" s="126"/>
      <c r="D113" s="127" t="s">
        <v>277</v>
      </c>
      <c r="E113" s="128"/>
      <c r="F113" s="128"/>
      <c r="G113" s="128"/>
      <c r="H113" s="128"/>
      <c r="I113" s="128"/>
      <c r="J113" s="129">
        <f>J358</f>
        <v>0</v>
      </c>
      <c r="L113" s="126"/>
    </row>
    <row r="114" spans="1:31" s="125" customFormat="1" ht="19.95" customHeight="1">
      <c r="B114" s="126"/>
      <c r="D114" s="127" t="s">
        <v>278</v>
      </c>
      <c r="E114" s="128"/>
      <c r="F114" s="128"/>
      <c r="G114" s="128"/>
      <c r="H114" s="128"/>
      <c r="I114" s="128"/>
      <c r="J114" s="129">
        <f>J362</f>
        <v>0</v>
      </c>
      <c r="L114" s="126"/>
    </row>
    <row r="115" spans="1:31" s="125" customFormat="1" ht="19.95" customHeight="1">
      <c r="B115" s="126"/>
      <c r="D115" s="127" t="s">
        <v>279</v>
      </c>
      <c r="E115" s="128"/>
      <c r="F115" s="128"/>
      <c r="G115" s="128"/>
      <c r="H115" s="128"/>
      <c r="I115" s="128"/>
      <c r="J115" s="129">
        <f>J364</f>
        <v>0</v>
      </c>
      <c r="L115" s="126"/>
    </row>
    <row r="116" spans="1:31" s="120" customFormat="1" ht="24.9" customHeight="1">
      <c r="B116" s="121"/>
      <c r="D116" s="122" t="s">
        <v>280</v>
      </c>
      <c r="E116" s="123"/>
      <c r="F116" s="123"/>
      <c r="G116" s="123"/>
      <c r="H116" s="123"/>
      <c r="I116" s="123"/>
      <c r="J116" s="124">
        <f>J367</f>
        <v>0</v>
      </c>
      <c r="L116" s="121"/>
    </row>
    <row r="117" spans="1:31" s="125" customFormat="1" ht="19.95" customHeight="1">
      <c r="B117" s="126"/>
      <c r="D117" s="127" t="s">
        <v>281</v>
      </c>
      <c r="E117" s="128"/>
      <c r="F117" s="128"/>
      <c r="G117" s="128"/>
      <c r="H117" s="128"/>
      <c r="I117" s="128"/>
      <c r="J117" s="129">
        <f>J371</f>
        <v>0</v>
      </c>
      <c r="L117" s="126"/>
    </row>
    <row r="118" spans="1:31" s="120" customFormat="1" ht="24.9" customHeight="1">
      <c r="B118" s="121"/>
      <c r="D118" s="122" t="s">
        <v>282</v>
      </c>
      <c r="E118" s="123"/>
      <c r="F118" s="123"/>
      <c r="G118" s="123"/>
      <c r="H118" s="123"/>
      <c r="I118" s="123"/>
      <c r="J118" s="124">
        <f>J373</f>
        <v>0</v>
      </c>
      <c r="L118" s="121"/>
    </row>
    <row r="119" spans="1:31" s="34" customFormat="1" ht="21.9" customHeight="1">
      <c r="A119" s="30"/>
      <c r="B119" s="31"/>
      <c r="C119" s="30"/>
      <c r="D119" s="30"/>
      <c r="E119" s="30"/>
      <c r="F119" s="30"/>
      <c r="G119" s="30"/>
      <c r="H119" s="30"/>
      <c r="I119" s="30"/>
      <c r="J119" s="30"/>
      <c r="K119" s="30"/>
      <c r="L119" s="44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31" s="34" customFormat="1" ht="6.9" customHeight="1">
      <c r="A120" s="30"/>
      <c r="B120" s="49"/>
      <c r="C120" s="50"/>
      <c r="D120" s="50"/>
      <c r="E120" s="50"/>
      <c r="F120" s="50"/>
      <c r="G120" s="50"/>
      <c r="H120" s="50"/>
      <c r="I120" s="50"/>
      <c r="J120" s="50"/>
      <c r="K120" s="50"/>
      <c r="L120" s="44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4" spans="1:31" s="34" customFormat="1" ht="6.9" customHeight="1">
      <c r="A124" s="30"/>
      <c r="B124" s="51"/>
      <c r="C124" s="52"/>
      <c r="D124" s="52"/>
      <c r="E124" s="52"/>
      <c r="F124" s="52"/>
      <c r="G124" s="52"/>
      <c r="H124" s="52"/>
      <c r="I124" s="52"/>
      <c r="J124" s="52"/>
      <c r="K124" s="52"/>
      <c r="L124" s="44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34" customFormat="1" ht="24.9" customHeight="1">
      <c r="A125" s="30"/>
      <c r="B125" s="31"/>
      <c r="C125" s="20" t="s">
        <v>103</v>
      </c>
      <c r="D125" s="30"/>
      <c r="E125" s="30"/>
      <c r="F125" s="30"/>
      <c r="G125" s="30"/>
      <c r="H125" s="30"/>
      <c r="I125" s="30"/>
      <c r="J125" s="30"/>
      <c r="K125" s="30"/>
      <c r="L125" s="44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34" customFormat="1" ht="6.9" customHeight="1">
      <c r="A126" s="30"/>
      <c r="B126" s="31"/>
      <c r="C126" s="30"/>
      <c r="D126" s="30"/>
      <c r="E126" s="30"/>
      <c r="F126" s="30"/>
      <c r="G126" s="30"/>
      <c r="H126" s="30"/>
      <c r="I126" s="30"/>
      <c r="J126" s="30"/>
      <c r="K126" s="30"/>
      <c r="L126" s="44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34" customFormat="1" ht="12" customHeight="1">
      <c r="A127" s="30"/>
      <c r="B127" s="31"/>
      <c r="C127" s="25" t="s">
        <v>14</v>
      </c>
      <c r="D127" s="30"/>
      <c r="E127" s="30"/>
      <c r="F127" s="30"/>
      <c r="G127" s="30"/>
      <c r="H127" s="30"/>
      <c r="I127" s="30"/>
      <c r="J127" s="30"/>
      <c r="K127" s="30"/>
      <c r="L127" s="44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34" customFormat="1" ht="16.5" customHeight="1">
      <c r="A128" s="30"/>
      <c r="B128" s="31"/>
      <c r="C128" s="30"/>
      <c r="D128" s="30"/>
      <c r="E128" s="199" t="str">
        <f>E7</f>
        <v>SOŠ Tornaľa - modernizácia odborného vzdelávania - budova SOŠ</v>
      </c>
      <c r="F128" s="199"/>
      <c r="G128" s="199"/>
      <c r="H128" s="199"/>
      <c r="I128" s="30"/>
      <c r="J128" s="30"/>
      <c r="K128" s="30"/>
      <c r="L128" s="44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34" customFormat="1" ht="12" customHeight="1">
      <c r="A129" s="30"/>
      <c r="B129" s="31"/>
      <c r="C129" s="25" t="s">
        <v>87</v>
      </c>
      <c r="D129" s="30"/>
      <c r="E129" s="30"/>
      <c r="F129" s="30"/>
      <c r="G129" s="30"/>
      <c r="H129" s="30"/>
      <c r="I129" s="30"/>
      <c r="J129" s="30"/>
      <c r="K129" s="30"/>
      <c r="L129" s="44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34" customFormat="1" ht="16.5" customHeight="1">
      <c r="A130" s="30"/>
      <c r="B130" s="31"/>
      <c r="C130" s="30"/>
      <c r="D130" s="30"/>
      <c r="E130" s="187" t="str">
        <f>E9</f>
        <v>2 - SO 01 - Budova SOŠ - architektúra</v>
      </c>
      <c r="F130" s="187"/>
      <c r="G130" s="187"/>
      <c r="H130" s="187"/>
      <c r="I130" s="30"/>
      <c r="J130" s="30"/>
      <c r="K130" s="30"/>
      <c r="L130" s="44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5" s="34" customFormat="1" ht="6.9" customHeight="1">
      <c r="A131" s="30"/>
      <c r="B131" s="31"/>
      <c r="C131" s="30"/>
      <c r="D131" s="30"/>
      <c r="E131" s="30"/>
      <c r="F131" s="30"/>
      <c r="G131" s="30"/>
      <c r="H131" s="30"/>
      <c r="I131" s="30"/>
      <c r="J131" s="30"/>
      <c r="K131" s="30"/>
      <c r="L131" s="44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65" s="34" customFormat="1" ht="12" customHeight="1">
      <c r="A132" s="30"/>
      <c r="B132" s="31"/>
      <c r="C132" s="25" t="s">
        <v>18</v>
      </c>
      <c r="D132" s="30"/>
      <c r="E132" s="30"/>
      <c r="F132" s="26" t="str">
        <f>F12</f>
        <v>Tornaľa</v>
      </c>
      <c r="G132" s="30"/>
      <c r="H132" s="30"/>
      <c r="I132" s="25" t="s">
        <v>20</v>
      </c>
      <c r="J132" s="94" t="str">
        <f>IF(J12="","",J12)</f>
        <v>18. 5. 2022</v>
      </c>
      <c r="K132" s="30"/>
      <c r="L132" s="44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  <row r="133" spans="1:65" s="34" customFormat="1" ht="6.9" customHeight="1">
      <c r="A133" s="30"/>
      <c r="B133" s="31"/>
      <c r="C133" s="30"/>
      <c r="D133" s="30"/>
      <c r="E133" s="30"/>
      <c r="F133" s="30"/>
      <c r="G133" s="30"/>
      <c r="H133" s="30"/>
      <c r="I133" s="30"/>
      <c r="J133" s="30"/>
      <c r="K133" s="30"/>
      <c r="L133" s="44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</row>
    <row r="134" spans="1:65" s="34" customFormat="1" ht="25.65" customHeight="1">
      <c r="A134" s="30"/>
      <c r="B134" s="31"/>
      <c r="C134" s="25" t="s">
        <v>22</v>
      </c>
      <c r="D134" s="30"/>
      <c r="E134" s="30"/>
      <c r="F134" s="26" t="str">
        <f>E15</f>
        <v>Banskobystrický samosprávny kraj</v>
      </c>
      <c r="G134" s="30"/>
      <c r="H134" s="30"/>
      <c r="I134" s="25" t="s">
        <v>28</v>
      </c>
      <c r="J134" s="116" t="str">
        <f>E21</f>
        <v>Ing. Arch. Mário Regec</v>
      </c>
      <c r="K134" s="30"/>
      <c r="L134" s="44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</row>
    <row r="135" spans="1:65" s="34" customFormat="1" ht="15.15" customHeight="1">
      <c r="A135" s="30"/>
      <c r="B135" s="31"/>
      <c r="C135" s="25" t="s">
        <v>26</v>
      </c>
      <c r="D135" s="30"/>
      <c r="E135" s="30"/>
      <c r="F135" s="26" t="str">
        <f>IF(E18="","",E18)</f>
        <v>Vyplň údaj</v>
      </c>
      <c r="G135" s="30"/>
      <c r="H135" s="30"/>
      <c r="I135" s="25" t="s">
        <v>31</v>
      </c>
      <c r="J135" s="116" t="str">
        <f>E24</f>
        <v>Ing. Marian Magyar</v>
      </c>
      <c r="K135" s="30"/>
      <c r="L135" s="44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pans="1:65" s="34" customFormat="1" ht="10.35" customHeight="1">
      <c r="A136" s="30"/>
      <c r="B136" s="31"/>
      <c r="C136" s="30"/>
      <c r="D136" s="30"/>
      <c r="E136" s="30"/>
      <c r="F136" s="30"/>
      <c r="G136" s="30"/>
      <c r="H136" s="30"/>
      <c r="I136" s="30"/>
      <c r="J136" s="30"/>
      <c r="K136" s="30"/>
      <c r="L136" s="44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</row>
    <row r="137" spans="1:65" s="137" customFormat="1" ht="29.25" customHeight="1">
      <c r="A137" s="130"/>
      <c r="B137" s="131"/>
      <c r="C137" s="132" t="s">
        <v>104</v>
      </c>
      <c r="D137" s="133" t="s">
        <v>60</v>
      </c>
      <c r="E137" s="133" t="s">
        <v>56</v>
      </c>
      <c r="F137" s="133" t="s">
        <v>57</v>
      </c>
      <c r="G137" s="133" t="s">
        <v>105</v>
      </c>
      <c r="H137" s="133" t="s">
        <v>106</v>
      </c>
      <c r="I137" s="133" t="s">
        <v>107</v>
      </c>
      <c r="J137" s="134" t="s">
        <v>91</v>
      </c>
      <c r="K137" s="135" t="s">
        <v>108</v>
      </c>
      <c r="L137" s="136"/>
      <c r="M137" s="65"/>
      <c r="N137" s="66" t="s">
        <v>39</v>
      </c>
      <c r="O137" s="66" t="s">
        <v>109</v>
      </c>
      <c r="P137" s="66" t="s">
        <v>110</v>
      </c>
      <c r="Q137" s="66" t="s">
        <v>111</v>
      </c>
      <c r="R137" s="66" t="s">
        <v>112</v>
      </c>
      <c r="S137" s="66" t="s">
        <v>113</v>
      </c>
      <c r="T137" s="67" t="s">
        <v>114</v>
      </c>
      <c r="U137" s="130"/>
      <c r="V137" s="130"/>
      <c r="W137" s="130"/>
      <c r="X137" s="130"/>
      <c r="Y137" s="130"/>
      <c r="Z137" s="130"/>
      <c r="AA137" s="130"/>
      <c r="AB137" s="130"/>
      <c r="AC137" s="130"/>
      <c r="AD137" s="130"/>
      <c r="AE137" s="130"/>
    </row>
    <row r="138" spans="1:65" s="34" customFormat="1" ht="22.8" customHeight="1">
      <c r="A138" s="30"/>
      <c r="B138" s="31"/>
      <c r="C138" s="73" t="s">
        <v>92</v>
      </c>
      <c r="D138" s="30"/>
      <c r="E138" s="30"/>
      <c r="F138" s="30"/>
      <c r="G138" s="30"/>
      <c r="H138" s="30"/>
      <c r="I138" s="30"/>
      <c r="J138" s="138">
        <f>BK138</f>
        <v>0</v>
      </c>
      <c r="K138" s="30"/>
      <c r="L138" s="31"/>
      <c r="M138" s="68"/>
      <c r="N138" s="59"/>
      <c r="O138" s="69"/>
      <c r="P138" s="139">
        <f>P139+P203+P367+P373</f>
        <v>0</v>
      </c>
      <c r="Q138" s="69"/>
      <c r="R138" s="139">
        <f>R139+R203+R367+R373</f>
        <v>522.46427281517401</v>
      </c>
      <c r="S138" s="69"/>
      <c r="T138" s="140">
        <f>T139+T203+T367+T373</f>
        <v>6.9296999999999995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T138" s="16" t="s">
        <v>74</v>
      </c>
      <c r="AU138" s="16" t="s">
        <v>93</v>
      </c>
      <c r="BK138" s="141">
        <f>BK139+BK203+BK367+BK373</f>
        <v>0</v>
      </c>
    </row>
    <row r="139" spans="1:65" s="142" customFormat="1" ht="25.95" customHeight="1">
      <c r="B139" s="143"/>
      <c r="D139" s="144" t="s">
        <v>74</v>
      </c>
      <c r="E139" s="145" t="s">
        <v>115</v>
      </c>
      <c r="F139" s="145" t="s">
        <v>116</v>
      </c>
      <c r="I139" s="146"/>
      <c r="J139" s="147">
        <f>BK139</f>
        <v>0</v>
      </c>
      <c r="L139" s="143"/>
      <c r="M139" s="148"/>
      <c r="N139" s="149"/>
      <c r="O139" s="149"/>
      <c r="P139" s="150">
        <f>P140+P153+P156+P165+P189+P201</f>
        <v>0</v>
      </c>
      <c r="Q139" s="149"/>
      <c r="R139" s="150">
        <f>R140+R153+R156+R165+R189+R201</f>
        <v>485.43377269786998</v>
      </c>
      <c r="S139" s="149"/>
      <c r="T139" s="151">
        <f>T140+T153+T156+T165+T189+T201</f>
        <v>6.9296999999999995</v>
      </c>
      <c r="AR139" s="144" t="s">
        <v>12</v>
      </c>
      <c r="AT139" s="152" t="s">
        <v>74</v>
      </c>
      <c r="AU139" s="152" t="s">
        <v>75</v>
      </c>
      <c r="AY139" s="144" t="s">
        <v>117</v>
      </c>
      <c r="BK139" s="153">
        <f>BK140+BK153+BK156+BK165+BK189+BK201</f>
        <v>0</v>
      </c>
    </row>
    <row r="140" spans="1:65" s="142" customFormat="1" ht="22.8" customHeight="1">
      <c r="B140" s="143"/>
      <c r="D140" s="144" t="s">
        <v>74</v>
      </c>
      <c r="E140" s="154" t="s">
        <v>12</v>
      </c>
      <c r="F140" s="154" t="s">
        <v>283</v>
      </c>
      <c r="I140" s="146"/>
      <c r="J140" s="155">
        <f>BK140</f>
        <v>0</v>
      </c>
      <c r="L140" s="143"/>
      <c r="M140" s="148"/>
      <c r="N140" s="149"/>
      <c r="O140" s="149"/>
      <c r="P140" s="150">
        <f>SUM(P141:P152)</f>
        <v>0</v>
      </c>
      <c r="Q140" s="149"/>
      <c r="R140" s="150">
        <f>SUM(R141:R152)</f>
        <v>0</v>
      </c>
      <c r="S140" s="149"/>
      <c r="T140" s="151">
        <f>SUM(T141:T152)</f>
        <v>0</v>
      </c>
      <c r="AR140" s="144" t="s">
        <v>12</v>
      </c>
      <c r="AT140" s="152" t="s">
        <v>74</v>
      </c>
      <c r="AU140" s="152" t="s">
        <v>12</v>
      </c>
      <c r="AY140" s="144" t="s">
        <v>117</v>
      </c>
      <c r="BK140" s="153">
        <f>SUM(BK141:BK152)</f>
        <v>0</v>
      </c>
    </row>
    <row r="141" spans="1:65" s="34" customFormat="1" ht="24.15" customHeight="1">
      <c r="A141" s="30"/>
      <c r="B141" s="156"/>
      <c r="C141" s="157" t="s">
        <v>12</v>
      </c>
      <c r="D141" s="157" t="s">
        <v>120</v>
      </c>
      <c r="E141" s="158" t="s">
        <v>284</v>
      </c>
      <c r="F141" s="159" t="s">
        <v>285</v>
      </c>
      <c r="G141" s="160" t="s">
        <v>134</v>
      </c>
      <c r="H141" s="161">
        <v>47.585999999999999</v>
      </c>
      <c r="I141" s="162"/>
      <c r="J141" s="163">
        <f t="shared" ref="J141:J152" si="0">ROUND(I141*H141,2)</f>
        <v>0</v>
      </c>
      <c r="K141" s="164"/>
      <c r="L141" s="31"/>
      <c r="M141" s="165"/>
      <c r="N141" s="166" t="s">
        <v>41</v>
      </c>
      <c r="O141" s="61"/>
      <c r="P141" s="167">
        <f t="shared" ref="P141:P152" si="1">O141*H141</f>
        <v>0</v>
      </c>
      <c r="Q141" s="167">
        <v>0</v>
      </c>
      <c r="R141" s="167">
        <f t="shared" ref="R141:R152" si="2">Q141*H141</f>
        <v>0</v>
      </c>
      <c r="S141" s="167">
        <v>0</v>
      </c>
      <c r="T141" s="168">
        <f t="shared" ref="T141:T152" si="3"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69" t="s">
        <v>124</v>
      </c>
      <c r="AT141" s="169" t="s">
        <v>120</v>
      </c>
      <c r="AU141" s="169" t="s">
        <v>83</v>
      </c>
      <c r="AY141" s="16" t="s">
        <v>117</v>
      </c>
      <c r="BE141" s="170">
        <f t="shared" ref="BE141:BE152" si="4">IF(N141="základná",J141,0)</f>
        <v>0</v>
      </c>
      <c r="BF141" s="170">
        <f t="shared" ref="BF141:BF152" si="5">IF(N141="znížená",J141,0)</f>
        <v>0</v>
      </c>
      <c r="BG141" s="170">
        <f t="shared" ref="BG141:BG152" si="6">IF(N141="zákl. prenesená",J141,0)</f>
        <v>0</v>
      </c>
      <c r="BH141" s="170">
        <f t="shared" ref="BH141:BH152" si="7">IF(N141="zníž. prenesená",J141,0)</f>
        <v>0</v>
      </c>
      <c r="BI141" s="170">
        <f t="shared" ref="BI141:BI152" si="8">IF(N141="nulová",J141,0)</f>
        <v>0</v>
      </c>
      <c r="BJ141" s="16" t="s">
        <v>83</v>
      </c>
      <c r="BK141" s="170">
        <f t="shared" ref="BK141:BK152" si="9">ROUND(I141*H141,2)</f>
        <v>0</v>
      </c>
      <c r="BL141" s="16" t="s">
        <v>124</v>
      </c>
      <c r="BM141" s="169" t="s">
        <v>83</v>
      </c>
    </row>
    <row r="142" spans="1:65" s="34" customFormat="1" ht="16.5" customHeight="1">
      <c r="A142" s="30"/>
      <c r="B142" s="156"/>
      <c r="C142" s="157" t="s">
        <v>83</v>
      </c>
      <c r="D142" s="157" t="s">
        <v>120</v>
      </c>
      <c r="E142" s="158" t="s">
        <v>286</v>
      </c>
      <c r="F142" s="159" t="s">
        <v>287</v>
      </c>
      <c r="G142" s="160" t="s">
        <v>134</v>
      </c>
      <c r="H142" s="161">
        <v>117.401</v>
      </c>
      <c r="I142" s="162"/>
      <c r="J142" s="163">
        <f t="shared" si="0"/>
        <v>0</v>
      </c>
      <c r="K142" s="164"/>
      <c r="L142" s="31"/>
      <c r="M142" s="165"/>
      <c r="N142" s="166" t="s">
        <v>41</v>
      </c>
      <c r="O142" s="61"/>
      <c r="P142" s="167">
        <f t="shared" si="1"/>
        <v>0</v>
      </c>
      <c r="Q142" s="167">
        <v>0</v>
      </c>
      <c r="R142" s="167">
        <f t="shared" si="2"/>
        <v>0</v>
      </c>
      <c r="S142" s="167">
        <v>0</v>
      </c>
      <c r="T142" s="168">
        <f t="shared" si="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69" t="s">
        <v>124</v>
      </c>
      <c r="AT142" s="169" t="s">
        <v>120</v>
      </c>
      <c r="AU142" s="169" t="s">
        <v>83</v>
      </c>
      <c r="AY142" s="16" t="s">
        <v>117</v>
      </c>
      <c r="BE142" s="170">
        <f t="shared" si="4"/>
        <v>0</v>
      </c>
      <c r="BF142" s="170">
        <f t="shared" si="5"/>
        <v>0</v>
      </c>
      <c r="BG142" s="170">
        <f t="shared" si="6"/>
        <v>0</v>
      </c>
      <c r="BH142" s="170">
        <f t="shared" si="7"/>
        <v>0</v>
      </c>
      <c r="BI142" s="170">
        <f t="shared" si="8"/>
        <v>0</v>
      </c>
      <c r="BJ142" s="16" t="s">
        <v>83</v>
      </c>
      <c r="BK142" s="170">
        <f t="shared" si="9"/>
        <v>0</v>
      </c>
      <c r="BL142" s="16" t="s">
        <v>124</v>
      </c>
      <c r="BM142" s="169" t="s">
        <v>124</v>
      </c>
    </row>
    <row r="143" spans="1:65" s="34" customFormat="1" ht="16.5" customHeight="1">
      <c r="A143" s="30"/>
      <c r="B143" s="156"/>
      <c r="C143" s="157" t="s">
        <v>128</v>
      </c>
      <c r="D143" s="157" t="s">
        <v>120</v>
      </c>
      <c r="E143" s="158" t="s">
        <v>288</v>
      </c>
      <c r="F143" s="159" t="s">
        <v>289</v>
      </c>
      <c r="G143" s="160" t="s">
        <v>134</v>
      </c>
      <c r="H143" s="161">
        <v>117.401</v>
      </c>
      <c r="I143" s="162"/>
      <c r="J143" s="163">
        <f t="shared" si="0"/>
        <v>0</v>
      </c>
      <c r="K143" s="164"/>
      <c r="L143" s="31"/>
      <c r="M143" s="165"/>
      <c r="N143" s="166" t="s">
        <v>41</v>
      </c>
      <c r="O143" s="61"/>
      <c r="P143" s="167">
        <f t="shared" si="1"/>
        <v>0</v>
      </c>
      <c r="Q143" s="167">
        <v>0</v>
      </c>
      <c r="R143" s="167">
        <f t="shared" si="2"/>
        <v>0</v>
      </c>
      <c r="S143" s="167">
        <v>0</v>
      </c>
      <c r="T143" s="168">
        <f t="shared" si="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69" t="s">
        <v>124</v>
      </c>
      <c r="AT143" s="169" t="s">
        <v>120</v>
      </c>
      <c r="AU143" s="169" t="s">
        <v>83</v>
      </c>
      <c r="AY143" s="16" t="s">
        <v>117</v>
      </c>
      <c r="BE143" s="170">
        <f t="shared" si="4"/>
        <v>0</v>
      </c>
      <c r="BF143" s="170">
        <f t="shared" si="5"/>
        <v>0</v>
      </c>
      <c r="BG143" s="170">
        <f t="shared" si="6"/>
        <v>0</v>
      </c>
      <c r="BH143" s="170">
        <f t="shared" si="7"/>
        <v>0</v>
      </c>
      <c r="BI143" s="170">
        <f t="shared" si="8"/>
        <v>0</v>
      </c>
      <c r="BJ143" s="16" t="s">
        <v>83</v>
      </c>
      <c r="BK143" s="170">
        <f t="shared" si="9"/>
        <v>0</v>
      </c>
      <c r="BL143" s="16" t="s">
        <v>124</v>
      </c>
      <c r="BM143" s="169" t="s">
        <v>131</v>
      </c>
    </row>
    <row r="144" spans="1:65" s="34" customFormat="1" ht="33" customHeight="1">
      <c r="A144" s="30"/>
      <c r="B144" s="156"/>
      <c r="C144" s="157" t="s">
        <v>124</v>
      </c>
      <c r="D144" s="157" t="s">
        <v>120</v>
      </c>
      <c r="E144" s="158" t="s">
        <v>290</v>
      </c>
      <c r="F144" s="159" t="s">
        <v>291</v>
      </c>
      <c r="G144" s="160" t="s">
        <v>134</v>
      </c>
      <c r="H144" s="161">
        <v>101.961</v>
      </c>
      <c r="I144" s="162"/>
      <c r="J144" s="163">
        <f t="shared" si="0"/>
        <v>0</v>
      </c>
      <c r="K144" s="164"/>
      <c r="L144" s="31"/>
      <c r="M144" s="165"/>
      <c r="N144" s="166" t="s">
        <v>41</v>
      </c>
      <c r="O144" s="61"/>
      <c r="P144" s="167">
        <f t="shared" si="1"/>
        <v>0</v>
      </c>
      <c r="Q144" s="167">
        <v>0</v>
      </c>
      <c r="R144" s="167">
        <f t="shared" si="2"/>
        <v>0</v>
      </c>
      <c r="S144" s="167">
        <v>0</v>
      </c>
      <c r="T144" s="168">
        <f t="shared" si="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69" t="s">
        <v>124</v>
      </c>
      <c r="AT144" s="169" t="s">
        <v>120</v>
      </c>
      <c r="AU144" s="169" t="s">
        <v>83</v>
      </c>
      <c r="AY144" s="16" t="s">
        <v>117</v>
      </c>
      <c r="BE144" s="170">
        <f t="shared" si="4"/>
        <v>0</v>
      </c>
      <c r="BF144" s="170">
        <f t="shared" si="5"/>
        <v>0</v>
      </c>
      <c r="BG144" s="170">
        <f t="shared" si="6"/>
        <v>0</v>
      </c>
      <c r="BH144" s="170">
        <f t="shared" si="7"/>
        <v>0</v>
      </c>
      <c r="BI144" s="170">
        <f t="shared" si="8"/>
        <v>0</v>
      </c>
      <c r="BJ144" s="16" t="s">
        <v>83</v>
      </c>
      <c r="BK144" s="170">
        <f t="shared" si="9"/>
        <v>0</v>
      </c>
      <c r="BL144" s="16" t="s">
        <v>124</v>
      </c>
      <c r="BM144" s="169" t="s">
        <v>135</v>
      </c>
    </row>
    <row r="145" spans="1:65" s="34" customFormat="1" ht="37.799999999999997" customHeight="1">
      <c r="A145" s="30"/>
      <c r="B145" s="156"/>
      <c r="C145" s="157" t="s">
        <v>136</v>
      </c>
      <c r="D145" s="157" t="s">
        <v>120</v>
      </c>
      <c r="E145" s="158" t="s">
        <v>292</v>
      </c>
      <c r="F145" s="159" t="s">
        <v>293</v>
      </c>
      <c r="G145" s="160" t="s">
        <v>134</v>
      </c>
      <c r="H145" s="161">
        <v>1019.61</v>
      </c>
      <c r="I145" s="162"/>
      <c r="J145" s="163">
        <f t="shared" si="0"/>
        <v>0</v>
      </c>
      <c r="K145" s="164"/>
      <c r="L145" s="31"/>
      <c r="M145" s="165"/>
      <c r="N145" s="166" t="s">
        <v>41</v>
      </c>
      <c r="O145" s="61"/>
      <c r="P145" s="167">
        <f t="shared" si="1"/>
        <v>0</v>
      </c>
      <c r="Q145" s="167">
        <v>0</v>
      </c>
      <c r="R145" s="167">
        <f t="shared" si="2"/>
        <v>0</v>
      </c>
      <c r="S145" s="167">
        <v>0</v>
      </c>
      <c r="T145" s="168">
        <f t="shared" si="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69" t="s">
        <v>124</v>
      </c>
      <c r="AT145" s="169" t="s">
        <v>120</v>
      </c>
      <c r="AU145" s="169" t="s">
        <v>83</v>
      </c>
      <c r="AY145" s="16" t="s">
        <v>117</v>
      </c>
      <c r="BE145" s="170">
        <f t="shared" si="4"/>
        <v>0</v>
      </c>
      <c r="BF145" s="170">
        <f t="shared" si="5"/>
        <v>0</v>
      </c>
      <c r="BG145" s="170">
        <f t="shared" si="6"/>
        <v>0</v>
      </c>
      <c r="BH145" s="170">
        <f t="shared" si="7"/>
        <v>0</v>
      </c>
      <c r="BI145" s="170">
        <f t="shared" si="8"/>
        <v>0</v>
      </c>
      <c r="BJ145" s="16" t="s">
        <v>83</v>
      </c>
      <c r="BK145" s="170">
        <f t="shared" si="9"/>
        <v>0</v>
      </c>
      <c r="BL145" s="16" t="s">
        <v>124</v>
      </c>
      <c r="BM145" s="169" t="s">
        <v>140</v>
      </c>
    </row>
    <row r="146" spans="1:65" s="34" customFormat="1" ht="24.15" customHeight="1">
      <c r="A146" s="30"/>
      <c r="B146" s="156"/>
      <c r="C146" s="157" t="s">
        <v>131</v>
      </c>
      <c r="D146" s="157" t="s">
        <v>120</v>
      </c>
      <c r="E146" s="158" t="s">
        <v>294</v>
      </c>
      <c r="F146" s="159" t="s">
        <v>295</v>
      </c>
      <c r="G146" s="160" t="s">
        <v>134</v>
      </c>
      <c r="H146" s="161">
        <v>164.98699999999999</v>
      </c>
      <c r="I146" s="162"/>
      <c r="J146" s="163">
        <f t="shared" si="0"/>
        <v>0</v>
      </c>
      <c r="K146" s="164"/>
      <c r="L146" s="31"/>
      <c r="M146" s="165"/>
      <c r="N146" s="166" t="s">
        <v>41</v>
      </c>
      <c r="O146" s="61"/>
      <c r="P146" s="167">
        <f t="shared" si="1"/>
        <v>0</v>
      </c>
      <c r="Q146" s="167">
        <v>0</v>
      </c>
      <c r="R146" s="167">
        <f t="shared" si="2"/>
        <v>0</v>
      </c>
      <c r="S146" s="167">
        <v>0</v>
      </c>
      <c r="T146" s="168">
        <f t="shared" si="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69" t="s">
        <v>124</v>
      </c>
      <c r="AT146" s="169" t="s">
        <v>120</v>
      </c>
      <c r="AU146" s="169" t="s">
        <v>83</v>
      </c>
      <c r="AY146" s="16" t="s">
        <v>117</v>
      </c>
      <c r="BE146" s="170">
        <f t="shared" si="4"/>
        <v>0</v>
      </c>
      <c r="BF146" s="170">
        <f t="shared" si="5"/>
        <v>0</v>
      </c>
      <c r="BG146" s="170">
        <f t="shared" si="6"/>
        <v>0</v>
      </c>
      <c r="BH146" s="170">
        <f t="shared" si="7"/>
        <v>0</v>
      </c>
      <c r="BI146" s="170">
        <f t="shared" si="8"/>
        <v>0</v>
      </c>
      <c r="BJ146" s="16" t="s">
        <v>83</v>
      </c>
      <c r="BK146" s="170">
        <f t="shared" si="9"/>
        <v>0</v>
      </c>
      <c r="BL146" s="16" t="s">
        <v>124</v>
      </c>
      <c r="BM146" s="169" t="s">
        <v>143</v>
      </c>
    </row>
    <row r="147" spans="1:65" s="34" customFormat="1" ht="24.15" customHeight="1">
      <c r="A147" s="30"/>
      <c r="B147" s="156"/>
      <c r="C147" s="157" t="s">
        <v>144</v>
      </c>
      <c r="D147" s="157" t="s">
        <v>120</v>
      </c>
      <c r="E147" s="158" t="s">
        <v>296</v>
      </c>
      <c r="F147" s="159" t="s">
        <v>297</v>
      </c>
      <c r="G147" s="160" t="s">
        <v>134</v>
      </c>
      <c r="H147" s="161">
        <v>101.961</v>
      </c>
      <c r="I147" s="162"/>
      <c r="J147" s="163">
        <f t="shared" si="0"/>
        <v>0</v>
      </c>
      <c r="K147" s="164"/>
      <c r="L147" s="31"/>
      <c r="M147" s="165"/>
      <c r="N147" s="166" t="s">
        <v>41</v>
      </c>
      <c r="O147" s="61"/>
      <c r="P147" s="167">
        <f t="shared" si="1"/>
        <v>0</v>
      </c>
      <c r="Q147" s="167">
        <v>0</v>
      </c>
      <c r="R147" s="167">
        <f t="shared" si="2"/>
        <v>0</v>
      </c>
      <c r="S147" s="167">
        <v>0</v>
      </c>
      <c r="T147" s="168">
        <f t="shared" si="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69" t="s">
        <v>124</v>
      </c>
      <c r="AT147" s="169" t="s">
        <v>120</v>
      </c>
      <c r="AU147" s="169" t="s">
        <v>83</v>
      </c>
      <c r="AY147" s="16" t="s">
        <v>117</v>
      </c>
      <c r="BE147" s="170">
        <f t="shared" si="4"/>
        <v>0</v>
      </c>
      <c r="BF147" s="170">
        <f t="shared" si="5"/>
        <v>0</v>
      </c>
      <c r="BG147" s="170">
        <f t="shared" si="6"/>
        <v>0</v>
      </c>
      <c r="BH147" s="170">
        <f t="shared" si="7"/>
        <v>0</v>
      </c>
      <c r="BI147" s="170">
        <f t="shared" si="8"/>
        <v>0</v>
      </c>
      <c r="BJ147" s="16" t="s">
        <v>83</v>
      </c>
      <c r="BK147" s="170">
        <f t="shared" si="9"/>
        <v>0</v>
      </c>
      <c r="BL147" s="16" t="s">
        <v>124</v>
      </c>
      <c r="BM147" s="169" t="s">
        <v>147</v>
      </c>
    </row>
    <row r="148" spans="1:65" s="34" customFormat="1" ht="21.75" customHeight="1">
      <c r="A148" s="30"/>
      <c r="B148" s="156"/>
      <c r="C148" s="157" t="s">
        <v>135</v>
      </c>
      <c r="D148" s="157" t="s">
        <v>120</v>
      </c>
      <c r="E148" s="158" t="s">
        <v>298</v>
      </c>
      <c r="F148" s="159" t="s">
        <v>299</v>
      </c>
      <c r="G148" s="160" t="s">
        <v>134</v>
      </c>
      <c r="H148" s="161">
        <v>101.961</v>
      </c>
      <c r="I148" s="162"/>
      <c r="J148" s="163">
        <f t="shared" si="0"/>
        <v>0</v>
      </c>
      <c r="K148" s="164"/>
      <c r="L148" s="31"/>
      <c r="M148" s="165"/>
      <c r="N148" s="166" t="s">
        <v>41</v>
      </c>
      <c r="O148" s="61"/>
      <c r="P148" s="167">
        <f t="shared" si="1"/>
        <v>0</v>
      </c>
      <c r="Q148" s="167">
        <v>0</v>
      </c>
      <c r="R148" s="167">
        <f t="shared" si="2"/>
        <v>0</v>
      </c>
      <c r="S148" s="167">
        <v>0</v>
      </c>
      <c r="T148" s="168">
        <f t="shared" si="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69" t="s">
        <v>124</v>
      </c>
      <c r="AT148" s="169" t="s">
        <v>120</v>
      </c>
      <c r="AU148" s="169" t="s">
        <v>83</v>
      </c>
      <c r="AY148" s="16" t="s">
        <v>117</v>
      </c>
      <c r="BE148" s="170">
        <f t="shared" si="4"/>
        <v>0</v>
      </c>
      <c r="BF148" s="170">
        <f t="shared" si="5"/>
        <v>0</v>
      </c>
      <c r="BG148" s="170">
        <f t="shared" si="6"/>
        <v>0</v>
      </c>
      <c r="BH148" s="170">
        <f t="shared" si="7"/>
        <v>0</v>
      </c>
      <c r="BI148" s="170">
        <f t="shared" si="8"/>
        <v>0</v>
      </c>
      <c r="BJ148" s="16" t="s">
        <v>83</v>
      </c>
      <c r="BK148" s="170">
        <f t="shared" si="9"/>
        <v>0</v>
      </c>
      <c r="BL148" s="16" t="s">
        <v>124</v>
      </c>
      <c r="BM148" s="169" t="s">
        <v>150</v>
      </c>
    </row>
    <row r="149" spans="1:65" s="34" customFormat="1" ht="24.15" customHeight="1">
      <c r="A149" s="30"/>
      <c r="B149" s="156"/>
      <c r="C149" s="157" t="s">
        <v>118</v>
      </c>
      <c r="D149" s="157" t="s">
        <v>120</v>
      </c>
      <c r="E149" s="158" t="s">
        <v>300</v>
      </c>
      <c r="F149" s="159" t="s">
        <v>301</v>
      </c>
      <c r="G149" s="160" t="s">
        <v>184</v>
      </c>
      <c r="H149" s="161">
        <v>198.82400000000001</v>
      </c>
      <c r="I149" s="162"/>
      <c r="J149" s="163">
        <f t="shared" si="0"/>
        <v>0</v>
      </c>
      <c r="K149" s="164"/>
      <c r="L149" s="31"/>
      <c r="M149" s="165"/>
      <c r="N149" s="166" t="s">
        <v>41</v>
      </c>
      <c r="O149" s="61"/>
      <c r="P149" s="167">
        <f t="shared" si="1"/>
        <v>0</v>
      </c>
      <c r="Q149" s="167">
        <v>0</v>
      </c>
      <c r="R149" s="167">
        <f t="shared" si="2"/>
        <v>0</v>
      </c>
      <c r="S149" s="167">
        <v>0</v>
      </c>
      <c r="T149" s="168">
        <f t="shared" si="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69" t="s">
        <v>124</v>
      </c>
      <c r="AT149" s="169" t="s">
        <v>120</v>
      </c>
      <c r="AU149" s="169" t="s">
        <v>83</v>
      </c>
      <c r="AY149" s="16" t="s">
        <v>117</v>
      </c>
      <c r="BE149" s="170">
        <f t="shared" si="4"/>
        <v>0</v>
      </c>
      <c r="BF149" s="170">
        <f t="shared" si="5"/>
        <v>0</v>
      </c>
      <c r="BG149" s="170">
        <f t="shared" si="6"/>
        <v>0</v>
      </c>
      <c r="BH149" s="170">
        <f t="shared" si="7"/>
        <v>0</v>
      </c>
      <c r="BI149" s="170">
        <f t="shared" si="8"/>
        <v>0</v>
      </c>
      <c r="BJ149" s="16" t="s">
        <v>83</v>
      </c>
      <c r="BK149" s="170">
        <f t="shared" si="9"/>
        <v>0</v>
      </c>
      <c r="BL149" s="16" t="s">
        <v>124</v>
      </c>
      <c r="BM149" s="169" t="s">
        <v>153</v>
      </c>
    </row>
    <row r="150" spans="1:65" s="34" customFormat="1" ht="37.799999999999997" customHeight="1">
      <c r="A150" s="30"/>
      <c r="B150" s="156"/>
      <c r="C150" s="157" t="s">
        <v>140</v>
      </c>
      <c r="D150" s="157" t="s">
        <v>120</v>
      </c>
      <c r="E150" s="158" t="s">
        <v>302</v>
      </c>
      <c r="F150" s="159" t="s">
        <v>303</v>
      </c>
      <c r="G150" s="160" t="s">
        <v>134</v>
      </c>
      <c r="H150" s="161">
        <v>63.026000000000003</v>
      </c>
      <c r="I150" s="162"/>
      <c r="J150" s="163">
        <f t="shared" si="0"/>
        <v>0</v>
      </c>
      <c r="K150" s="164"/>
      <c r="L150" s="31"/>
      <c r="M150" s="165"/>
      <c r="N150" s="166" t="s">
        <v>41</v>
      </c>
      <c r="O150" s="61"/>
      <c r="P150" s="167">
        <f t="shared" si="1"/>
        <v>0</v>
      </c>
      <c r="Q150" s="167">
        <v>0</v>
      </c>
      <c r="R150" s="167">
        <f t="shared" si="2"/>
        <v>0</v>
      </c>
      <c r="S150" s="167">
        <v>0</v>
      </c>
      <c r="T150" s="168">
        <f t="shared" si="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69" t="s">
        <v>124</v>
      </c>
      <c r="AT150" s="169" t="s">
        <v>120</v>
      </c>
      <c r="AU150" s="169" t="s">
        <v>83</v>
      </c>
      <c r="AY150" s="16" t="s">
        <v>117</v>
      </c>
      <c r="BE150" s="170">
        <f t="shared" si="4"/>
        <v>0</v>
      </c>
      <c r="BF150" s="170">
        <f t="shared" si="5"/>
        <v>0</v>
      </c>
      <c r="BG150" s="170">
        <f t="shared" si="6"/>
        <v>0</v>
      </c>
      <c r="BH150" s="170">
        <f t="shared" si="7"/>
        <v>0</v>
      </c>
      <c r="BI150" s="170">
        <f t="shared" si="8"/>
        <v>0</v>
      </c>
      <c r="BJ150" s="16" t="s">
        <v>83</v>
      </c>
      <c r="BK150" s="170">
        <f t="shared" si="9"/>
        <v>0</v>
      </c>
      <c r="BL150" s="16" t="s">
        <v>124</v>
      </c>
      <c r="BM150" s="169" t="s">
        <v>6</v>
      </c>
    </row>
    <row r="151" spans="1:65" s="34" customFormat="1" ht="37.799999999999997" customHeight="1">
      <c r="A151" s="30"/>
      <c r="B151" s="156"/>
      <c r="C151" s="157" t="s">
        <v>156</v>
      </c>
      <c r="D151" s="157" t="s">
        <v>120</v>
      </c>
      <c r="E151" s="158" t="s">
        <v>304</v>
      </c>
      <c r="F151" s="159" t="s">
        <v>305</v>
      </c>
      <c r="G151" s="160" t="s">
        <v>134</v>
      </c>
      <c r="H151" s="161">
        <v>45.018000000000001</v>
      </c>
      <c r="I151" s="162"/>
      <c r="J151" s="163">
        <f t="shared" si="0"/>
        <v>0</v>
      </c>
      <c r="K151" s="164"/>
      <c r="L151" s="31"/>
      <c r="M151" s="165"/>
      <c r="N151" s="166" t="s">
        <v>41</v>
      </c>
      <c r="O151" s="61"/>
      <c r="P151" s="167">
        <f t="shared" si="1"/>
        <v>0</v>
      </c>
      <c r="Q151" s="167">
        <v>0</v>
      </c>
      <c r="R151" s="167">
        <f t="shared" si="2"/>
        <v>0</v>
      </c>
      <c r="S151" s="167">
        <v>0</v>
      </c>
      <c r="T151" s="168">
        <f t="shared" si="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69" t="s">
        <v>124</v>
      </c>
      <c r="AT151" s="169" t="s">
        <v>120</v>
      </c>
      <c r="AU151" s="169" t="s">
        <v>83</v>
      </c>
      <c r="AY151" s="16" t="s">
        <v>117</v>
      </c>
      <c r="BE151" s="170">
        <f t="shared" si="4"/>
        <v>0</v>
      </c>
      <c r="BF151" s="170">
        <f t="shared" si="5"/>
        <v>0</v>
      </c>
      <c r="BG151" s="170">
        <f t="shared" si="6"/>
        <v>0</v>
      </c>
      <c r="BH151" s="170">
        <f t="shared" si="7"/>
        <v>0</v>
      </c>
      <c r="BI151" s="170">
        <f t="shared" si="8"/>
        <v>0</v>
      </c>
      <c r="BJ151" s="16" t="s">
        <v>83</v>
      </c>
      <c r="BK151" s="170">
        <f t="shared" si="9"/>
        <v>0</v>
      </c>
      <c r="BL151" s="16" t="s">
        <v>124</v>
      </c>
      <c r="BM151" s="169" t="s">
        <v>159</v>
      </c>
    </row>
    <row r="152" spans="1:65" s="34" customFormat="1" ht="16.5" customHeight="1">
      <c r="A152" s="30"/>
      <c r="B152" s="156"/>
      <c r="C152" s="176" t="s">
        <v>143</v>
      </c>
      <c r="D152" s="176" t="s">
        <v>306</v>
      </c>
      <c r="E152" s="177" t="s">
        <v>307</v>
      </c>
      <c r="F152" s="178" t="s">
        <v>308</v>
      </c>
      <c r="G152" s="179" t="s">
        <v>184</v>
      </c>
      <c r="H152" s="180">
        <v>99.04</v>
      </c>
      <c r="I152" s="181"/>
      <c r="J152" s="182">
        <f t="shared" si="0"/>
        <v>0</v>
      </c>
      <c r="K152" s="183"/>
      <c r="L152" s="184"/>
      <c r="M152" s="185"/>
      <c r="N152" s="186" t="s">
        <v>41</v>
      </c>
      <c r="O152" s="61"/>
      <c r="P152" s="167">
        <f t="shared" si="1"/>
        <v>0</v>
      </c>
      <c r="Q152" s="167">
        <v>0</v>
      </c>
      <c r="R152" s="167">
        <f t="shared" si="2"/>
        <v>0</v>
      </c>
      <c r="S152" s="167">
        <v>0</v>
      </c>
      <c r="T152" s="168">
        <f t="shared" si="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69" t="s">
        <v>135</v>
      </c>
      <c r="AT152" s="169" t="s">
        <v>306</v>
      </c>
      <c r="AU152" s="169" t="s">
        <v>83</v>
      </c>
      <c r="AY152" s="16" t="s">
        <v>117</v>
      </c>
      <c r="BE152" s="170">
        <f t="shared" si="4"/>
        <v>0</v>
      </c>
      <c r="BF152" s="170">
        <f t="shared" si="5"/>
        <v>0</v>
      </c>
      <c r="BG152" s="170">
        <f t="shared" si="6"/>
        <v>0</v>
      </c>
      <c r="BH152" s="170">
        <f t="shared" si="7"/>
        <v>0</v>
      </c>
      <c r="BI152" s="170">
        <f t="shared" si="8"/>
        <v>0</v>
      </c>
      <c r="BJ152" s="16" t="s">
        <v>83</v>
      </c>
      <c r="BK152" s="170">
        <f t="shared" si="9"/>
        <v>0</v>
      </c>
      <c r="BL152" s="16" t="s">
        <v>124</v>
      </c>
      <c r="BM152" s="169" t="s">
        <v>162</v>
      </c>
    </row>
    <row r="153" spans="1:65" s="142" customFormat="1" ht="22.8" customHeight="1">
      <c r="B153" s="143"/>
      <c r="D153" s="144" t="s">
        <v>74</v>
      </c>
      <c r="E153" s="154" t="s">
        <v>128</v>
      </c>
      <c r="F153" s="154" t="s">
        <v>309</v>
      </c>
      <c r="I153" s="146"/>
      <c r="J153" s="155">
        <f>BK153</f>
        <v>0</v>
      </c>
      <c r="L153" s="143"/>
      <c r="M153" s="148"/>
      <c r="N153" s="149"/>
      <c r="O153" s="149"/>
      <c r="P153" s="150">
        <f>SUM(P154:P155)</f>
        <v>0</v>
      </c>
      <c r="Q153" s="149"/>
      <c r="R153" s="150">
        <f>SUM(R154:R155)</f>
        <v>10.288051461</v>
      </c>
      <c r="S153" s="149"/>
      <c r="T153" s="151">
        <f>SUM(T154:T155)</f>
        <v>0</v>
      </c>
      <c r="AR153" s="144" t="s">
        <v>12</v>
      </c>
      <c r="AT153" s="152" t="s">
        <v>74</v>
      </c>
      <c r="AU153" s="152" t="s">
        <v>12</v>
      </c>
      <c r="AY153" s="144" t="s">
        <v>117</v>
      </c>
      <c r="BK153" s="153">
        <f>SUM(BK154:BK155)</f>
        <v>0</v>
      </c>
    </row>
    <row r="154" spans="1:65" s="34" customFormat="1" ht="37.799999999999997" customHeight="1">
      <c r="A154" s="30"/>
      <c r="B154" s="156"/>
      <c r="C154" s="157" t="s">
        <v>163</v>
      </c>
      <c r="D154" s="157" t="s">
        <v>120</v>
      </c>
      <c r="E154" s="158" t="s">
        <v>310</v>
      </c>
      <c r="F154" s="159" t="s">
        <v>311</v>
      </c>
      <c r="G154" s="160" t="s">
        <v>134</v>
      </c>
      <c r="H154" s="161">
        <v>2.4209999999999998</v>
      </c>
      <c r="I154" s="162"/>
      <c r="J154" s="163">
        <f>ROUND(I154*H154,2)</f>
        <v>0</v>
      </c>
      <c r="K154" s="164"/>
      <c r="L154" s="31"/>
      <c r="M154" s="165"/>
      <c r="N154" s="166" t="s">
        <v>41</v>
      </c>
      <c r="O154" s="61"/>
      <c r="P154" s="167">
        <f>O154*H154</f>
        <v>0</v>
      </c>
      <c r="Q154" s="167">
        <v>0.50192999999999999</v>
      </c>
      <c r="R154" s="167">
        <f>Q154*H154</f>
        <v>1.2151725299999998</v>
      </c>
      <c r="S154" s="167">
        <v>0</v>
      </c>
      <c r="T154" s="168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69" t="s">
        <v>124</v>
      </c>
      <c r="AT154" s="169" t="s">
        <v>120</v>
      </c>
      <c r="AU154" s="169" t="s">
        <v>83</v>
      </c>
      <c r="AY154" s="16" t="s">
        <v>117</v>
      </c>
      <c r="BE154" s="170">
        <f>IF(N154="základná",J154,0)</f>
        <v>0</v>
      </c>
      <c r="BF154" s="170">
        <f>IF(N154="znížená",J154,0)</f>
        <v>0</v>
      </c>
      <c r="BG154" s="170">
        <f>IF(N154="zákl. prenesená",J154,0)</f>
        <v>0</v>
      </c>
      <c r="BH154" s="170">
        <f>IF(N154="zníž. prenesená",J154,0)</f>
        <v>0</v>
      </c>
      <c r="BI154" s="170">
        <f>IF(N154="nulová",J154,0)</f>
        <v>0</v>
      </c>
      <c r="BJ154" s="16" t="s">
        <v>83</v>
      </c>
      <c r="BK154" s="170">
        <f>ROUND(I154*H154,2)</f>
        <v>0</v>
      </c>
      <c r="BL154" s="16" t="s">
        <v>124</v>
      </c>
      <c r="BM154" s="169" t="s">
        <v>166</v>
      </c>
    </row>
    <row r="155" spans="1:65" s="34" customFormat="1" ht="33" customHeight="1">
      <c r="A155" s="30"/>
      <c r="B155" s="156"/>
      <c r="C155" s="157" t="s">
        <v>147</v>
      </c>
      <c r="D155" s="157" t="s">
        <v>120</v>
      </c>
      <c r="E155" s="158" t="s">
        <v>312</v>
      </c>
      <c r="F155" s="159" t="s">
        <v>313</v>
      </c>
      <c r="G155" s="160" t="s">
        <v>139</v>
      </c>
      <c r="H155" s="161">
        <v>81.558000000000007</v>
      </c>
      <c r="I155" s="162"/>
      <c r="J155" s="163">
        <f>ROUND(I155*H155,2)</f>
        <v>0</v>
      </c>
      <c r="K155" s="164"/>
      <c r="L155" s="31"/>
      <c r="M155" s="165"/>
      <c r="N155" s="166" t="s">
        <v>41</v>
      </c>
      <c r="O155" s="61"/>
      <c r="P155" s="167">
        <f>O155*H155</f>
        <v>0</v>
      </c>
      <c r="Q155" s="167">
        <v>0.1112445</v>
      </c>
      <c r="R155" s="167">
        <f>Q155*H155</f>
        <v>9.072878931</v>
      </c>
      <c r="S155" s="167">
        <v>0</v>
      </c>
      <c r="T155" s="168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69" t="s">
        <v>124</v>
      </c>
      <c r="AT155" s="169" t="s">
        <v>120</v>
      </c>
      <c r="AU155" s="169" t="s">
        <v>83</v>
      </c>
      <c r="AY155" s="16" t="s">
        <v>117</v>
      </c>
      <c r="BE155" s="170">
        <f>IF(N155="základná",J155,0)</f>
        <v>0</v>
      </c>
      <c r="BF155" s="170">
        <f>IF(N155="znížená",J155,0)</f>
        <v>0</v>
      </c>
      <c r="BG155" s="170">
        <f>IF(N155="zákl. prenesená",J155,0)</f>
        <v>0</v>
      </c>
      <c r="BH155" s="170">
        <f>IF(N155="zníž. prenesená",J155,0)</f>
        <v>0</v>
      </c>
      <c r="BI155" s="170">
        <f>IF(N155="nulová",J155,0)</f>
        <v>0</v>
      </c>
      <c r="BJ155" s="16" t="s">
        <v>83</v>
      </c>
      <c r="BK155" s="170">
        <f>ROUND(I155*H155,2)</f>
        <v>0</v>
      </c>
      <c r="BL155" s="16" t="s">
        <v>124</v>
      </c>
      <c r="BM155" s="169" t="s">
        <v>169</v>
      </c>
    </row>
    <row r="156" spans="1:65" s="142" customFormat="1" ht="22.8" customHeight="1">
      <c r="B156" s="143"/>
      <c r="D156" s="144" t="s">
        <v>74</v>
      </c>
      <c r="E156" s="154" t="s">
        <v>124</v>
      </c>
      <c r="F156" s="154" t="s">
        <v>314</v>
      </c>
      <c r="I156" s="146"/>
      <c r="J156" s="155">
        <f>BK156</f>
        <v>0</v>
      </c>
      <c r="L156" s="143"/>
      <c r="M156" s="148"/>
      <c r="N156" s="149"/>
      <c r="O156" s="149"/>
      <c r="P156" s="150">
        <f>SUM(P157:P164)</f>
        <v>0</v>
      </c>
      <c r="Q156" s="149"/>
      <c r="R156" s="150">
        <f>SUM(R157:R164)</f>
        <v>72.885418885609994</v>
      </c>
      <c r="S156" s="149"/>
      <c r="T156" s="151">
        <f>SUM(T157:T164)</f>
        <v>0</v>
      </c>
      <c r="AR156" s="144" t="s">
        <v>12</v>
      </c>
      <c r="AT156" s="152" t="s">
        <v>74</v>
      </c>
      <c r="AU156" s="152" t="s">
        <v>12</v>
      </c>
      <c r="AY156" s="144" t="s">
        <v>117</v>
      </c>
      <c r="BK156" s="153">
        <f>SUM(BK157:BK164)</f>
        <v>0</v>
      </c>
    </row>
    <row r="157" spans="1:65" s="34" customFormat="1" ht="21.75" customHeight="1">
      <c r="A157" s="30"/>
      <c r="B157" s="156"/>
      <c r="C157" s="157" t="s">
        <v>170</v>
      </c>
      <c r="D157" s="157" t="s">
        <v>120</v>
      </c>
      <c r="E157" s="158" t="s">
        <v>315</v>
      </c>
      <c r="F157" s="159" t="s">
        <v>316</v>
      </c>
      <c r="G157" s="160" t="s">
        <v>134</v>
      </c>
      <c r="H157" s="161">
        <v>23.678999999999998</v>
      </c>
      <c r="I157" s="162"/>
      <c r="J157" s="163">
        <f t="shared" ref="J157:J164" si="10">ROUND(I157*H157,2)</f>
        <v>0</v>
      </c>
      <c r="K157" s="164"/>
      <c r="L157" s="31"/>
      <c r="M157" s="165"/>
      <c r="N157" s="166" t="s">
        <v>41</v>
      </c>
      <c r="O157" s="61"/>
      <c r="P157" s="167">
        <f t="shared" ref="P157:P164" si="11">O157*H157</f>
        <v>0</v>
      </c>
      <c r="Q157" s="167">
        <v>2.4018647999999998</v>
      </c>
      <c r="R157" s="167">
        <f t="shared" ref="R157:R164" si="12">Q157*H157</f>
        <v>56.873756599199993</v>
      </c>
      <c r="S157" s="167">
        <v>0</v>
      </c>
      <c r="T157" s="168">
        <f t="shared" ref="T157:T164" si="13"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69" t="s">
        <v>124</v>
      </c>
      <c r="AT157" s="169" t="s">
        <v>120</v>
      </c>
      <c r="AU157" s="169" t="s">
        <v>83</v>
      </c>
      <c r="AY157" s="16" t="s">
        <v>117</v>
      </c>
      <c r="BE157" s="170">
        <f t="shared" ref="BE157:BE164" si="14">IF(N157="základná",J157,0)</f>
        <v>0</v>
      </c>
      <c r="BF157" s="170">
        <f t="shared" ref="BF157:BF164" si="15">IF(N157="znížená",J157,0)</f>
        <v>0</v>
      </c>
      <c r="BG157" s="170">
        <f t="shared" ref="BG157:BG164" si="16">IF(N157="zákl. prenesená",J157,0)</f>
        <v>0</v>
      </c>
      <c r="BH157" s="170">
        <f t="shared" ref="BH157:BH164" si="17">IF(N157="zníž. prenesená",J157,0)</f>
        <v>0</v>
      </c>
      <c r="BI157" s="170">
        <f t="shared" ref="BI157:BI164" si="18">IF(N157="nulová",J157,0)</f>
        <v>0</v>
      </c>
      <c r="BJ157" s="16" t="s">
        <v>83</v>
      </c>
      <c r="BK157" s="170">
        <f t="shared" ref="BK157:BK164" si="19">ROUND(I157*H157,2)</f>
        <v>0</v>
      </c>
      <c r="BL157" s="16" t="s">
        <v>124</v>
      </c>
      <c r="BM157" s="169" t="s">
        <v>173</v>
      </c>
    </row>
    <row r="158" spans="1:65" s="34" customFormat="1" ht="24.15" customHeight="1">
      <c r="A158" s="30"/>
      <c r="B158" s="156"/>
      <c r="C158" s="157" t="s">
        <v>150</v>
      </c>
      <c r="D158" s="157" t="s">
        <v>120</v>
      </c>
      <c r="E158" s="158" t="s">
        <v>317</v>
      </c>
      <c r="F158" s="159" t="s">
        <v>318</v>
      </c>
      <c r="G158" s="160" t="s">
        <v>139</v>
      </c>
      <c r="H158" s="161">
        <v>152.60300000000001</v>
      </c>
      <c r="I158" s="162"/>
      <c r="J158" s="163">
        <f t="shared" si="10"/>
        <v>0</v>
      </c>
      <c r="K158" s="164"/>
      <c r="L158" s="31"/>
      <c r="M158" s="165"/>
      <c r="N158" s="166" t="s">
        <v>41</v>
      </c>
      <c r="O158" s="61"/>
      <c r="P158" s="167">
        <f t="shared" si="11"/>
        <v>0</v>
      </c>
      <c r="Q158" s="167">
        <v>1.6892259999999999E-2</v>
      </c>
      <c r="R158" s="167">
        <f t="shared" si="12"/>
        <v>2.5778095527800002</v>
      </c>
      <c r="S158" s="167">
        <v>0</v>
      </c>
      <c r="T158" s="168">
        <f t="shared" si="1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69" t="s">
        <v>124</v>
      </c>
      <c r="AT158" s="169" t="s">
        <v>120</v>
      </c>
      <c r="AU158" s="169" t="s">
        <v>83</v>
      </c>
      <c r="AY158" s="16" t="s">
        <v>117</v>
      </c>
      <c r="BE158" s="170">
        <f t="shared" si="14"/>
        <v>0</v>
      </c>
      <c r="BF158" s="170">
        <f t="shared" si="15"/>
        <v>0</v>
      </c>
      <c r="BG158" s="170">
        <f t="shared" si="16"/>
        <v>0</v>
      </c>
      <c r="BH158" s="170">
        <f t="shared" si="17"/>
        <v>0</v>
      </c>
      <c r="BI158" s="170">
        <f t="shared" si="18"/>
        <v>0</v>
      </c>
      <c r="BJ158" s="16" t="s">
        <v>83</v>
      </c>
      <c r="BK158" s="170">
        <f t="shared" si="19"/>
        <v>0</v>
      </c>
      <c r="BL158" s="16" t="s">
        <v>124</v>
      </c>
      <c r="BM158" s="169" t="s">
        <v>177</v>
      </c>
    </row>
    <row r="159" spans="1:65" s="34" customFormat="1" ht="24.15" customHeight="1">
      <c r="A159" s="30"/>
      <c r="B159" s="156"/>
      <c r="C159" s="157" t="s">
        <v>178</v>
      </c>
      <c r="D159" s="157" t="s">
        <v>120</v>
      </c>
      <c r="E159" s="158" t="s">
        <v>319</v>
      </c>
      <c r="F159" s="159" t="s">
        <v>320</v>
      </c>
      <c r="G159" s="160" t="s">
        <v>139</v>
      </c>
      <c r="H159" s="161">
        <v>152.60300000000001</v>
      </c>
      <c r="I159" s="162"/>
      <c r="J159" s="163">
        <f t="shared" si="10"/>
        <v>0</v>
      </c>
      <c r="K159" s="164"/>
      <c r="L159" s="31"/>
      <c r="M159" s="165"/>
      <c r="N159" s="166" t="s">
        <v>41</v>
      </c>
      <c r="O159" s="61"/>
      <c r="P159" s="167">
        <f t="shared" si="11"/>
        <v>0</v>
      </c>
      <c r="Q159" s="167">
        <v>0</v>
      </c>
      <c r="R159" s="167">
        <f t="shared" si="12"/>
        <v>0</v>
      </c>
      <c r="S159" s="167">
        <v>0</v>
      </c>
      <c r="T159" s="168">
        <f t="shared" si="1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69" t="s">
        <v>124</v>
      </c>
      <c r="AT159" s="169" t="s">
        <v>120</v>
      </c>
      <c r="AU159" s="169" t="s">
        <v>83</v>
      </c>
      <c r="AY159" s="16" t="s">
        <v>117</v>
      </c>
      <c r="BE159" s="170">
        <f t="shared" si="14"/>
        <v>0</v>
      </c>
      <c r="BF159" s="170">
        <f t="shared" si="15"/>
        <v>0</v>
      </c>
      <c r="BG159" s="170">
        <f t="shared" si="16"/>
        <v>0</v>
      </c>
      <c r="BH159" s="170">
        <f t="shared" si="17"/>
        <v>0</v>
      </c>
      <c r="BI159" s="170">
        <f t="shared" si="18"/>
        <v>0</v>
      </c>
      <c r="BJ159" s="16" t="s">
        <v>83</v>
      </c>
      <c r="BK159" s="170">
        <f t="shared" si="19"/>
        <v>0</v>
      </c>
      <c r="BL159" s="16" t="s">
        <v>124</v>
      </c>
      <c r="BM159" s="169" t="s">
        <v>181</v>
      </c>
    </row>
    <row r="160" spans="1:65" s="34" customFormat="1" ht="24.15" customHeight="1">
      <c r="A160" s="30"/>
      <c r="B160" s="156"/>
      <c r="C160" s="157" t="s">
        <v>153</v>
      </c>
      <c r="D160" s="157" t="s">
        <v>120</v>
      </c>
      <c r="E160" s="158" t="s">
        <v>321</v>
      </c>
      <c r="F160" s="159" t="s">
        <v>322</v>
      </c>
      <c r="G160" s="160" t="s">
        <v>184</v>
      </c>
      <c r="H160" s="161">
        <v>2.7229999999999999</v>
      </c>
      <c r="I160" s="162"/>
      <c r="J160" s="163">
        <f t="shared" si="10"/>
        <v>0</v>
      </c>
      <c r="K160" s="164"/>
      <c r="L160" s="31"/>
      <c r="M160" s="165"/>
      <c r="N160" s="166" t="s">
        <v>41</v>
      </c>
      <c r="O160" s="61"/>
      <c r="P160" s="167">
        <f t="shared" si="11"/>
        <v>0</v>
      </c>
      <c r="Q160" s="167">
        <v>1.0165904100000001</v>
      </c>
      <c r="R160" s="167">
        <f t="shared" si="12"/>
        <v>2.7681756864300002</v>
      </c>
      <c r="S160" s="167">
        <v>0</v>
      </c>
      <c r="T160" s="168">
        <f t="shared" si="1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69" t="s">
        <v>124</v>
      </c>
      <c r="AT160" s="169" t="s">
        <v>120</v>
      </c>
      <c r="AU160" s="169" t="s">
        <v>83</v>
      </c>
      <c r="AY160" s="16" t="s">
        <v>117</v>
      </c>
      <c r="BE160" s="170">
        <f t="shared" si="14"/>
        <v>0</v>
      </c>
      <c r="BF160" s="170">
        <f t="shared" si="15"/>
        <v>0</v>
      </c>
      <c r="BG160" s="170">
        <f t="shared" si="16"/>
        <v>0</v>
      </c>
      <c r="BH160" s="170">
        <f t="shared" si="17"/>
        <v>0</v>
      </c>
      <c r="BI160" s="170">
        <f t="shared" si="18"/>
        <v>0</v>
      </c>
      <c r="BJ160" s="16" t="s">
        <v>83</v>
      </c>
      <c r="BK160" s="170">
        <f t="shared" si="19"/>
        <v>0</v>
      </c>
      <c r="BL160" s="16" t="s">
        <v>124</v>
      </c>
      <c r="BM160" s="169" t="s">
        <v>185</v>
      </c>
    </row>
    <row r="161" spans="1:65" s="34" customFormat="1" ht="21.75" customHeight="1">
      <c r="A161" s="30"/>
      <c r="B161" s="156"/>
      <c r="C161" s="157" t="s">
        <v>186</v>
      </c>
      <c r="D161" s="157" t="s">
        <v>120</v>
      </c>
      <c r="E161" s="158" t="s">
        <v>323</v>
      </c>
      <c r="F161" s="159" t="s">
        <v>324</v>
      </c>
      <c r="G161" s="160" t="s">
        <v>134</v>
      </c>
      <c r="H161" s="161">
        <v>3.9249999999999998</v>
      </c>
      <c r="I161" s="162"/>
      <c r="J161" s="163">
        <f t="shared" si="10"/>
        <v>0</v>
      </c>
      <c r="K161" s="164"/>
      <c r="L161" s="31"/>
      <c r="M161" s="165"/>
      <c r="N161" s="166" t="s">
        <v>41</v>
      </c>
      <c r="O161" s="61"/>
      <c r="P161" s="167">
        <f t="shared" si="11"/>
        <v>0</v>
      </c>
      <c r="Q161" s="167">
        <v>2.4157937399999998</v>
      </c>
      <c r="R161" s="167">
        <f t="shared" si="12"/>
        <v>9.4819904294999979</v>
      </c>
      <c r="S161" s="167">
        <v>0</v>
      </c>
      <c r="T161" s="168">
        <f t="shared" si="1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69" t="s">
        <v>124</v>
      </c>
      <c r="AT161" s="169" t="s">
        <v>120</v>
      </c>
      <c r="AU161" s="169" t="s">
        <v>83</v>
      </c>
      <c r="AY161" s="16" t="s">
        <v>117</v>
      </c>
      <c r="BE161" s="170">
        <f t="shared" si="14"/>
        <v>0</v>
      </c>
      <c r="BF161" s="170">
        <f t="shared" si="15"/>
        <v>0</v>
      </c>
      <c r="BG161" s="170">
        <f t="shared" si="16"/>
        <v>0</v>
      </c>
      <c r="BH161" s="170">
        <f t="shared" si="17"/>
        <v>0</v>
      </c>
      <c r="BI161" s="170">
        <f t="shared" si="18"/>
        <v>0</v>
      </c>
      <c r="BJ161" s="16" t="s">
        <v>83</v>
      </c>
      <c r="BK161" s="170">
        <f t="shared" si="19"/>
        <v>0</v>
      </c>
      <c r="BL161" s="16" t="s">
        <v>124</v>
      </c>
      <c r="BM161" s="169" t="s">
        <v>189</v>
      </c>
    </row>
    <row r="162" spans="1:65" s="34" customFormat="1" ht="24.15" customHeight="1">
      <c r="A162" s="30"/>
      <c r="B162" s="156"/>
      <c r="C162" s="157" t="s">
        <v>6</v>
      </c>
      <c r="D162" s="157" t="s">
        <v>120</v>
      </c>
      <c r="E162" s="158" t="s">
        <v>325</v>
      </c>
      <c r="F162" s="159" t="s">
        <v>326</v>
      </c>
      <c r="G162" s="160" t="s">
        <v>184</v>
      </c>
      <c r="H162" s="161">
        <v>0.60799999999999998</v>
      </c>
      <c r="I162" s="162"/>
      <c r="J162" s="163">
        <f t="shared" si="10"/>
        <v>0</v>
      </c>
      <c r="K162" s="164"/>
      <c r="L162" s="31"/>
      <c r="M162" s="165"/>
      <c r="N162" s="166" t="s">
        <v>41</v>
      </c>
      <c r="O162" s="61"/>
      <c r="P162" s="167">
        <f t="shared" si="11"/>
        <v>0</v>
      </c>
      <c r="Q162" s="167">
        <v>1.0165683299999999</v>
      </c>
      <c r="R162" s="167">
        <f t="shared" si="12"/>
        <v>0.61807354463999997</v>
      </c>
      <c r="S162" s="167">
        <v>0</v>
      </c>
      <c r="T162" s="168">
        <f t="shared" si="1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69" t="s">
        <v>124</v>
      </c>
      <c r="AT162" s="169" t="s">
        <v>120</v>
      </c>
      <c r="AU162" s="169" t="s">
        <v>83</v>
      </c>
      <c r="AY162" s="16" t="s">
        <v>117</v>
      </c>
      <c r="BE162" s="170">
        <f t="shared" si="14"/>
        <v>0</v>
      </c>
      <c r="BF162" s="170">
        <f t="shared" si="15"/>
        <v>0</v>
      </c>
      <c r="BG162" s="170">
        <f t="shared" si="16"/>
        <v>0</v>
      </c>
      <c r="BH162" s="170">
        <f t="shared" si="17"/>
        <v>0</v>
      </c>
      <c r="BI162" s="170">
        <f t="shared" si="18"/>
        <v>0</v>
      </c>
      <c r="BJ162" s="16" t="s">
        <v>83</v>
      </c>
      <c r="BK162" s="170">
        <f t="shared" si="19"/>
        <v>0</v>
      </c>
      <c r="BL162" s="16" t="s">
        <v>124</v>
      </c>
      <c r="BM162" s="169" t="s">
        <v>192</v>
      </c>
    </row>
    <row r="163" spans="1:65" s="34" customFormat="1" ht="33" customHeight="1">
      <c r="A163" s="30"/>
      <c r="B163" s="156"/>
      <c r="C163" s="157" t="s">
        <v>193</v>
      </c>
      <c r="D163" s="157" t="s">
        <v>120</v>
      </c>
      <c r="E163" s="158" t="s">
        <v>327</v>
      </c>
      <c r="F163" s="159" t="s">
        <v>328</v>
      </c>
      <c r="G163" s="160" t="s">
        <v>139</v>
      </c>
      <c r="H163" s="161">
        <v>8.9670000000000005</v>
      </c>
      <c r="I163" s="162"/>
      <c r="J163" s="163">
        <f t="shared" si="10"/>
        <v>0</v>
      </c>
      <c r="K163" s="164"/>
      <c r="L163" s="31"/>
      <c r="M163" s="165"/>
      <c r="N163" s="166" t="s">
        <v>41</v>
      </c>
      <c r="O163" s="61"/>
      <c r="P163" s="167">
        <f t="shared" si="11"/>
        <v>0</v>
      </c>
      <c r="Q163" s="167">
        <v>6.3077179999999997E-2</v>
      </c>
      <c r="R163" s="167">
        <f t="shared" si="12"/>
        <v>0.56561307305999997</v>
      </c>
      <c r="S163" s="167">
        <v>0</v>
      </c>
      <c r="T163" s="168">
        <f t="shared" si="1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69" t="s">
        <v>124</v>
      </c>
      <c r="AT163" s="169" t="s">
        <v>120</v>
      </c>
      <c r="AU163" s="169" t="s">
        <v>83</v>
      </c>
      <c r="AY163" s="16" t="s">
        <v>117</v>
      </c>
      <c r="BE163" s="170">
        <f t="shared" si="14"/>
        <v>0</v>
      </c>
      <c r="BF163" s="170">
        <f t="shared" si="15"/>
        <v>0</v>
      </c>
      <c r="BG163" s="170">
        <f t="shared" si="16"/>
        <v>0</v>
      </c>
      <c r="BH163" s="170">
        <f t="shared" si="17"/>
        <v>0</v>
      </c>
      <c r="BI163" s="170">
        <f t="shared" si="18"/>
        <v>0</v>
      </c>
      <c r="BJ163" s="16" t="s">
        <v>83</v>
      </c>
      <c r="BK163" s="170">
        <f t="shared" si="19"/>
        <v>0</v>
      </c>
      <c r="BL163" s="16" t="s">
        <v>124</v>
      </c>
      <c r="BM163" s="169" t="s">
        <v>196</v>
      </c>
    </row>
    <row r="164" spans="1:65" s="34" customFormat="1" ht="33" customHeight="1">
      <c r="A164" s="30"/>
      <c r="B164" s="156"/>
      <c r="C164" s="157" t="s">
        <v>159</v>
      </c>
      <c r="D164" s="157" t="s">
        <v>120</v>
      </c>
      <c r="E164" s="158" t="s">
        <v>329</v>
      </c>
      <c r="F164" s="159" t="s">
        <v>330</v>
      </c>
      <c r="G164" s="160" t="s">
        <v>139</v>
      </c>
      <c r="H164" s="161">
        <v>8.9670000000000005</v>
      </c>
      <c r="I164" s="162"/>
      <c r="J164" s="163">
        <f t="shared" si="10"/>
        <v>0</v>
      </c>
      <c r="K164" s="164"/>
      <c r="L164" s="31"/>
      <c r="M164" s="165"/>
      <c r="N164" s="166" t="s">
        <v>41</v>
      </c>
      <c r="O164" s="61"/>
      <c r="P164" s="167">
        <f t="shared" si="11"/>
        <v>0</v>
      </c>
      <c r="Q164" s="167">
        <v>0</v>
      </c>
      <c r="R164" s="167">
        <f t="shared" si="12"/>
        <v>0</v>
      </c>
      <c r="S164" s="167">
        <v>0</v>
      </c>
      <c r="T164" s="168">
        <f t="shared" si="1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69" t="s">
        <v>124</v>
      </c>
      <c r="AT164" s="169" t="s">
        <v>120</v>
      </c>
      <c r="AU164" s="169" t="s">
        <v>83</v>
      </c>
      <c r="AY164" s="16" t="s">
        <v>117</v>
      </c>
      <c r="BE164" s="170">
        <f t="shared" si="14"/>
        <v>0</v>
      </c>
      <c r="BF164" s="170">
        <f t="shared" si="15"/>
        <v>0</v>
      </c>
      <c r="BG164" s="170">
        <f t="shared" si="16"/>
        <v>0</v>
      </c>
      <c r="BH164" s="170">
        <f t="shared" si="17"/>
        <v>0</v>
      </c>
      <c r="BI164" s="170">
        <f t="shared" si="18"/>
        <v>0</v>
      </c>
      <c r="BJ164" s="16" t="s">
        <v>83</v>
      </c>
      <c r="BK164" s="170">
        <f t="shared" si="19"/>
        <v>0</v>
      </c>
      <c r="BL164" s="16" t="s">
        <v>124</v>
      </c>
      <c r="BM164" s="169" t="s">
        <v>199</v>
      </c>
    </row>
    <row r="165" spans="1:65" s="142" customFormat="1" ht="22.8" customHeight="1">
      <c r="B165" s="143"/>
      <c r="D165" s="144" t="s">
        <v>74</v>
      </c>
      <c r="E165" s="154" t="s">
        <v>131</v>
      </c>
      <c r="F165" s="154" t="s">
        <v>331</v>
      </c>
      <c r="I165" s="146"/>
      <c r="J165" s="155">
        <f>BK165</f>
        <v>0</v>
      </c>
      <c r="L165" s="143"/>
      <c r="M165" s="148"/>
      <c r="N165" s="149"/>
      <c r="O165" s="149"/>
      <c r="P165" s="150">
        <f>SUM(P166:P188)</f>
        <v>0</v>
      </c>
      <c r="Q165" s="149"/>
      <c r="R165" s="150">
        <f>SUM(R166:R188)</f>
        <v>205.50685005308003</v>
      </c>
      <c r="S165" s="149"/>
      <c r="T165" s="151">
        <f>SUM(T166:T188)</f>
        <v>0</v>
      </c>
      <c r="AR165" s="144" t="s">
        <v>12</v>
      </c>
      <c r="AT165" s="152" t="s">
        <v>74</v>
      </c>
      <c r="AU165" s="152" t="s">
        <v>12</v>
      </c>
      <c r="AY165" s="144" t="s">
        <v>117</v>
      </c>
      <c r="BK165" s="153">
        <f>SUM(BK166:BK188)</f>
        <v>0</v>
      </c>
    </row>
    <row r="166" spans="1:65" s="34" customFormat="1" ht="24.15" customHeight="1">
      <c r="A166" s="30"/>
      <c r="B166" s="156"/>
      <c r="C166" s="157" t="s">
        <v>204</v>
      </c>
      <c r="D166" s="157" t="s">
        <v>120</v>
      </c>
      <c r="E166" s="158" t="s">
        <v>332</v>
      </c>
      <c r="F166" s="159" t="s">
        <v>333</v>
      </c>
      <c r="G166" s="160" t="s">
        <v>139</v>
      </c>
      <c r="H166" s="161">
        <v>167.96600000000001</v>
      </c>
      <c r="I166" s="162"/>
      <c r="J166" s="163">
        <f t="shared" ref="J166:J188" si="20">ROUND(I166*H166,2)</f>
        <v>0</v>
      </c>
      <c r="K166" s="164"/>
      <c r="L166" s="31"/>
      <c r="M166" s="165"/>
      <c r="N166" s="166" t="s">
        <v>41</v>
      </c>
      <c r="O166" s="61"/>
      <c r="P166" s="167">
        <f t="shared" ref="P166:P188" si="21">O166*H166</f>
        <v>0</v>
      </c>
      <c r="Q166" s="167">
        <v>4.0000000000000002E-4</v>
      </c>
      <c r="R166" s="167">
        <f t="shared" ref="R166:R188" si="22">Q166*H166</f>
        <v>6.7186400000000007E-2</v>
      </c>
      <c r="S166" s="167">
        <v>0</v>
      </c>
      <c r="T166" s="168">
        <f t="shared" ref="T166:T188" si="23"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69" t="s">
        <v>124</v>
      </c>
      <c r="AT166" s="169" t="s">
        <v>120</v>
      </c>
      <c r="AU166" s="169" t="s">
        <v>83</v>
      </c>
      <c r="AY166" s="16" t="s">
        <v>117</v>
      </c>
      <c r="BE166" s="170">
        <f t="shared" ref="BE166:BE188" si="24">IF(N166="základná",J166,0)</f>
        <v>0</v>
      </c>
      <c r="BF166" s="170">
        <f t="shared" ref="BF166:BF188" si="25">IF(N166="znížená",J166,0)</f>
        <v>0</v>
      </c>
      <c r="BG166" s="170">
        <f t="shared" ref="BG166:BG188" si="26">IF(N166="zákl. prenesená",J166,0)</f>
        <v>0</v>
      </c>
      <c r="BH166" s="170">
        <f t="shared" ref="BH166:BH188" si="27">IF(N166="zníž. prenesená",J166,0)</f>
        <v>0</v>
      </c>
      <c r="BI166" s="170">
        <f t="shared" ref="BI166:BI188" si="28">IF(N166="nulová",J166,0)</f>
        <v>0</v>
      </c>
      <c r="BJ166" s="16" t="s">
        <v>83</v>
      </c>
      <c r="BK166" s="170">
        <f t="shared" ref="BK166:BK188" si="29">ROUND(I166*H166,2)</f>
        <v>0</v>
      </c>
      <c r="BL166" s="16" t="s">
        <v>124</v>
      </c>
      <c r="BM166" s="169" t="s">
        <v>208</v>
      </c>
    </row>
    <row r="167" spans="1:65" s="34" customFormat="1" ht="24.15" customHeight="1">
      <c r="A167" s="30"/>
      <c r="B167" s="156"/>
      <c r="C167" s="157" t="s">
        <v>162</v>
      </c>
      <c r="D167" s="157" t="s">
        <v>120</v>
      </c>
      <c r="E167" s="158" t="s">
        <v>334</v>
      </c>
      <c r="F167" s="159" t="s">
        <v>335</v>
      </c>
      <c r="G167" s="160" t="s">
        <v>139</v>
      </c>
      <c r="H167" s="161">
        <v>160.10599999999999</v>
      </c>
      <c r="I167" s="162"/>
      <c r="J167" s="163">
        <f t="shared" si="20"/>
        <v>0</v>
      </c>
      <c r="K167" s="164"/>
      <c r="L167" s="31"/>
      <c r="M167" s="165"/>
      <c r="N167" s="166" t="s">
        <v>41</v>
      </c>
      <c r="O167" s="61"/>
      <c r="P167" s="167">
        <f t="shared" si="21"/>
        <v>0</v>
      </c>
      <c r="Q167" s="167">
        <v>7.8799999999999999E-3</v>
      </c>
      <c r="R167" s="167">
        <f t="shared" si="22"/>
        <v>1.2616352799999999</v>
      </c>
      <c r="S167" s="167">
        <v>0</v>
      </c>
      <c r="T167" s="168">
        <f t="shared" si="2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69" t="s">
        <v>124</v>
      </c>
      <c r="AT167" s="169" t="s">
        <v>120</v>
      </c>
      <c r="AU167" s="169" t="s">
        <v>83</v>
      </c>
      <c r="AY167" s="16" t="s">
        <v>117</v>
      </c>
      <c r="BE167" s="170">
        <f t="shared" si="24"/>
        <v>0</v>
      </c>
      <c r="BF167" s="170">
        <f t="shared" si="25"/>
        <v>0</v>
      </c>
      <c r="BG167" s="170">
        <f t="shared" si="26"/>
        <v>0</v>
      </c>
      <c r="BH167" s="170">
        <f t="shared" si="27"/>
        <v>0</v>
      </c>
      <c r="BI167" s="170">
        <f t="shared" si="28"/>
        <v>0</v>
      </c>
      <c r="BJ167" s="16" t="s">
        <v>83</v>
      </c>
      <c r="BK167" s="170">
        <f t="shared" si="29"/>
        <v>0</v>
      </c>
      <c r="BL167" s="16" t="s">
        <v>124</v>
      </c>
      <c r="BM167" s="169" t="s">
        <v>211</v>
      </c>
    </row>
    <row r="168" spans="1:65" s="34" customFormat="1" ht="24.15" customHeight="1">
      <c r="A168" s="30"/>
      <c r="B168" s="156"/>
      <c r="C168" s="157" t="s">
        <v>214</v>
      </c>
      <c r="D168" s="157" t="s">
        <v>120</v>
      </c>
      <c r="E168" s="158" t="s">
        <v>336</v>
      </c>
      <c r="F168" s="159" t="s">
        <v>337</v>
      </c>
      <c r="G168" s="160" t="s">
        <v>139</v>
      </c>
      <c r="H168" s="161">
        <v>167.96600000000001</v>
      </c>
      <c r="I168" s="162"/>
      <c r="J168" s="163">
        <f t="shared" si="20"/>
        <v>0</v>
      </c>
      <c r="K168" s="164"/>
      <c r="L168" s="31"/>
      <c r="M168" s="165"/>
      <c r="N168" s="166" t="s">
        <v>41</v>
      </c>
      <c r="O168" s="61"/>
      <c r="P168" s="167">
        <f t="shared" si="21"/>
        <v>0</v>
      </c>
      <c r="Q168" s="167">
        <v>5.1500000000000001E-3</v>
      </c>
      <c r="R168" s="167">
        <f t="shared" si="22"/>
        <v>0.8650249000000001</v>
      </c>
      <c r="S168" s="167">
        <v>0</v>
      </c>
      <c r="T168" s="168">
        <f t="shared" si="2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69" t="s">
        <v>124</v>
      </c>
      <c r="AT168" s="169" t="s">
        <v>120</v>
      </c>
      <c r="AU168" s="169" t="s">
        <v>83</v>
      </c>
      <c r="AY168" s="16" t="s">
        <v>117</v>
      </c>
      <c r="BE168" s="170">
        <f t="shared" si="24"/>
        <v>0</v>
      </c>
      <c r="BF168" s="170">
        <f t="shared" si="25"/>
        <v>0</v>
      </c>
      <c r="BG168" s="170">
        <f t="shared" si="26"/>
        <v>0</v>
      </c>
      <c r="BH168" s="170">
        <f t="shared" si="27"/>
        <v>0</v>
      </c>
      <c r="BI168" s="170">
        <f t="shared" si="28"/>
        <v>0</v>
      </c>
      <c r="BJ168" s="16" t="s">
        <v>83</v>
      </c>
      <c r="BK168" s="170">
        <f t="shared" si="29"/>
        <v>0</v>
      </c>
      <c r="BL168" s="16" t="s">
        <v>124</v>
      </c>
      <c r="BM168" s="169" t="s">
        <v>217</v>
      </c>
    </row>
    <row r="169" spans="1:65" s="34" customFormat="1" ht="24.15" customHeight="1">
      <c r="A169" s="30"/>
      <c r="B169" s="156"/>
      <c r="C169" s="157" t="s">
        <v>166</v>
      </c>
      <c r="D169" s="157" t="s">
        <v>120</v>
      </c>
      <c r="E169" s="158" t="s">
        <v>338</v>
      </c>
      <c r="F169" s="159" t="s">
        <v>339</v>
      </c>
      <c r="G169" s="160" t="s">
        <v>139</v>
      </c>
      <c r="H169" s="161">
        <v>2077.0720000000001</v>
      </c>
      <c r="I169" s="162"/>
      <c r="J169" s="163">
        <f t="shared" si="20"/>
        <v>0</v>
      </c>
      <c r="K169" s="164"/>
      <c r="L169" s="31"/>
      <c r="M169" s="165"/>
      <c r="N169" s="166" t="s">
        <v>41</v>
      </c>
      <c r="O169" s="61"/>
      <c r="P169" s="167">
        <f t="shared" si="21"/>
        <v>0</v>
      </c>
      <c r="Q169" s="167">
        <v>4.0000000000000002E-4</v>
      </c>
      <c r="R169" s="167">
        <f t="shared" si="22"/>
        <v>0.83082880000000003</v>
      </c>
      <c r="S169" s="167">
        <v>0</v>
      </c>
      <c r="T169" s="168">
        <f t="shared" si="2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69" t="s">
        <v>124</v>
      </c>
      <c r="AT169" s="169" t="s">
        <v>120</v>
      </c>
      <c r="AU169" s="169" t="s">
        <v>83</v>
      </c>
      <c r="AY169" s="16" t="s">
        <v>117</v>
      </c>
      <c r="BE169" s="170">
        <f t="shared" si="24"/>
        <v>0</v>
      </c>
      <c r="BF169" s="170">
        <f t="shared" si="25"/>
        <v>0</v>
      </c>
      <c r="BG169" s="170">
        <f t="shared" si="26"/>
        <v>0</v>
      </c>
      <c r="BH169" s="170">
        <f t="shared" si="27"/>
        <v>0</v>
      </c>
      <c r="BI169" s="170">
        <f t="shared" si="28"/>
        <v>0</v>
      </c>
      <c r="BJ169" s="16" t="s">
        <v>83</v>
      </c>
      <c r="BK169" s="170">
        <f t="shared" si="29"/>
        <v>0</v>
      </c>
      <c r="BL169" s="16" t="s">
        <v>124</v>
      </c>
      <c r="BM169" s="169" t="s">
        <v>220</v>
      </c>
    </row>
    <row r="170" spans="1:65" s="34" customFormat="1" ht="24.15" customHeight="1">
      <c r="A170" s="30"/>
      <c r="B170" s="156"/>
      <c r="C170" s="157" t="s">
        <v>221</v>
      </c>
      <c r="D170" s="157" t="s">
        <v>120</v>
      </c>
      <c r="E170" s="158" t="s">
        <v>340</v>
      </c>
      <c r="F170" s="159" t="s">
        <v>341</v>
      </c>
      <c r="G170" s="160" t="s">
        <v>139</v>
      </c>
      <c r="H170" s="161">
        <v>1845.106</v>
      </c>
      <c r="I170" s="162"/>
      <c r="J170" s="163">
        <f t="shared" si="20"/>
        <v>0</v>
      </c>
      <c r="K170" s="164"/>
      <c r="L170" s="31"/>
      <c r="M170" s="165"/>
      <c r="N170" s="166" t="s">
        <v>41</v>
      </c>
      <c r="O170" s="61"/>
      <c r="P170" s="167">
        <f t="shared" si="21"/>
        <v>0</v>
      </c>
      <c r="Q170" s="167">
        <v>4.3E-3</v>
      </c>
      <c r="R170" s="167">
        <f t="shared" si="22"/>
        <v>7.9339557999999997</v>
      </c>
      <c r="S170" s="167">
        <v>0</v>
      </c>
      <c r="T170" s="168">
        <f t="shared" si="2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69" t="s">
        <v>124</v>
      </c>
      <c r="AT170" s="169" t="s">
        <v>120</v>
      </c>
      <c r="AU170" s="169" t="s">
        <v>83</v>
      </c>
      <c r="AY170" s="16" t="s">
        <v>117</v>
      </c>
      <c r="BE170" s="170">
        <f t="shared" si="24"/>
        <v>0</v>
      </c>
      <c r="BF170" s="170">
        <f t="shared" si="25"/>
        <v>0</v>
      </c>
      <c r="BG170" s="170">
        <f t="shared" si="26"/>
        <v>0</v>
      </c>
      <c r="BH170" s="170">
        <f t="shared" si="27"/>
        <v>0</v>
      </c>
      <c r="BI170" s="170">
        <f t="shared" si="28"/>
        <v>0</v>
      </c>
      <c r="BJ170" s="16" t="s">
        <v>83</v>
      </c>
      <c r="BK170" s="170">
        <f t="shared" si="29"/>
        <v>0</v>
      </c>
      <c r="BL170" s="16" t="s">
        <v>124</v>
      </c>
      <c r="BM170" s="169" t="s">
        <v>224</v>
      </c>
    </row>
    <row r="171" spans="1:65" s="34" customFormat="1" ht="16.5" customHeight="1">
      <c r="A171" s="30"/>
      <c r="B171" s="156"/>
      <c r="C171" s="157" t="s">
        <v>169</v>
      </c>
      <c r="D171" s="157" t="s">
        <v>120</v>
      </c>
      <c r="E171" s="158" t="s">
        <v>342</v>
      </c>
      <c r="F171" s="159" t="s">
        <v>343</v>
      </c>
      <c r="G171" s="160" t="s">
        <v>139</v>
      </c>
      <c r="H171" s="161">
        <v>231.96600000000001</v>
      </c>
      <c r="I171" s="162"/>
      <c r="J171" s="163">
        <f t="shared" si="20"/>
        <v>0</v>
      </c>
      <c r="K171" s="164"/>
      <c r="L171" s="31"/>
      <c r="M171" s="165"/>
      <c r="N171" s="166" t="s">
        <v>41</v>
      </c>
      <c r="O171" s="61"/>
      <c r="P171" s="167">
        <f t="shared" si="21"/>
        <v>0</v>
      </c>
      <c r="Q171" s="167">
        <v>0</v>
      </c>
      <c r="R171" s="167">
        <f t="shared" si="22"/>
        <v>0</v>
      </c>
      <c r="S171" s="167">
        <v>0</v>
      </c>
      <c r="T171" s="168">
        <f t="shared" si="2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69" t="s">
        <v>124</v>
      </c>
      <c r="AT171" s="169" t="s">
        <v>120</v>
      </c>
      <c r="AU171" s="169" t="s">
        <v>83</v>
      </c>
      <c r="AY171" s="16" t="s">
        <v>117</v>
      </c>
      <c r="BE171" s="170">
        <f t="shared" si="24"/>
        <v>0</v>
      </c>
      <c r="BF171" s="170">
        <f t="shared" si="25"/>
        <v>0</v>
      </c>
      <c r="BG171" s="170">
        <f t="shared" si="26"/>
        <v>0</v>
      </c>
      <c r="BH171" s="170">
        <f t="shared" si="27"/>
        <v>0</v>
      </c>
      <c r="BI171" s="170">
        <f t="shared" si="28"/>
        <v>0</v>
      </c>
      <c r="BJ171" s="16" t="s">
        <v>83</v>
      </c>
      <c r="BK171" s="170">
        <f t="shared" si="29"/>
        <v>0</v>
      </c>
      <c r="BL171" s="16" t="s">
        <v>124</v>
      </c>
      <c r="BM171" s="169" t="s">
        <v>227</v>
      </c>
    </row>
    <row r="172" spans="1:65" s="34" customFormat="1" ht="33" customHeight="1">
      <c r="A172" s="30"/>
      <c r="B172" s="156"/>
      <c r="C172" s="157" t="s">
        <v>230</v>
      </c>
      <c r="D172" s="157" t="s">
        <v>120</v>
      </c>
      <c r="E172" s="158" t="s">
        <v>344</v>
      </c>
      <c r="F172" s="159" t="s">
        <v>345</v>
      </c>
      <c r="G172" s="160" t="s">
        <v>139</v>
      </c>
      <c r="H172" s="161">
        <v>231.96600000000001</v>
      </c>
      <c r="I172" s="162"/>
      <c r="J172" s="163">
        <f t="shared" si="20"/>
        <v>0</v>
      </c>
      <c r="K172" s="164"/>
      <c r="L172" s="31"/>
      <c r="M172" s="165"/>
      <c r="N172" s="166" t="s">
        <v>41</v>
      </c>
      <c r="O172" s="61"/>
      <c r="P172" s="167">
        <f t="shared" si="21"/>
        <v>0</v>
      </c>
      <c r="Q172" s="167">
        <v>1.7014000000000001E-2</v>
      </c>
      <c r="R172" s="167">
        <f t="shared" si="22"/>
        <v>3.9466695240000003</v>
      </c>
      <c r="S172" s="167">
        <v>0</v>
      </c>
      <c r="T172" s="168">
        <f t="shared" si="2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69" t="s">
        <v>124</v>
      </c>
      <c r="AT172" s="169" t="s">
        <v>120</v>
      </c>
      <c r="AU172" s="169" t="s">
        <v>83</v>
      </c>
      <c r="AY172" s="16" t="s">
        <v>117</v>
      </c>
      <c r="BE172" s="170">
        <f t="shared" si="24"/>
        <v>0</v>
      </c>
      <c r="BF172" s="170">
        <f t="shared" si="25"/>
        <v>0</v>
      </c>
      <c r="BG172" s="170">
        <f t="shared" si="26"/>
        <v>0</v>
      </c>
      <c r="BH172" s="170">
        <f t="shared" si="27"/>
        <v>0</v>
      </c>
      <c r="BI172" s="170">
        <f t="shared" si="28"/>
        <v>0</v>
      </c>
      <c r="BJ172" s="16" t="s">
        <v>83</v>
      </c>
      <c r="BK172" s="170">
        <f t="shared" si="29"/>
        <v>0</v>
      </c>
      <c r="BL172" s="16" t="s">
        <v>124</v>
      </c>
      <c r="BM172" s="169" t="s">
        <v>233</v>
      </c>
    </row>
    <row r="173" spans="1:65" s="34" customFormat="1" ht="16.5" customHeight="1">
      <c r="A173" s="30"/>
      <c r="B173" s="156"/>
      <c r="C173" s="157" t="s">
        <v>173</v>
      </c>
      <c r="D173" s="157" t="s">
        <v>120</v>
      </c>
      <c r="E173" s="158" t="s">
        <v>346</v>
      </c>
      <c r="F173" s="159" t="s">
        <v>347</v>
      </c>
      <c r="G173" s="160" t="s">
        <v>139</v>
      </c>
      <c r="H173" s="161">
        <v>91.075000000000003</v>
      </c>
      <c r="I173" s="162"/>
      <c r="J173" s="163">
        <f t="shared" si="20"/>
        <v>0</v>
      </c>
      <c r="K173" s="164"/>
      <c r="L173" s="31"/>
      <c r="M173" s="165"/>
      <c r="N173" s="166" t="s">
        <v>41</v>
      </c>
      <c r="O173" s="61"/>
      <c r="P173" s="167">
        <f t="shared" si="21"/>
        <v>0</v>
      </c>
      <c r="Q173" s="167">
        <v>0</v>
      </c>
      <c r="R173" s="167">
        <f t="shared" si="22"/>
        <v>0</v>
      </c>
      <c r="S173" s="167">
        <v>0</v>
      </c>
      <c r="T173" s="168">
        <f t="shared" si="2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69" t="s">
        <v>124</v>
      </c>
      <c r="AT173" s="169" t="s">
        <v>120</v>
      </c>
      <c r="AU173" s="169" t="s">
        <v>83</v>
      </c>
      <c r="AY173" s="16" t="s">
        <v>117</v>
      </c>
      <c r="BE173" s="170">
        <f t="shared" si="24"/>
        <v>0</v>
      </c>
      <c r="BF173" s="170">
        <f t="shared" si="25"/>
        <v>0</v>
      </c>
      <c r="BG173" s="170">
        <f t="shared" si="26"/>
        <v>0</v>
      </c>
      <c r="BH173" s="170">
        <f t="shared" si="27"/>
        <v>0</v>
      </c>
      <c r="BI173" s="170">
        <f t="shared" si="28"/>
        <v>0</v>
      </c>
      <c r="BJ173" s="16" t="s">
        <v>83</v>
      </c>
      <c r="BK173" s="170">
        <f t="shared" si="29"/>
        <v>0</v>
      </c>
      <c r="BL173" s="16" t="s">
        <v>124</v>
      </c>
      <c r="BM173" s="169" t="s">
        <v>236</v>
      </c>
    </row>
    <row r="174" spans="1:65" s="34" customFormat="1" ht="33" customHeight="1">
      <c r="A174" s="30"/>
      <c r="B174" s="156"/>
      <c r="C174" s="157" t="s">
        <v>237</v>
      </c>
      <c r="D174" s="157" t="s">
        <v>120</v>
      </c>
      <c r="E174" s="158" t="s">
        <v>348</v>
      </c>
      <c r="F174" s="159" t="s">
        <v>349</v>
      </c>
      <c r="G174" s="160" t="s">
        <v>139</v>
      </c>
      <c r="H174" s="161">
        <v>45.151000000000003</v>
      </c>
      <c r="I174" s="162"/>
      <c r="J174" s="163">
        <f t="shared" si="20"/>
        <v>0</v>
      </c>
      <c r="K174" s="164"/>
      <c r="L174" s="31"/>
      <c r="M174" s="165"/>
      <c r="N174" s="166" t="s">
        <v>41</v>
      </c>
      <c r="O174" s="61"/>
      <c r="P174" s="167">
        <f t="shared" si="21"/>
        <v>0</v>
      </c>
      <c r="Q174" s="167">
        <v>1.4999999999999999E-4</v>
      </c>
      <c r="R174" s="167">
        <f t="shared" si="22"/>
        <v>6.7726499999999999E-3</v>
      </c>
      <c r="S174" s="167">
        <v>0</v>
      </c>
      <c r="T174" s="168">
        <f t="shared" si="2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69" t="s">
        <v>124</v>
      </c>
      <c r="AT174" s="169" t="s">
        <v>120</v>
      </c>
      <c r="AU174" s="169" t="s">
        <v>83</v>
      </c>
      <c r="AY174" s="16" t="s">
        <v>117</v>
      </c>
      <c r="BE174" s="170">
        <f t="shared" si="24"/>
        <v>0</v>
      </c>
      <c r="BF174" s="170">
        <f t="shared" si="25"/>
        <v>0</v>
      </c>
      <c r="BG174" s="170">
        <f t="shared" si="26"/>
        <v>0</v>
      </c>
      <c r="BH174" s="170">
        <f t="shared" si="27"/>
        <v>0</v>
      </c>
      <c r="BI174" s="170">
        <f t="shared" si="28"/>
        <v>0</v>
      </c>
      <c r="BJ174" s="16" t="s">
        <v>83</v>
      </c>
      <c r="BK174" s="170">
        <f t="shared" si="29"/>
        <v>0</v>
      </c>
      <c r="BL174" s="16" t="s">
        <v>124</v>
      </c>
      <c r="BM174" s="169" t="s">
        <v>240</v>
      </c>
    </row>
    <row r="175" spans="1:65" s="34" customFormat="1" ht="16.5" customHeight="1">
      <c r="A175" s="30"/>
      <c r="B175" s="156"/>
      <c r="C175" s="176" t="s">
        <v>177</v>
      </c>
      <c r="D175" s="176" t="s">
        <v>306</v>
      </c>
      <c r="E175" s="177" t="s">
        <v>350</v>
      </c>
      <c r="F175" s="178" t="s">
        <v>351</v>
      </c>
      <c r="G175" s="179" t="s">
        <v>139</v>
      </c>
      <c r="H175" s="180">
        <v>49.66</v>
      </c>
      <c r="I175" s="181"/>
      <c r="J175" s="182">
        <f t="shared" si="20"/>
        <v>0</v>
      </c>
      <c r="K175" s="183"/>
      <c r="L175" s="184"/>
      <c r="M175" s="185"/>
      <c r="N175" s="186" t="s">
        <v>41</v>
      </c>
      <c r="O175" s="61"/>
      <c r="P175" s="167">
        <f t="shared" si="21"/>
        <v>0</v>
      </c>
      <c r="Q175" s="167">
        <v>0</v>
      </c>
      <c r="R175" s="167">
        <f t="shared" si="22"/>
        <v>0</v>
      </c>
      <c r="S175" s="167">
        <v>0</v>
      </c>
      <c r="T175" s="168">
        <f t="shared" si="2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69" t="s">
        <v>135</v>
      </c>
      <c r="AT175" s="169" t="s">
        <v>306</v>
      </c>
      <c r="AU175" s="169" t="s">
        <v>83</v>
      </c>
      <c r="AY175" s="16" t="s">
        <v>117</v>
      </c>
      <c r="BE175" s="170">
        <f t="shared" si="24"/>
        <v>0</v>
      </c>
      <c r="BF175" s="170">
        <f t="shared" si="25"/>
        <v>0</v>
      </c>
      <c r="BG175" s="170">
        <f t="shared" si="26"/>
        <v>0</v>
      </c>
      <c r="BH175" s="170">
        <f t="shared" si="27"/>
        <v>0</v>
      </c>
      <c r="BI175" s="170">
        <f t="shared" si="28"/>
        <v>0</v>
      </c>
      <c r="BJ175" s="16" t="s">
        <v>83</v>
      </c>
      <c r="BK175" s="170">
        <f t="shared" si="29"/>
        <v>0</v>
      </c>
      <c r="BL175" s="16" t="s">
        <v>124</v>
      </c>
      <c r="BM175" s="169" t="s">
        <v>243</v>
      </c>
    </row>
    <row r="176" spans="1:65" s="34" customFormat="1" ht="24.15" customHeight="1">
      <c r="A176" s="30"/>
      <c r="B176" s="156"/>
      <c r="C176" s="157" t="s">
        <v>246</v>
      </c>
      <c r="D176" s="157" t="s">
        <v>120</v>
      </c>
      <c r="E176" s="158" t="s">
        <v>352</v>
      </c>
      <c r="F176" s="159" t="s">
        <v>353</v>
      </c>
      <c r="G176" s="160" t="s">
        <v>139</v>
      </c>
      <c r="H176" s="161">
        <v>1845.106</v>
      </c>
      <c r="I176" s="162"/>
      <c r="J176" s="163">
        <f t="shared" si="20"/>
        <v>0</v>
      </c>
      <c r="K176" s="164"/>
      <c r="L176" s="31"/>
      <c r="M176" s="165"/>
      <c r="N176" s="166" t="s">
        <v>41</v>
      </c>
      <c r="O176" s="61"/>
      <c r="P176" s="167">
        <f t="shared" si="21"/>
        <v>0</v>
      </c>
      <c r="Q176" s="167">
        <v>4.2109000000000001E-2</v>
      </c>
      <c r="R176" s="167">
        <f t="shared" si="22"/>
        <v>77.695568554000005</v>
      </c>
      <c r="S176" s="167">
        <v>0</v>
      </c>
      <c r="T176" s="168">
        <f t="shared" si="2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69" t="s">
        <v>124</v>
      </c>
      <c r="AT176" s="169" t="s">
        <v>120</v>
      </c>
      <c r="AU176" s="169" t="s">
        <v>83</v>
      </c>
      <c r="AY176" s="16" t="s">
        <v>117</v>
      </c>
      <c r="BE176" s="170">
        <f t="shared" si="24"/>
        <v>0</v>
      </c>
      <c r="BF176" s="170">
        <f t="shared" si="25"/>
        <v>0</v>
      </c>
      <c r="BG176" s="170">
        <f t="shared" si="26"/>
        <v>0</v>
      </c>
      <c r="BH176" s="170">
        <f t="shared" si="27"/>
        <v>0</v>
      </c>
      <c r="BI176" s="170">
        <f t="shared" si="28"/>
        <v>0</v>
      </c>
      <c r="BJ176" s="16" t="s">
        <v>83</v>
      </c>
      <c r="BK176" s="170">
        <f t="shared" si="29"/>
        <v>0</v>
      </c>
      <c r="BL176" s="16" t="s">
        <v>124</v>
      </c>
      <c r="BM176" s="169" t="s">
        <v>249</v>
      </c>
    </row>
    <row r="177" spans="1:65" s="34" customFormat="1" ht="21.75" customHeight="1">
      <c r="A177" s="30"/>
      <c r="B177" s="156"/>
      <c r="C177" s="157" t="s">
        <v>181</v>
      </c>
      <c r="D177" s="157" t="s">
        <v>120</v>
      </c>
      <c r="E177" s="158" t="s">
        <v>354</v>
      </c>
      <c r="F177" s="159" t="s">
        <v>355</v>
      </c>
      <c r="G177" s="160" t="s">
        <v>139</v>
      </c>
      <c r="H177" s="161">
        <v>25.704000000000001</v>
      </c>
      <c r="I177" s="162"/>
      <c r="J177" s="163">
        <f t="shared" si="20"/>
        <v>0</v>
      </c>
      <c r="K177" s="164"/>
      <c r="L177" s="31"/>
      <c r="M177" s="165"/>
      <c r="N177" s="166" t="s">
        <v>41</v>
      </c>
      <c r="O177" s="61"/>
      <c r="P177" s="167">
        <f t="shared" si="21"/>
        <v>0</v>
      </c>
      <c r="Q177" s="167">
        <v>0</v>
      </c>
      <c r="R177" s="167">
        <f t="shared" si="22"/>
        <v>0</v>
      </c>
      <c r="S177" s="167">
        <v>0</v>
      </c>
      <c r="T177" s="168">
        <f t="shared" si="2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69" t="s">
        <v>124</v>
      </c>
      <c r="AT177" s="169" t="s">
        <v>120</v>
      </c>
      <c r="AU177" s="169" t="s">
        <v>83</v>
      </c>
      <c r="AY177" s="16" t="s">
        <v>117</v>
      </c>
      <c r="BE177" s="170">
        <f t="shared" si="24"/>
        <v>0</v>
      </c>
      <c r="BF177" s="170">
        <f t="shared" si="25"/>
        <v>0</v>
      </c>
      <c r="BG177" s="170">
        <f t="shared" si="26"/>
        <v>0</v>
      </c>
      <c r="BH177" s="170">
        <f t="shared" si="27"/>
        <v>0</v>
      </c>
      <c r="BI177" s="170">
        <f t="shared" si="28"/>
        <v>0</v>
      </c>
      <c r="BJ177" s="16" t="s">
        <v>83</v>
      </c>
      <c r="BK177" s="170">
        <f t="shared" si="29"/>
        <v>0</v>
      </c>
      <c r="BL177" s="16" t="s">
        <v>124</v>
      </c>
      <c r="BM177" s="169" t="s">
        <v>254</v>
      </c>
    </row>
    <row r="178" spans="1:65" s="34" customFormat="1" ht="21.75" customHeight="1">
      <c r="A178" s="30"/>
      <c r="B178" s="156"/>
      <c r="C178" s="157" t="s">
        <v>255</v>
      </c>
      <c r="D178" s="157" t="s">
        <v>120</v>
      </c>
      <c r="E178" s="158" t="s">
        <v>356</v>
      </c>
      <c r="F178" s="159" t="s">
        <v>357</v>
      </c>
      <c r="G178" s="160" t="s">
        <v>139</v>
      </c>
      <c r="H178" s="161">
        <v>9.1999999999999993</v>
      </c>
      <c r="I178" s="162"/>
      <c r="J178" s="163">
        <f t="shared" si="20"/>
        <v>0</v>
      </c>
      <c r="K178" s="164"/>
      <c r="L178" s="31"/>
      <c r="M178" s="165"/>
      <c r="N178" s="166" t="s">
        <v>41</v>
      </c>
      <c r="O178" s="61"/>
      <c r="P178" s="167">
        <f t="shared" si="21"/>
        <v>0</v>
      </c>
      <c r="Q178" s="167">
        <v>0</v>
      </c>
      <c r="R178" s="167">
        <f t="shared" si="22"/>
        <v>0</v>
      </c>
      <c r="S178" s="167">
        <v>0</v>
      </c>
      <c r="T178" s="168">
        <f t="shared" si="2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69" t="s">
        <v>124</v>
      </c>
      <c r="AT178" s="169" t="s">
        <v>120</v>
      </c>
      <c r="AU178" s="169" t="s">
        <v>83</v>
      </c>
      <c r="AY178" s="16" t="s">
        <v>117</v>
      </c>
      <c r="BE178" s="170">
        <f t="shared" si="24"/>
        <v>0</v>
      </c>
      <c r="BF178" s="170">
        <f t="shared" si="25"/>
        <v>0</v>
      </c>
      <c r="BG178" s="170">
        <f t="shared" si="26"/>
        <v>0</v>
      </c>
      <c r="BH178" s="170">
        <f t="shared" si="27"/>
        <v>0</v>
      </c>
      <c r="BI178" s="170">
        <f t="shared" si="28"/>
        <v>0</v>
      </c>
      <c r="BJ178" s="16" t="s">
        <v>83</v>
      </c>
      <c r="BK178" s="170">
        <f t="shared" si="29"/>
        <v>0</v>
      </c>
      <c r="BL178" s="16" t="s">
        <v>124</v>
      </c>
      <c r="BM178" s="169" t="s">
        <v>258</v>
      </c>
    </row>
    <row r="179" spans="1:65" s="34" customFormat="1" ht="24.15" customHeight="1">
      <c r="A179" s="30"/>
      <c r="B179" s="156"/>
      <c r="C179" s="157" t="s">
        <v>185</v>
      </c>
      <c r="D179" s="157" t="s">
        <v>120</v>
      </c>
      <c r="E179" s="158" t="s">
        <v>358</v>
      </c>
      <c r="F179" s="159" t="s">
        <v>359</v>
      </c>
      <c r="G179" s="160" t="s">
        <v>134</v>
      </c>
      <c r="H179" s="161">
        <v>43.055</v>
      </c>
      <c r="I179" s="162"/>
      <c r="J179" s="163">
        <f t="shared" si="20"/>
        <v>0</v>
      </c>
      <c r="K179" s="164"/>
      <c r="L179" s="31"/>
      <c r="M179" s="165"/>
      <c r="N179" s="166" t="s">
        <v>41</v>
      </c>
      <c r="O179" s="61"/>
      <c r="P179" s="167">
        <f t="shared" si="21"/>
        <v>0</v>
      </c>
      <c r="Q179" s="167">
        <v>2.2404829999999998</v>
      </c>
      <c r="R179" s="167">
        <f t="shared" si="22"/>
        <v>96.463995564999991</v>
      </c>
      <c r="S179" s="167">
        <v>0</v>
      </c>
      <c r="T179" s="168">
        <f t="shared" si="2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69" t="s">
        <v>124</v>
      </c>
      <c r="AT179" s="169" t="s">
        <v>120</v>
      </c>
      <c r="AU179" s="169" t="s">
        <v>83</v>
      </c>
      <c r="AY179" s="16" t="s">
        <v>117</v>
      </c>
      <c r="BE179" s="170">
        <f t="shared" si="24"/>
        <v>0</v>
      </c>
      <c r="BF179" s="170">
        <f t="shared" si="25"/>
        <v>0</v>
      </c>
      <c r="BG179" s="170">
        <f t="shared" si="26"/>
        <v>0</v>
      </c>
      <c r="BH179" s="170">
        <f t="shared" si="27"/>
        <v>0</v>
      </c>
      <c r="BI179" s="170">
        <f t="shared" si="28"/>
        <v>0</v>
      </c>
      <c r="BJ179" s="16" t="s">
        <v>83</v>
      </c>
      <c r="BK179" s="170">
        <f t="shared" si="29"/>
        <v>0</v>
      </c>
      <c r="BL179" s="16" t="s">
        <v>124</v>
      </c>
      <c r="BM179" s="169" t="s">
        <v>263</v>
      </c>
    </row>
    <row r="180" spans="1:65" s="34" customFormat="1" ht="37.799999999999997" customHeight="1">
      <c r="A180" s="30"/>
      <c r="B180" s="156"/>
      <c r="C180" s="157" t="s">
        <v>360</v>
      </c>
      <c r="D180" s="157" t="s">
        <v>120</v>
      </c>
      <c r="E180" s="158" t="s">
        <v>361</v>
      </c>
      <c r="F180" s="159" t="s">
        <v>362</v>
      </c>
      <c r="G180" s="160" t="s">
        <v>139</v>
      </c>
      <c r="H180" s="161">
        <v>861.10799999999995</v>
      </c>
      <c r="I180" s="162"/>
      <c r="J180" s="163">
        <f t="shared" si="20"/>
        <v>0</v>
      </c>
      <c r="K180" s="164"/>
      <c r="L180" s="31"/>
      <c r="M180" s="165"/>
      <c r="N180" s="166" t="s">
        <v>41</v>
      </c>
      <c r="O180" s="61"/>
      <c r="P180" s="167">
        <f t="shared" si="21"/>
        <v>0</v>
      </c>
      <c r="Q180" s="167">
        <v>4.9380099999999996E-3</v>
      </c>
      <c r="R180" s="167">
        <f t="shared" si="22"/>
        <v>4.2521599150799991</v>
      </c>
      <c r="S180" s="167">
        <v>0</v>
      </c>
      <c r="T180" s="168">
        <f t="shared" si="2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69" t="s">
        <v>124</v>
      </c>
      <c r="AT180" s="169" t="s">
        <v>120</v>
      </c>
      <c r="AU180" s="169" t="s">
        <v>83</v>
      </c>
      <c r="AY180" s="16" t="s">
        <v>117</v>
      </c>
      <c r="BE180" s="170">
        <f t="shared" si="24"/>
        <v>0</v>
      </c>
      <c r="BF180" s="170">
        <f t="shared" si="25"/>
        <v>0</v>
      </c>
      <c r="BG180" s="170">
        <f t="shared" si="26"/>
        <v>0</v>
      </c>
      <c r="BH180" s="170">
        <f t="shared" si="27"/>
        <v>0</v>
      </c>
      <c r="BI180" s="170">
        <f t="shared" si="28"/>
        <v>0</v>
      </c>
      <c r="BJ180" s="16" t="s">
        <v>83</v>
      </c>
      <c r="BK180" s="170">
        <f t="shared" si="29"/>
        <v>0</v>
      </c>
      <c r="BL180" s="16" t="s">
        <v>124</v>
      </c>
      <c r="BM180" s="169" t="s">
        <v>363</v>
      </c>
    </row>
    <row r="181" spans="1:65" s="34" customFormat="1" ht="24.15" customHeight="1">
      <c r="A181" s="30"/>
      <c r="B181" s="156"/>
      <c r="C181" s="157" t="s">
        <v>189</v>
      </c>
      <c r="D181" s="157" t="s">
        <v>120</v>
      </c>
      <c r="E181" s="158" t="s">
        <v>364</v>
      </c>
      <c r="F181" s="159" t="s">
        <v>365</v>
      </c>
      <c r="G181" s="160" t="s">
        <v>139</v>
      </c>
      <c r="H181" s="161">
        <v>798.59900000000005</v>
      </c>
      <c r="I181" s="162"/>
      <c r="J181" s="163">
        <f t="shared" si="20"/>
        <v>0</v>
      </c>
      <c r="K181" s="164"/>
      <c r="L181" s="31"/>
      <c r="M181" s="165"/>
      <c r="N181" s="166" t="s">
        <v>41</v>
      </c>
      <c r="O181" s="61"/>
      <c r="P181" s="167">
        <f t="shared" si="21"/>
        <v>0</v>
      </c>
      <c r="Q181" s="167">
        <v>0</v>
      </c>
      <c r="R181" s="167">
        <f t="shared" si="22"/>
        <v>0</v>
      </c>
      <c r="S181" s="167">
        <v>0</v>
      </c>
      <c r="T181" s="168">
        <f t="shared" si="2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69" t="s">
        <v>124</v>
      </c>
      <c r="AT181" s="169" t="s">
        <v>120</v>
      </c>
      <c r="AU181" s="169" t="s">
        <v>83</v>
      </c>
      <c r="AY181" s="16" t="s">
        <v>117</v>
      </c>
      <c r="BE181" s="170">
        <f t="shared" si="24"/>
        <v>0</v>
      </c>
      <c r="BF181" s="170">
        <f t="shared" si="25"/>
        <v>0</v>
      </c>
      <c r="BG181" s="170">
        <f t="shared" si="26"/>
        <v>0</v>
      </c>
      <c r="BH181" s="170">
        <f t="shared" si="27"/>
        <v>0</v>
      </c>
      <c r="BI181" s="170">
        <f t="shared" si="28"/>
        <v>0</v>
      </c>
      <c r="BJ181" s="16" t="s">
        <v>83</v>
      </c>
      <c r="BK181" s="170">
        <f t="shared" si="29"/>
        <v>0</v>
      </c>
      <c r="BL181" s="16" t="s">
        <v>124</v>
      </c>
      <c r="BM181" s="169" t="s">
        <v>366</v>
      </c>
    </row>
    <row r="182" spans="1:65" s="34" customFormat="1" ht="16.5" customHeight="1">
      <c r="A182" s="30"/>
      <c r="B182" s="156"/>
      <c r="C182" s="176" t="s">
        <v>367</v>
      </c>
      <c r="D182" s="176" t="s">
        <v>306</v>
      </c>
      <c r="E182" s="177" t="s">
        <v>368</v>
      </c>
      <c r="F182" s="178" t="s">
        <v>369</v>
      </c>
      <c r="G182" s="179" t="s">
        <v>139</v>
      </c>
      <c r="H182" s="180">
        <v>918.38900000000001</v>
      </c>
      <c r="I182" s="181"/>
      <c r="J182" s="182">
        <f t="shared" si="20"/>
        <v>0</v>
      </c>
      <c r="K182" s="183"/>
      <c r="L182" s="184"/>
      <c r="M182" s="185"/>
      <c r="N182" s="186" t="s">
        <v>41</v>
      </c>
      <c r="O182" s="61"/>
      <c r="P182" s="167">
        <f t="shared" si="21"/>
        <v>0</v>
      </c>
      <c r="Q182" s="167">
        <v>1E-4</v>
      </c>
      <c r="R182" s="167">
        <f t="shared" si="22"/>
        <v>9.1838900000000001E-2</v>
      </c>
      <c r="S182" s="167">
        <v>0</v>
      </c>
      <c r="T182" s="168">
        <f t="shared" si="2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69" t="s">
        <v>135</v>
      </c>
      <c r="AT182" s="169" t="s">
        <v>306</v>
      </c>
      <c r="AU182" s="169" t="s">
        <v>83</v>
      </c>
      <c r="AY182" s="16" t="s">
        <v>117</v>
      </c>
      <c r="BE182" s="170">
        <f t="shared" si="24"/>
        <v>0</v>
      </c>
      <c r="BF182" s="170">
        <f t="shared" si="25"/>
        <v>0</v>
      </c>
      <c r="BG182" s="170">
        <f t="shared" si="26"/>
        <v>0</v>
      </c>
      <c r="BH182" s="170">
        <f t="shared" si="27"/>
        <v>0</v>
      </c>
      <c r="BI182" s="170">
        <f t="shared" si="28"/>
        <v>0</v>
      </c>
      <c r="BJ182" s="16" t="s">
        <v>83</v>
      </c>
      <c r="BK182" s="170">
        <f t="shared" si="29"/>
        <v>0</v>
      </c>
      <c r="BL182" s="16" t="s">
        <v>124</v>
      </c>
      <c r="BM182" s="169" t="s">
        <v>370</v>
      </c>
    </row>
    <row r="183" spans="1:65" s="34" customFormat="1" ht="16.5" customHeight="1">
      <c r="A183" s="30"/>
      <c r="B183" s="156"/>
      <c r="C183" s="157" t="s">
        <v>192</v>
      </c>
      <c r="D183" s="157" t="s">
        <v>120</v>
      </c>
      <c r="E183" s="158" t="s">
        <v>371</v>
      </c>
      <c r="F183" s="159" t="s">
        <v>372</v>
      </c>
      <c r="G183" s="160" t="s">
        <v>176</v>
      </c>
      <c r="H183" s="161">
        <v>436.31700000000001</v>
      </c>
      <c r="I183" s="162"/>
      <c r="J183" s="163">
        <f t="shared" si="20"/>
        <v>0</v>
      </c>
      <c r="K183" s="164"/>
      <c r="L183" s="31"/>
      <c r="M183" s="165"/>
      <c r="N183" s="166" t="s">
        <v>41</v>
      </c>
      <c r="O183" s="61"/>
      <c r="P183" s="167">
        <f t="shared" si="21"/>
        <v>0</v>
      </c>
      <c r="Q183" s="167">
        <v>0</v>
      </c>
      <c r="R183" s="167">
        <f t="shared" si="22"/>
        <v>0</v>
      </c>
      <c r="S183" s="167">
        <v>0</v>
      </c>
      <c r="T183" s="168">
        <f t="shared" si="2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69" t="s">
        <v>124</v>
      </c>
      <c r="AT183" s="169" t="s">
        <v>120</v>
      </c>
      <c r="AU183" s="169" t="s">
        <v>83</v>
      </c>
      <c r="AY183" s="16" t="s">
        <v>117</v>
      </c>
      <c r="BE183" s="170">
        <f t="shared" si="24"/>
        <v>0</v>
      </c>
      <c r="BF183" s="170">
        <f t="shared" si="25"/>
        <v>0</v>
      </c>
      <c r="BG183" s="170">
        <f t="shared" si="26"/>
        <v>0</v>
      </c>
      <c r="BH183" s="170">
        <f t="shared" si="27"/>
        <v>0</v>
      </c>
      <c r="BI183" s="170">
        <f t="shared" si="28"/>
        <v>0</v>
      </c>
      <c r="BJ183" s="16" t="s">
        <v>83</v>
      </c>
      <c r="BK183" s="170">
        <f t="shared" si="29"/>
        <v>0</v>
      </c>
      <c r="BL183" s="16" t="s">
        <v>124</v>
      </c>
      <c r="BM183" s="169" t="s">
        <v>373</v>
      </c>
    </row>
    <row r="184" spans="1:65" s="34" customFormat="1" ht="33" customHeight="1">
      <c r="A184" s="30"/>
      <c r="B184" s="156"/>
      <c r="C184" s="176" t="s">
        <v>374</v>
      </c>
      <c r="D184" s="176" t="s">
        <v>306</v>
      </c>
      <c r="E184" s="177" t="s">
        <v>375</v>
      </c>
      <c r="F184" s="178" t="s">
        <v>376</v>
      </c>
      <c r="G184" s="179" t="s">
        <v>176</v>
      </c>
      <c r="H184" s="180">
        <v>440.68</v>
      </c>
      <c r="I184" s="181"/>
      <c r="J184" s="182">
        <f t="shared" si="20"/>
        <v>0</v>
      </c>
      <c r="K184" s="183"/>
      <c r="L184" s="184"/>
      <c r="M184" s="185"/>
      <c r="N184" s="186" t="s">
        <v>41</v>
      </c>
      <c r="O184" s="61"/>
      <c r="P184" s="167">
        <f t="shared" si="21"/>
        <v>0</v>
      </c>
      <c r="Q184" s="167">
        <v>1.4999999999999999E-4</v>
      </c>
      <c r="R184" s="167">
        <f t="shared" si="22"/>
        <v>6.6101999999999994E-2</v>
      </c>
      <c r="S184" s="167">
        <v>0</v>
      </c>
      <c r="T184" s="168">
        <f t="shared" si="23"/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69" t="s">
        <v>135</v>
      </c>
      <c r="AT184" s="169" t="s">
        <v>306</v>
      </c>
      <c r="AU184" s="169" t="s">
        <v>83</v>
      </c>
      <c r="AY184" s="16" t="s">
        <v>117</v>
      </c>
      <c r="BE184" s="170">
        <f t="shared" si="24"/>
        <v>0</v>
      </c>
      <c r="BF184" s="170">
        <f t="shared" si="25"/>
        <v>0</v>
      </c>
      <c r="BG184" s="170">
        <f t="shared" si="26"/>
        <v>0</v>
      </c>
      <c r="BH184" s="170">
        <f t="shared" si="27"/>
        <v>0</v>
      </c>
      <c r="BI184" s="170">
        <f t="shared" si="28"/>
        <v>0</v>
      </c>
      <c r="BJ184" s="16" t="s">
        <v>83</v>
      </c>
      <c r="BK184" s="170">
        <f t="shared" si="29"/>
        <v>0</v>
      </c>
      <c r="BL184" s="16" t="s">
        <v>124</v>
      </c>
      <c r="BM184" s="169" t="s">
        <v>377</v>
      </c>
    </row>
    <row r="185" spans="1:65" s="34" customFormat="1" ht="24.15" customHeight="1">
      <c r="A185" s="30"/>
      <c r="B185" s="156"/>
      <c r="C185" s="157" t="s">
        <v>196</v>
      </c>
      <c r="D185" s="157" t="s">
        <v>120</v>
      </c>
      <c r="E185" s="158" t="s">
        <v>378</v>
      </c>
      <c r="F185" s="159" t="s">
        <v>379</v>
      </c>
      <c r="G185" s="160" t="s">
        <v>139</v>
      </c>
      <c r="H185" s="161">
        <v>826.81500000000005</v>
      </c>
      <c r="I185" s="162"/>
      <c r="J185" s="163">
        <f t="shared" si="20"/>
        <v>0</v>
      </c>
      <c r="K185" s="164"/>
      <c r="L185" s="31"/>
      <c r="M185" s="165"/>
      <c r="N185" s="166" t="s">
        <v>41</v>
      </c>
      <c r="O185" s="61"/>
      <c r="P185" s="167">
        <f t="shared" si="21"/>
        <v>0</v>
      </c>
      <c r="Q185" s="167">
        <v>0</v>
      </c>
      <c r="R185" s="167">
        <f t="shared" si="22"/>
        <v>0</v>
      </c>
      <c r="S185" s="167">
        <v>0</v>
      </c>
      <c r="T185" s="168">
        <f t="shared" si="23"/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69" t="s">
        <v>124</v>
      </c>
      <c r="AT185" s="169" t="s">
        <v>120</v>
      </c>
      <c r="AU185" s="169" t="s">
        <v>83</v>
      </c>
      <c r="AY185" s="16" t="s">
        <v>117</v>
      </c>
      <c r="BE185" s="170">
        <f t="shared" si="24"/>
        <v>0</v>
      </c>
      <c r="BF185" s="170">
        <f t="shared" si="25"/>
        <v>0</v>
      </c>
      <c r="BG185" s="170">
        <f t="shared" si="26"/>
        <v>0</v>
      </c>
      <c r="BH185" s="170">
        <f t="shared" si="27"/>
        <v>0</v>
      </c>
      <c r="BI185" s="170">
        <f t="shared" si="28"/>
        <v>0</v>
      </c>
      <c r="BJ185" s="16" t="s">
        <v>83</v>
      </c>
      <c r="BK185" s="170">
        <f t="shared" si="29"/>
        <v>0</v>
      </c>
      <c r="BL185" s="16" t="s">
        <v>124</v>
      </c>
      <c r="BM185" s="169" t="s">
        <v>380</v>
      </c>
    </row>
    <row r="186" spans="1:65" s="34" customFormat="1" ht="24.15" customHeight="1">
      <c r="A186" s="30"/>
      <c r="B186" s="156"/>
      <c r="C186" s="157" t="s">
        <v>381</v>
      </c>
      <c r="D186" s="157" t="s">
        <v>120</v>
      </c>
      <c r="E186" s="158" t="s">
        <v>382</v>
      </c>
      <c r="F186" s="159" t="s">
        <v>383</v>
      </c>
      <c r="G186" s="160" t="s">
        <v>139</v>
      </c>
      <c r="H186" s="161">
        <v>1239.6669999999999</v>
      </c>
      <c r="I186" s="162"/>
      <c r="J186" s="163">
        <f t="shared" si="20"/>
        <v>0</v>
      </c>
      <c r="K186" s="164"/>
      <c r="L186" s="31"/>
      <c r="M186" s="165"/>
      <c r="N186" s="166" t="s">
        <v>41</v>
      </c>
      <c r="O186" s="61"/>
      <c r="P186" s="167">
        <f t="shared" si="21"/>
        <v>0</v>
      </c>
      <c r="Q186" s="167">
        <v>8.6700000000000006E-3</v>
      </c>
      <c r="R186" s="167">
        <f t="shared" si="22"/>
        <v>10.74791289</v>
      </c>
      <c r="S186" s="167">
        <v>0</v>
      </c>
      <c r="T186" s="168">
        <f t="shared" si="23"/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69" t="s">
        <v>124</v>
      </c>
      <c r="AT186" s="169" t="s">
        <v>120</v>
      </c>
      <c r="AU186" s="169" t="s">
        <v>83</v>
      </c>
      <c r="AY186" s="16" t="s">
        <v>117</v>
      </c>
      <c r="BE186" s="170">
        <f t="shared" si="24"/>
        <v>0</v>
      </c>
      <c r="BF186" s="170">
        <f t="shared" si="25"/>
        <v>0</v>
      </c>
      <c r="BG186" s="170">
        <f t="shared" si="26"/>
        <v>0</v>
      </c>
      <c r="BH186" s="170">
        <f t="shared" si="27"/>
        <v>0</v>
      </c>
      <c r="BI186" s="170">
        <f t="shared" si="28"/>
        <v>0</v>
      </c>
      <c r="BJ186" s="16" t="s">
        <v>83</v>
      </c>
      <c r="BK186" s="170">
        <f t="shared" si="29"/>
        <v>0</v>
      </c>
      <c r="BL186" s="16" t="s">
        <v>124</v>
      </c>
      <c r="BM186" s="169" t="s">
        <v>384</v>
      </c>
    </row>
    <row r="187" spans="1:65" s="34" customFormat="1" ht="24.15" customHeight="1">
      <c r="A187" s="30"/>
      <c r="B187" s="156"/>
      <c r="C187" s="157" t="s">
        <v>199</v>
      </c>
      <c r="D187" s="157" t="s">
        <v>120</v>
      </c>
      <c r="E187" s="158" t="s">
        <v>385</v>
      </c>
      <c r="F187" s="159" t="s">
        <v>386</v>
      </c>
      <c r="G187" s="160" t="s">
        <v>123</v>
      </c>
      <c r="H187" s="161">
        <v>73</v>
      </c>
      <c r="I187" s="162"/>
      <c r="J187" s="163">
        <f t="shared" si="20"/>
        <v>0</v>
      </c>
      <c r="K187" s="164"/>
      <c r="L187" s="31"/>
      <c r="M187" s="165"/>
      <c r="N187" s="166" t="s">
        <v>41</v>
      </c>
      <c r="O187" s="61"/>
      <c r="P187" s="167">
        <f t="shared" si="21"/>
        <v>0</v>
      </c>
      <c r="Q187" s="167">
        <v>1.7495875000000001E-2</v>
      </c>
      <c r="R187" s="167">
        <f t="shared" si="22"/>
        <v>1.2771988750000001</v>
      </c>
      <c r="S187" s="167">
        <v>0</v>
      </c>
      <c r="T187" s="168">
        <f t="shared" si="23"/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69" t="s">
        <v>124</v>
      </c>
      <c r="AT187" s="169" t="s">
        <v>120</v>
      </c>
      <c r="AU187" s="169" t="s">
        <v>83</v>
      </c>
      <c r="AY187" s="16" t="s">
        <v>117</v>
      </c>
      <c r="BE187" s="170">
        <f t="shared" si="24"/>
        <v>0</v>
      </c>
      <c r="BF187" s="170">
        <f t="shared" si="25"/>
        <v>0</v>
      </c>
      <c r="BG187" s="170">
        <f t="shared" si="26"/>
        <v>0</v>
      </c>
      <c r="BH187" s="170">
        <f t="shared" si="27"/>
        <v>0</v>
      </c>
      <c r="BI187" s="170">
        <f t="shared" si="28"/>
        <v>0</v>
      </c>
      <c r="BJ187" s="16" t="s">
        <v>83</v>
      </c>
      <c r="BK187" s="170">
        <f t="shared" si="29"/>
        <v>0</v>
      </c>
      <c r="BL187" s="16" t="s">
        <v>124</v>
      </c>
      <c r="BM187" s="169" t="s">
        <v>387</v>
      </c>
    </row>
    <row r="188" spans="1:65" s="34" customFormat="1" ht="16.5" customHeight="1">
      <c r="A188" s="30"/>
      <c r="B188" s="156"/>
      <c r="C188" s="176" t="s">
        <v>388</v>
      </c>
      <c r="D188" s="176" t="s">
        <v>306</v>
      </c>
      <c r="E188" s="177" t="s">
        <v>389</v>
      </c>
      <c r="F188" s="178" t="s">
        <v>390</v>
      </c>
      <c r="G188" s="179" t="s">
        <v>123</v>
      </c>
      <c r="H188" s="180">
        <v>73</v>
      </c>
      <c r="I188" s="181"/>
      <c r="J188" s="182">
        <f t="shared" si="20"/>
        <v>0</v>
      </c>
      <c r="K188" s="183"/>
      <c r="L188" s="184"/>
      <c r="M188" s="185"/>
      <c r="N188" s="186" t="s">
        <v>41</v>
      </c>
      <c r="O188" s="61"/>
      <c r="P188" s="167">
        <f t="shared" si="21"/>
        <v>0</v>
      </c>
      <c r="Q188" s="167">
        <v>0</v>
      </c>
      <c r="R188" s="167">
        <f t="shared" si="22"/>
        <v>0</v>
      </c>
      <c r="S188" s="167">
        <v>0</v>
      </c>
      <c r="T188" s="168">
        <f t="shared" si="23"/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69" t="s">
        <v>135</v>
      </c>
      <c r="AT188" s="169" t="s">
        <v>306</v>
      </c>
      <c r="AU188" s="169" t="s">
        <v>83</v>
      </c>
      <c r="AY188" s="16" t="s">
        <v>117</v>
      </c>
      <c r="BE188" s="170">
        <f t="shared" si="24"/>
        <v>0</v>
      </c>
      <c r="BF188" s="170">
        <f t="shared" si="25"/>
        <v>0</v>
      </c>
      <c r="BG188" s="170">
        <f t="shared" si="26"/>
        <v>0</v>
      </c>
      <c r="BH188" s="170">
        <f t="shared" si="27"/>
        <v>0</v>
      </c>
      <c r="BI188" s="170">
        <f t="shared" si="28"/>
        <v>0</v>
      </c>
      <c r="BJ188" s="16" t="s">
        <v>83</v>
      </c>
      <c r="BK188" s="170">
        <f t="shared" si="29"/>
        <v>0</v>
      </c>
      <c r="BL188" s="16" t="s">
        <v>124</v>
      </c>
      <c r="BM188" s="169" t="s">
        <v>391</v>
      </c>
    </row>
    <row r="189" spans="1:65" s="142" customFormat="1" ht="22.8" customHeight="1">
      <c r="B189" s="143"/>
      <c r="D189" s="144" t="s">
        <v>74</v>
      </c>
      <c r="E189" s="154" t="s">
        <v>118</v>
      </c>
      <c r="F189" s="154" t="s">
        <v>119</v>
      </c>
      <c r="I189" s="146"/>
      <c r="J189" s="155">
        <f>BK189</f>
        <v>0</v>
      </c>
      <c r="L189" s="143"/>
      <c r="M189" s="148"/>
      <c r="N189" s="149"/>
      <c r="O189" s="149"/>
      <c r="P189" s="150">
        <f>SUM(P190:P200)</f>
        <v>0</v>
      </c>
      <c r="Q189" s="149"/>
      <c r="R189" s="150">
        <f>SUM(R190:R200)</f>
        <v>196.75345229817998</v>
      </c>
      <c r="S189" s="149"/>
      <c r="T189" s="151">
        <f>SUM(T190:T200)</f>
        <v>6.9296999999999995</v>
      </c>
      <c r="AR189" s="144" t="s">
        <v>12</v>
      </c>
      <c r="AT189" s="152" t="s">
        <v>74</v>
      </c>
      <c r="AU189" s="152" t="s">
        <v>12</v>
      </c>
      <c r="AY189" s="144" t="s">
        <v>117</v>
      </c>
      <c r="BK189" s="153">
        <f>SUM(BK190:BK200)</f>
        <v>0</v>
      </c>
    </row>
    <row r="190" spans="1:65" s="34" customFormat="1" ht="37.799999999999997" customHeight="1">
      <c r="A190" s="30"/>
      <c r="B190" s="156"/>
      <c r="C190" s="157" t="s">
        <v>208</v>
      </c>
      <c r="D190" s="157" t="s">
        <v>120</v>
      </c>
      <c r="E190" s="158" t="s">
        <v>392</v>
      </c>
      <c r="F190" s="159" t="s">
        <v>393</v>
      </c>
      <c r="G190" s="160" t="s">
        <v>176</v>
      </c>
      <c r="H190" s="161">
        <v>248.64099999999999</v>
      </c>
      <c r="I190" s="162"/>
      <c r="J190" s="163">
        <f t="shared" ref="J190:J200" si="30">ROUND(I190*H190,2)</f>
        <v>0</v>
      </c>
      <c r="K190" s="164"/>
      <c r="L190" s="31"/>
      <c r="M190" s="165"/>
      <c r="N190" s="166" t="s">
        <v>41</v>
      </c>
      <c r="O190" s="61"/>
      <c r="P190" s="167">
        <f t="shared" ref="P190:P200" si="31">O190*H190</f>
        <v>0</v>
      </c>
      <c r="Q190" s="167">
        <v>9.8529599999999995E-2</v>
      </c>
      <c r="R190" s="167">
        <f t="shared" ref="R190:R200" si="32">Q190*H190</f>
        <v>24.498498273599999</v>
      </c>
      <c r="S190" s="167">
        <v>0</v>
      </c>
      <c r="T190" s="168">
        <f t="shared" ref="T190:T200" si="33"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69" t="s">
        <v>124</v>
      </c>
      <c r="AT190" s="169" t="s">
        <v>120</v>
      </c>
      <c r="AU190" s="169" t="s">
        <v>83</v>
      </c>
      <c r="AY190" s="16" t="s">
        <v>117</v>
      </c>
      <c r="BE190" s="170">
        <f t="shared" ref="BE190:BE200" si="34">IF(N190="základná",J190,0)</f>
        <v>0</v>
      </c>
      <c r="BF190" s="170">
        <f t="shared" ref="BF190:BF200" si="35">IF(N190="znížená",J190,0)</f>
        <v>0</v>
      </c>
      <c r="BG190" s="170">
        <f t="shared" ref="BG190:BG200" si="36">IF(N190="zákl. prenesená",J190,0)</f>
        <v>0</v>
      </c>
      <c r="BH190" s="170">
        <f t="shared" ref="BH190:BH200" si="37">IF(N190="zníž. prenesená",J190,0)</f>
        <v>0</v>
      </c>
      <c r="BI190" s="170">
        <f t="shared" ref="BI190:BI200" si="38">IF(N190="nulová",J190,0)</f>
        <v>0</v>
      </c>
      <c r="BJ190" s="16" t="s">
        <v>83</v>
      </c>
      <c r="BK190" s="170">
        <f t="shared" ref="BK190:BK200" si="39">ROUND(I190*H190,2)</f>
        <v>0</v>
      </c>
      <c r="BL190" s="16" t="s">
        <v>124</v>
      </c>
      <c r="BM190" s="169" t="s">
        <v>394</v>
      </c>
    </row>
    <row r="191" spans="1:65" s="34" customFormat="1" ht="21.75" customHeight="1">
      <c r="A191" s="30"/>
      <c r="B191" s="156"/>
      <c r="C191" s="176" t="s">
        <v>395</v>
      </c>
      <c r="D191" s="176" t="s">
        <v>306</v>
      </c>
      <c r="E191" s="177" t="s">
        <v>396</v>
      </c>
      <c r="F191" s="178" t="s">
        <v>397</v>
      </c>
      <c r="G191" s="179" t="s">
        <v>123</v>
      </c>
      <c r="H191" s="180">
        <v>250</v>
      </c>
      <c r="I191" s="181"/>
      <c r="J191" s="182">
        <f t="shared" si="30"/>
        <v>0</v>
      </c>
      <c r="K191" s="183"/>
      <c r="L191" s="184"/>
      <c r="M191" s="185"/>
      <c r="N191" s="186" t="s">
        <v>41</v>
      </c>
      <c r="O191" s="61"/>
      <c r="P191" s="167">
        <f t="shared" si="31"/>
        <v>0</v>
      </c>
      <c r="Q191" s="167">
        <v>2.35E-2</v>
      </c>
      <c r="R191" s="167">
        <f t="shared" si="32"/>
        <v>5.875</v>
      </c>
      <c r="S191" s="167">
        <v>0</v>
      </c>
      <c r="T191" s="168">
        <f t="shared" si="3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69" t="s">
        <v>135</v>
      </c>
      <c r="AT191" s="169" t="s">
        <v>306</v>
      </c>
      <c r="AU191" s="169" t="s">
        <v>83</v>
      </c>
      <c r="AY191" s="16" t="s">
        <v>117</v>
      </c>
      <c r="BE191" s="170">
        <f t="shared" si="34"/>
        <v>0</v>
      </c>
      <c r="BF191" s="170">
        <f t="shared" si="35"/>
        <v>0</v>
      </c>
      <c r="BG191" s="170">
        <f t="shared" si="36"/>
        <v>0</v>
      </c>
      <c r="BH191" s="170">
        <f t="shared" si="37"/>
        <v>0</v>
      </c>
      <c r="BI191" s="170">
        <f t="shared" si="38"/>
        <v>0</v>
      </c>
      <c r="BJ191" s="16" t="s">
        <v>83</v>
      </c>
      <c r="BK191" s="170">
        <f t="shared" si="39"/>
        <v>0</v>
      </c>
      <c r="BL191" s="16" t="s">
        <v>124</v>
      </c>
      <c r="BM191" s="169" t="s">
        <v>398</v>
      </c>
    </row>
    <row r="192" spans="1:65" s="34" customFormat="1" ht="33" customHeight="1">
      <c r="A192" s="30"/>
      <c r="B192" s="156"/>
      <c r="C192" s="157" t="s">
        <v>211</v>
      </c>
      <c r="D192" s="157" t="s">
        <v>120</v>
      </c>
      <c r="E192" s="158" t="s">
        <v>399</v>
      </c>
      <c r="F192" s="159" t="s">
        <v>400</v>
      </c>
      <c r="G192" s="160" t="s">
        <v>139</v>
      </c>
      <c r="H192" s="161">
        <v>2204.6729999999998</v>
      </c>
      <c r="I192" s="162"/>
      <c r="J192" s="163">
        <f t="shared" si="30"/>
        <v>0</v>
      </c>
      <c r="K192" s="164"/>
      <c r="L192" s="31"/>
      <c r="M192" s="165"/>
      <c r="N192" s="166" t="s">
        <v>41</v>
      </c>
      <c r="O192" s="61"/>
      <c r="P192" s="167">
        <f t="shared" si="31"/>
        <v>0</v>
      </c>
      <c r="Q192" s="167">
        <v>2.5710569999999999E-2</v>
      </c>
      <c r="R192" s="167">
        <f t="shared" si="32"/>
        <v>56.68339949360999</v>
      </c>
      <c r="S192" s="167">
        <v>0</v>
      </c>
      <c r="T192" s="168">
        <f t="shared" si="3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69" t="s">
        <v>124</v>
      </c>
      <c r="AT192" s="169" t="s">
        <v>120</v>
      </c>
      <c r="AU192" s="169" t="s">
        <v>83</v>
      </c>
      <c r="AY192" s="16" t="s">
        <v>117</v>
      </c>
      <c r="BE192" s="170">
        <f t="shared" si="34"/>
        <v>0</v>
      </c>
      <c r="BF192" s="170">
        <f t="shared" si="35"/>
        <v>0</v>
      </c>
      <c r="BG192" s="170">
        <f t="shared" si="36"/>
        <v>0</v>
      </c>
      <c r="BH192" s="170">
        <f t="shared" si="37"/>
        <v>0</v>
      </c>
      <c r="BI192" s="170">
        <f t="shared" si="38"/>
        <v>0</v>
      </c>
      <c r="BJ192" s="16" t="s">
        <v>83</v>
      </c>
      <c r="BK192" s="170">
        <f t="shared" si="39"/>
        <v>0</v>
      </c>
      <c r="BL192" s="16" t="s">
        <v>124</v>
      </c>
      <c r="BM192" s="169" t="s">
        <v>401</v>
      </c>
    </row>
    <row r="193" spans="1:65" s="34" customFormat="1" ht="44.25" customHeight="1">
      <c r="A193" s="30"/>
      <c r="B193" s="156"/>
      <c r="C193" s="157" t="s">
        <v>402</v>
      </c>
      <c r="D193" s="157" t="s">
        <v>120</v>
      </c>
      <c r="E193" s="158" t="s">
        <v>403</v>
      </c>
      <c r="F193" s="159" t="s">
        <v>404</v>
      </c>
      <c r="G193" s="160" t="s">
        <v>139</v>
      </c>
      <c r="H193" s="161">
        <v>22046.73</v>
      </c>
      <c r="I193" s="162"/>
      <c r="J193" s="163">
        <f t="shared" si="30"/>
        <v>0</v>
      </c>
      <c r="K193" s="164"/>
      <c r="L193" s="31"/>
      <c r="M193" s="165"/>
      <c r="N193" s="166" t="s">
        <v>41</v>
      </c>
      <c r="O193" s="61"/>
      <c r="P193" s="167">
        <f t="shared" si="31"/>
        <v>0</v>
      </c>
      <c r="Q193" s="167">
        <v>0</v>
      </c>
      <c r="R193" s="167">
        <f t="shared" si="32"/>
        <v>0</v>
      </c>
      <c r="S193" s="167">
        <v>0</v>
      </c>
      <c r="T193" s="168">
        <f t="shared" si="3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69" t="s">
        <v>124</v>
      </c>
      <c r="AT193" s="169" t="s">
        <v>120</v>
      </c>
      <c r="AU193" s="169" t="s">
        <v>83</v>
      </c>
      <c r="AY193" s="16" t="s">
        <v>117</v>
      </c>
      <c r="BE193" s="170">
        <f t="shared" si="34"/>
        <v>0</v>
      </c>
      <c r="BF193" s="170">
        <f t="shared" si="35"/>
        <v>0</v>
      </c>
      <c r="BG193" s="170">
        <f t="shared" si="36"/>
        <v>0</v>
      </c>
      <c r="BH193" s="170">
        <f t="shared" si="37"/>
        <v>0</v>
      </c>
      <c r="BI193" s="170">
        <f t="shared" si="38"/>
        <v>0</v>
      </c>
      <c r="BJ193" s="16" t="s">
        <v>83</v>
      </c>
      <c r="BK193" s="170">
        <f t="shared" si="39"/>
        <v>0</v>
      </c>
      <c r="BL193" s="16" t="s">
        <v>124</v>
      </c>
      <c r="BM193" s="169" t="s">
        <v>405</v>
      </c>
    </row>
    <row r="194" spans="1:65" s="34" customFormat="1" ht="33" customHeight="1">
      <c r="A194" s="30"/>
      <c r="B194" s="156"/>
      <c r="C194" s="157" t="s">
        <v>217</v>
      </c>
      <c r="D194" s="157" t="s">
        <v>120</v>
      </c>
      <c r="E194" s="158" t="s">
        <v>406</v>
      </c>
      <c r="F194" s="159" t="s">
        <v>407</v>
      </c>
      <c r="G194" s="160" t="s">
        <v>139</v>
      </c>
      <c r="H194" s="161">
        <v>2204.6729999999998</v>
      </c>
      <c r="I194" s="162"/>
      <c r="J194" s="163">
        <f t="shared" si="30"/>
        <v>0</v>
      </c>
      <c r="K194" s="164"/>
      <c r="L194" s="31"/>
      <c r="M194" s="165"/>
      <c r="N194" s="166" t="s">
        <v>41</v>
      </c>
      <c r="O194" s="61"/>
      <c r="P194" s="167">
        <f t="shared" si="31"/>
        <v>0</v>
      </c>
      <c r="Q194" s="167">
        <v>2.571E-2</v>
      </c>
      <c r="R194" s="167">
        <f t="shared" si="32"/>
        <v>56.682142829999997</v>
      </c>
      <c r="S194" s="167">
        <v>0</v>
      </c>
      <c r="T194" s="168">
        <f t="shared" si="3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69" t="s">
        <v>124</v>
      </c>
      <c r="AT194" s="169" t="s">
        <v>120</v>
      </c>
      <c r="AU194" s="169" t="s">
        <v>83</v>
      </c>
      <c r="AY194" s="16" t="s">
        <v>117</v>
      </c>
      <c r="BE194" s="170">
        <f t="shared" si="34"/>
        <v>0</v>
      </c>
      <c r="BF194" s="170">
        <f t="shared" si="35"/>
        <v>0</v>
      </c>
      <c r="BG194" s="170">
        <f t="shared" si="36"/>
        <v>0</v>
      </c>
      <c r="BH194" s="170">
        <f t="shared" si="37"/>
        <v>0</v>
      </c>
      <c r="BI194" s="170">
        <f t="shared" si="38"/>
        <v>0</v>
      </c>
      <c r="BJ194" s="16" t="s">
        <v>83</v>
      </c>
      <c r="BK194" s="170">
        <f t="shared" si="39"/>
        <v>0</v>
      </c>
      <c r="BL194" s="16" t="s">
        <v>124</v>
      </c>
      <c r="BM194" s="169" t="s">
        <v>408</v>
      </c>
    </row>
    <row r="195" spans="1:65" s="34" customFormat="1" ht="24.15" customHeight="1">
      <c r="A195" s="30"/>
      <c r="B195" s="156"/>
      <c r="C195" s="157" t="s">
        <v>409</v>
      </c>
      <c r="D195" s="157" t="s">
        <v>120</v>
      </c>
      <c r="E195" s="158" t="s">
        <v>410</v>
      </c>
      <c r="F195" s="159" t="s">
        <v>411</v>
      </c>
      <c r="G195" s="160" t="s">
        <v>139</v>
      </c>
      <c r="H195" s="161">
        <v>1253.319</v>
      </c>
      <c r="I195" s="162"/>
      <c r="J195" s="163">
        <f t="shared" si="30"/>
        <v>0</v>
      </c>
      <c r="K195" s="164"/>
      <c r="L195" s="31"/>
      <c r="M195" s="165"/>
      <c r="N195" s="166" t="s">
        <v>41</v>
      </c>
      <c r="O195" s="61"/>
      <c r="P195" s="167">
        <f t="shared" si="31"/>
        <v>0</v>
      </c>
      <c r="Q195" s="167">
        <v>4.2198630000000001E-2</v>
      </c>
      <c r="R195" s="167">
        <f t="shared" si="32"/>
        <v>52.888344752969999</v>
      </c>
      <c r="S195" s="167">
        <v>0</v>
      </c>
      <c r="T195" s="168">
        <f t="shared" si="3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69" t="s">
        <v>124</v>
      </c>
      <c r="AT195" s="169" t="s">
        <v>120</v>
      </c>
      <c r="AU195" s="169" t="s">
        <v>83</v>
      </c>
      <c r="AY195" s="16" t="s">
        <v>117</v>
      </c>
      <c r="BE195" s="170">
        <f t="shared" si="34"/>
        <v>0</v>
      </c>
      <c r="BF195" s="170">
        <f t="shared" si="35"/>
        <v>0</v>
      </c>
      <c r="BG195" s="170">
        <f t="shared" si="36"/>
        <v>0</v>
      </c>
      <c r="BH195" s="170">
        <f t="shared" si="37"/>
        <v>0</v>
      </c>
      <c r="BI195" s="170">
        <f t="shared" si="38"/>
        <v>0</v>
      </c>
      <c r="BJ195" s="16" t="s">
        <v>83</v>
      </c>
      <c r="BK195" s="170">
        <f t="shared" si="39"/>
        <v>0</v>
      </c>
      <c r="BL195" s="16" t="s">
        <v>124</v>
      </c>
      <c r="BM195" s="169" t="s">
        <v>412</v>
      </c>
    </row>
    <row r="196" spans="1:65" s="34" customFormat="1" ht="16.5" customHeight="1">
      <c r="A196" s="30"/>
      <c r="B196" s="156"/>
      <c r="C196" s="157" t="s">
        <v>220</v>
      </c>
      <c r="D196" s="157" t="s">
        <v>120</v>
      </c>
      <c r="E196" s="158" t="s">
        <v>413</v>
      </c>
      <c r="F196" s="159" t="s">
        <v>414</v>
      </c>
      <c r="G196" s="160" t="s">
        <v>176</v>
      </c>
      <c r="H196" s="161">
        <v>230.738</v>
      </c>
      <c r="I196" s="162"/>
      <c r="J196" s="163">
        <f t="shared" si="30"/>
        <v>0</v>
      </c>
      <c r="K196" s="164"/>
      <c r="L196" s="31"/>
      <c r="M196" s="165"/>
      <c r="N196" s="166" t="s">
        <v>41</v>
      </c>
      <c r="O196" s="61"/>
      <c r="P196" s="167">
        <f t="shared" si="31"/>
        <v>0</v>
      </c>
      <c r="Q196" s="167">
        <v>5.4600000000000004E-4</v>
      </c>
      <c r="R196" s="167">
        <f t="shared" si="32"/>
        <v>0.12598294800000001</v>
      </c>
      <c r="S196" s="167">
        <v>0</v>
      </c>
      <c r="T196" s="168">
        <f t="shared" si="3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69" t="s">
        <v>124</v>
      </c>
      <c r="AT196" s="169" t="s">
        <v>120</v>
      </c>
      <c r="AU196" s="169" t="s">
        <v>83</v>
      </c>
      <c r="AY196" s="16" t="s">
        <v>117</v>
      </c>
      <c r="BE196" s="170">
        <f t="shared" si="34"/>
        <v>0</v>
      </c>
      <c r="BF196" s="170">
        <f t="shared" si="35"/>
        <v>0</v>
      </c>
      <c r="BG196" s="170">
        <f t="shared" si="36"/>
        <v>0</v>
      </c>
      <c r="BH196" s="170">
        <f t="shared" si="37"/>
        <v>0</v>
      </c>
      <c r="BI196" s="170">
        <f t="shared" si="38"/>
        <v>0</v>
      </c>
      <c r="BJ196" s="16" t="s">
        <v>83</v>
      </c>
      <c r="BK196" s="170">
        <f t="shared" si="39"/>
        <v>0</v>
      </c>
      <c r="BL196" s="16" t="s">
        <v>124</v>
      </c>
      <c r="BM196" s="169" t="s">
        <v>415</v>
      </c>
    </row>
    <row r="197" spans="1:65" s="34" customFormat="1" ht="24.15" customHeight="1">
      <c r="A197" s="30"/>
      <c r="B197" s="156"/>
      <c r="C197" s="157" t="s">
        <v>416</v>
      </c>
      <c r="D197" s="157" t="s">
        <v>120</v>
      </c>
      <c r="E197" s="158" t="s">
        <v>417</v>
      </c>
      <c r="F197" s="159" t="s">
        <v>418</v>
      </c>
      <c r="G197" s="160" t="s">
        <v>123</v>
      </c>
      <c r="H197" s="161">
        <v>4</v>
      </c>
      <c r="I197" s="162"/>
      <c r="J197" s="163">
        <f t="shared" si="30"/>
        <v>0</v>
      </c>
      <c r="K197" s="164"/>
      <c r="L197" s="31"/>
      <c r="M197" s="165"/>
      <c r="N197" s="166" t="s">
        <v>41</v>
      </c>
      <c r="O197" s="61"/>
      <c r="P197" s="167">
        <f t="shared" si="31"/>
        <v>0</v>
      </c>
      <c r="Q197" s="167">
        <v>2.0999999999999999E-5</v>
      </c>
      <c r="R197" s="167">
        <f t="shared" si="32"/>
        <v>8.3999999999999995E-5</v>
      </c>
      <c r="S197" s="167">
        <v>0</v>
      </c>
      <c r="T197" s="168">
        <f t="shared" si="33"/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69" t="s">
        <v>124</v>
      </c>
      <c r="AT197" s="169" t="s">
        <v>120</v>
      </c>
      <c r="AU197" s="169" t="s">
        <v>83</v>
      </c>
      <c r="AY197" s="16" t="s">
        <v>117</v>
      </c>
      <c r="BE197" s="170">
        <f t="shared" si="34"/>
        <v>0</v>
      </c>
      <c r="BF197" s="170">
        <f t="shared" si="35"/>
        <v>0</v>
      </c>
      <c r="BG197" s="170">
        <f t="shared" si="36"/>
        <v>0</v>
      </c>
      <c r="BH197" s="170">
        <f t="shared" si="37"/>
        <v>0</v>
      </c>
      <c r="BI197" s="170">
        <f t="shared" si="38"/>
        <v>0</v>
      </c>
      <c r="BJ197" s="16" t="s">
        <v>83</v>
      </c>
      <c r="BK197" s="170">
        <f t="shared" si="39"/>
        <v>0</v>
      </c>
      <c r="BL197" s="16" t="s">
        <v>124</v>
      </c>
      <c r="BM197" s="169" t="s">
        <v>419</v>
      </c>
    </row>
    <row r="198" spans="1:65" s="34" customFormat="1" ht="33" customHeight="1">
      <c r="A198" s="30"/>
      <c r="B198" s="156"/>
      <c r="C198" s="176" t="s">
        <v>224</v>
      </c>
      <c r="D198" s="176" t="s">
        <v>306</v>
      </c>
      <c r="E198" s="177" t="s">
        <v>420</v>
      </c>
      <c r="F198" s="178" t="s">
        <v>421</v>
      </c>
      <c r="G198" s="179" t="s">
        <v>123</v>
      </c>
      <c r="H198" s="180">
        <v>4</v>
      </c>
      <c r="I198" s="181"/>
      <c r="J198" s="182">
        <f t="shared" si="30"/>
        <v>0</v>
      </c>
      <c r="K198" s="183"/>
      <c r="L198" s="184"/>
      <c r="M198" s="185"/>
      <c r="N198" s="186" t="s">
        <v>41</v>
      </c>
      <c r="O198" s="61"/>
      <c r="P198" s="167">
        <f t="shared" si="31"/>
        <v>0</v>
      </c>
      <c r="Q198" s="167">
        <v>0</v>
      </c>
      <c r="R198" s="167">
        <f t="shared" si="32"/>
        <v>0</v>
      </c>
      <c r="S198" s="167">
        <v>0</v>
      </c>
      <c r="T198" s="168">
        <f t="shared" si="33"/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69" t="s">
        <v>135</v>
      </c>
      <c r="AT198" s="169" t="s">
        <v>306</v>
      </c>
      <c r="AU198" s="169" t="s">
        <v>83</v>
      </c>
      <c r="AY198" s="16" t="s">
        <v>117</v>
      </c>
      <c r="BE198" s="170">
        <f t="shared" si="34"/>
        <v>0</v>
      </c>
      <c r="BF198" s="170">
        <f t="shared" si="35"/>
        <v>0</v>
      </c>
      <c r="BG198" s="170">
        <f t="shared" si="36"/>
        <v>0</v>
      </c>
      <c r="BH198" s="170">
        <f t="shared" si="37"/>
        <v>0</v>
      </c>
      <c r="BI198" s="170">
        <f t="shared" si="38"/>
        <v>0</v>
      </c>
      <c r="BJ198" s="16" t="s">
        <v>83</v>
      </c>
      <c r="BK198" s="170">
        <f t="shared" si="39"/>
        <v>0</v>
      </c>
      <c r="BL198" s="16" t="s">
        <v>124</v>
      </c>
      <c r="BM198" s="169" t="s">
        <v>422</v>
      </c>
    </row>
    <row r="199" spans="1:65" s="34" customFormat="1" ht="33" customHeight="1">
      <c r="A199" s="30"/>
      <c r="B199" s="156"/>
      <c r="C199" s="157" t="s">
        <v>423</v>
      </c>
      <c r="D199" s="157" t="s">
        <v>120</v>
      </c>
      <c r="E199" s="158" t="s">
        <v>424</v>
      </c>
      <c r="F199" s="159" t="s">
        <v>425</v>
      </c>
      <c r="G199" s="160" t="s">
        <v>123</v>
      </c>
      <c r="H199" s="161">
        <v>33</v>
      </c>
      <c r="I199" s="162"/>
      <c r="J199" s="163">
        <f t="shared" si="30"/>
        <v>0</v>
      </c>
      <c r="K199" s="164"/>
      <c r="L199" s="31"/>
      <c r="M199" s="165"/>
      <c r="N199" s="166" t="s">
        <v>41</v>
      </c>
      <c r="O199" s="61"/>
      <c r="P199" s="167">
        <f t="shared" si="31"/>
        <v>0</v>
      </c>
      <c r="Q199" s="167">
        <v>0</v>
      </c>
      <c r="R199" s="167">
        <f t="shared" si="32"/>
        <v>0</v>
      </c>
      <c r="S199" s="167">
        <v>0.154</v>
      </c>
      <c r="T199" s="168">
        <f t="shared" si="33"/>
        <v>5.0819999999999999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69" t="s">
        <v>124</v>
      </c>
      <c r="AT199" s="169" t="s">
        <v>120</v>
      </c>
      <c r="AU199" s="169" t="s">
        <v>83</v>
      </c>
      <c r="AY199" s="16" t="s">
        <v>117</v>
      </c>
      <c r="BE199" s="170">
        <f t="shared" si="34"/>
        <v>0</v>
      </c>
      <c r="BF199" s="170">
        <f t="shared" si="35"/>
        <v>0</v>
      </c>
      <c r="BG199" s="170">
        <f t="shared" si="36"/>
        <v>0</v>
      </c>
      <c r="BH199" s="170">
        <f t="shared" si="37"/>
        <v>0</v>
      </c>
      <c r="BI199" s="170">
        <f t="shared" si="38"/>
        <v>0</v>
      </c>
      <c r="BJ199" s="16" t="s">
        <v>83</v>
      </c>
      <c r="BK199" s="170">
        <f t="shared" si="39"/>
        <v>0</v>
      </c>
      <c r="BL199" s="16" t="s">
        <v>124</v>
      </c>
      <c r="BM199" s="169" t="s">
        <v>426</v>
      </c>
    </row>
    <row r="200" spans="1:65" s="34" customFormat="1" ht="37.799999999999997" customHeight="1">
      <c r="A200" s="30"/>
      <c r="B200" s="156"/>
      <c r="C200" s="157" t="s">
        <v>227</v>
      </c>
      <c r="D200" s="157" t="s">
        <v>120</v>
      </c>
      <c r="E200" s="158" t="s">
        <v>427</v>
      </c>
      <c r="F200" s="159" t="s">
        <v>428</v>
      </c>
      <c r="G200" s="160" t="s">
        <v>176</v>
      </c>
      <c r="H200" s="161">
        <v>205.3</v>
      </c>
      <c r="I200" s="162"/>
      <c r="J200" s="163">
        <f t="shared" si="30"/>
        <v>0</v>
      </c>
      <c r="K200" s="164"/>
      <c r="L200" s="31"/>
      <c r="M200" s="165"/>
      <c r="N200" s="166" t="s">
        <v>41</v>
      </c>
      <c r="O200" s="61"/>
      <c r="P200" s="167">
        <f t="shared" si="31"/>
        <v>0</v>
      </c>
      <c r="Q200" s="167">
        <v>0</v>
      </c>
      <c r="R200" s="167">
        <f t="shared" si="32"/>
        <v>0</v>
      </c>
      <c r="S200" s="167">
        <v>8.9999999999999993E-3</v>
      </c>
      <c r="T200" s="168">
        <f t="shared" si="33"/>
        <v>1.8476999999999999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69" t="s">
        <v>124</v>
      </c>
      <c r="AT200" s="169" t="s">
        <v>120</v>
      </c>
      <c r="AU200" s="169" t="s">
        <v>83</v>
      </c>
      <c r="AY200" s="16" t="s">
        <v>117</v>
      </c>
      <c r="BE200" s="170">
        <f t="shared" si="34"/>
        <v>0</v>
      </c>
      <c r="BF200" s="170">
        <f t="shared" si="35"/>
        <v>0</v>
      </c>
      <c r="BG200" s="170">
        <f t="shared" si="36"/>
        <v>0</v>
      </c>
      <c r="BH200" s="170">
        <f t="shared" si="37"/>
        <v>0</v>
      </c>
      <c r="BI200" s="170">
        <f t="shared" si="38"/>
        <v>0</v>
      </c>
      <c r="BJ200" s="16" t="s">
        <v>83</v>
      </c>
      <c r="BK200" s="170">
        <f t="shared" si="39"/>
        <v>0</v>
      </c>
      <c r="BL200" s="16" t="s">
        <v>124</v>
      </c>
      <c r="BM200" s="169" t="s">
        <v>429</v>
      </c>
    </row>
    <row r="201" spans="1:65" s="142" customFormat="1" ht="22.8" customHeight="1">
      <c r="B201" s="143"/>
      <c r="D201" s="144" t="s">
        <v>74</v>
      </c>
      <c r="E201" s="154" t="s">
        <v>430</v>
      </c>
      <c r="F201" s="154" t="s">
        <v>431</v>
      </c>
      <c r="I201" s="146"/>
      <c r="J201" s="155">
        <f>BK201</f>
        <v>0</v>
      </c>
      <c r="L201" s="143"/>
      <c r="M201" s="148"/>
      <c r="N201" s="149"/>
      <c r="O201" s="149"/>
      <c r="P201" s="150">
        <f>P202</f>
        <v>0</v>
      </c>
      <c r="Q201" s="149"/>
      <c r="R201" s="150">
        <f>R202</f>
        <v>0</v>
      </c>
      <c r="S201" s="149"/>
      <c r="T201" s="151">
        <f>T202</f>
        <v>0</v>
      </c>
      <c r="AR201" s="144" t="s">
        <v>12</v>
      </c>
      <c r="AT201" s="152" t="s">
        <v>74</v>
      </c>
      <c r="AU201" s="152" t="s">
        <v>12</v>
      </c>
      <c r="AY201" s="144" t="s">
        <v>117</v>
      </c>
      <c r="BK201" s="153">
        <f>BK202</f>
        <v>0</v>
      </c>
    </row>
    <row r="202" spans="1:65" s="34" customFormat="1" ht="24.15" customHeight="1">
      <c r="A202" s="30"/>
      <c r="B202" s="156"/>
      <c r="C202" s="157" t="s">
        <v>432</v>
      </c>
      <c r="D202" s="157" t="s">
        <v>120</v>
      </c>
      <c r="E202" s="158" t="s">
        <v>433</v>
      </c>
      <c r="F202" s="159" t="s">
        <v>434</v>
      </c>
      <c r="G202" s="160" t="s">
        <v>184</v>
      </c>
      <c r="H202" s="161">
        <v>859.60900000000004</v>
      </c>
      <c r="I202" s="162"/>
      <c r="J202" s="163">
        <f>ROUND(I202*H202,2)</f>
        <v>0</v>
      </c>
      <c r="K202" s="164"/>
      <c r="L202" s="31"/>
      <c r="M202" s="165"/>
      <c r="N202" s="166" t="s">
        <v>41</v>
      </c>
      <c r="O202" s="61"/>
      <c r="P202" s="167">
        <f>O202*H202</f>
        <v>0</v>
      </c>
      <c r="Q202" s="167">
        <v>0</v>
      </c>
      <c r="R202" s="167">
        <f>Q202*H202</f>
        <v>0</v>
      </c>
      <c r="S202" s="167">
        <v>0</v>
      </c>
      <c r="T202" s="168">
        <f>S202*H202</f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69" t="s">
        <v>124</v>
      </c>
      <c r="AT202" s="169" t="s">
        <v>120</v>
      </c>
      <c r="AU202" s="169" t="s">
        <v>83</v>
      </c>
      <c r="AY202" s="16" t="s">
        <v>117</v>
      </c>
      <c r="BE202" s="170">
        <f>IF(N202="základná",J202,0)</f>
        <v>0</v>
      </c>
      <c r="BF202" s="170">
        <f>IF(N202="znížená",J202,0)</f>
        <v>0</v>
      </c>
      <c r="BG202" s="170">
        <f>IF(N202="zákl. prenesená",J202,0)</f>
        <v>0</v>
      </c>
      <c r="BH202" s="170">
        <f>IF(N202="zníž. prenesená",J202,0)</f>
        <v>0</v>
      </c>
      <c r="BI202" s="170">
        <f>IF(N202="nulová",J202,0)</f>
        <v>0</v>
      </c>
      <c r="BJ202" s="16" t="s">
        <v>83</v>
      </c>
      <c r="BK202" s="170">
        <f>ROUND(I202*H202,2)</f>
        <v>0</v>
      </c>
      <c r="BL202" s="16" t="s">
        <v>124</v>
      </c>
      <c r="BM202" s="169" t="s">
        <v>435</v>
      </c>
    </row>
    <row r="203" spans="1:65" s="142" customFormat="1" ht="25.95" customHeight="1">
      <c r="B203" s="143"/>
      <c r="D203" s="144" t="s">
        <v>74</v>
      </c>
      <c r="E203" s="145" t="s">
        <v>200</v>
      </c>
      <c r="F203" s="145" t="s">
        <v>201</v>
      </c>
      <c r="I203" s="146"/>
      <c r="J203" s="147">
        <f>BK203</f>
        <v>0</v>
      </c>
      <c r="L203" s="143"/>
      <c r="M203" s="148"/>
      <c r="N203" s="149"/>
      <c r="O203" s="149"/>
      <c r="P203" s="150">
        <f>P204+P211+P220+P227+P241+P266+P283+P291+P304+P337+P341+P349+P355+P358+P362+P364</f>
        <v>0</v>
      </c>
      <c r="Q203" s="149"/>
      <c r="R203" s="150">
        <f>R204+R211+R220+R227+R241+R266+R283+R291+R304+R337+R341+R349+R355+R358+R362+R364</f>
        <v>37.030500117304001</v>
      </c>
      <c r="S203" s="149"/>
      <c r="T203" s="151">
        <f>T204+T211+T220+T227+T241+T266+T283+T291+T304+T337+T341+T349+T355+T358+T362+T364</f>
        <v>0</v>
      </c>
      <c r="AR203" s="144" t="s">
        <v>83</v>
      </c>
      <c r="AT203" s="152" t="s">
        <v>74</v>
      </c>
      <c r="AU203" s="152" t="s">
        <v>75</v>
      </c>
      <c r="AY203" s="144" t="s">
        <v>117</v>
      </c>
      <c r="BK203" s="153">
        <f>BK204+BK211+BK220+BK227+BK241+BK266+BK283+BK291+BK304+BK337+BK341+BK349+BK355+BK358+BK362+BK364</f>
        <v>0</v>
      </c>
    </row>
    <row r="204" spans="1:65" s="142" customFormat="1" ht="22.8" customHeight="1">
      <c r="B204" s="143"/>
      <c r="D204" s="144" t="s">
        <v>74</v>
      </c>
      <c r="E204" s="154" t="s">
        <v>436</v>
      </c>
      <c r="F204" s="154" t="s">
        <v>437</v>
      </c>
      <c r="I204" s="146"/>
      <c r="J204" s="155">
        <f>BK204</f>
        <v>0</v>
      </c>
      <c r="L204" s="143"/>
      <c r="M204" s="148"/>
      <c r="N204" s="149"/>
      <c r="O204" s="149"/>
      <c r="P204" s="150">
        <f>SUM(P205:P210)</f>
        <v>0</v>
      </c>
      <c r="Q204" s="149"/>
      <c r="R204" s="150">
        <f>SUM(R205:R210)</f>
        <v>0.11940015</v>
      </c>
      <c r="S204" s="149"/>
      <c r="T204" s="151">
        <f>SUM(T205:T210)</f>
        <v>0</v>
      </c>
      <c r="AR204" s="144" t="s">
        <v>83</v>
      </c>
      <c r="AT204" s="152" t="s">
        <v>74</v>
      </c>
      <c r="AU204" s="152" t="s">
        <v>12</v>
      </c>
      <c r="AY204" s="144" t="s">
        <v>117</v>
      </c>
      <c r="BK204" s="153">
        <f>SUM(BK205:BK210)</f>
        <v>0</v>
      </c>
    </row>
    <row r="205" spans="1:65" s="34" customFormat="1" ht="33" customHeight="1">
      <c r="A205" s="30"/>
      <c r="B205" s="156"/>
      <c r="C205" s="157" t="s">
        <v>233</v>
      </c>
      <c r="D205" s="157" t="s">
        <v>120</v>
      </c>
      <c r="E205" s="158" t="s">
        <v>438</v>
      </c>
      <c r="F205" s="159" t="s">
        <v>439</v>
      </c>
      <c r="G205" s="160" t="s">
        <v>139</v>
      </c>
      <c r="H205" s="161">
        <v>106.607</v>
      </c>
      <c r="I205" s="162"/>
      <c r="J205" s="163">
        <f t="shared" ref="J205:J210" si="40">ROUND(I205*H205,2)</f>
        <v>0</v>
      </c>
      <c r="K205" s="164"/>
      <c r="L205" s="31"/>
      <c r="M205" s="165"/>
      <c r="N205" s="166" t="s">
        <v>41</v>
      </c>
      <c r="O205" s="61"/>
      <c r="P205" s="167">
        <f t="shared" ref="P205:P210" si="41">O205*H205</f>
        <v>0</v>
      </c>
      <c r="Q205" s="167">
        <v>0</v>
      </c>
      <c r="R205" s="167">
        <f t="shared" ref="R205:R210" si="42">Q205*H205</f>
        <v>0</v>
      </c>
      <c r="S205" s="167">
        <v>0</v>
      </c>
      <c r="T205" s="168">
        <f t="shared" ref="T205:T210" si="43"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69" t="s">
        <v>150</v>
      </c>
      <c r="AT205" s="169" t="s">
        <v>120</v>
      </c>
      <c r="AU205" s="169" t="s">
        <v>83</v>
      </c>
      <c r="AY205" s="16" t="s">
        <v>117</v>
      </c>
      <c r="BE205" s="170">
        <f t="shared" ref="BE205:BE210" si="44">IF(N205="základná",J205,0)</f>
        <v>0</v>
      </c>
      <c r="BF205" s="170">
        <f t="shared" ref="BF205:BF210" si="45">IF(N205="znížená",J205,0)</f>
        <v>0</v>
      </c>
      <c r="BG205" s="170">
        <f t="shared" ref="BG205:BG210" si="46">IF(N205="zákl. prenesená",J205,0)</f>
        <v>0</v>
      </c>
      <c r="BH205" s="170">
        <f t="shared" ref="BH205:BH210" si="47">IF(N205="zníž. prenesená",J205,0)</f>
        <v>0</v>
      </c>
      <c r="BI205" s="170">
        <f t="shared" ref="BI205:BI210" si="48">IF(N205="nulová",J205,0)</f>
        <v>0</v>
      </c>
      <c r="BJ205" s="16" t="s">
        <v>83</v>
      </c>
      <c r="BK205" s="170">
        <f t="shared" ref="BK205:BK210" si="49">ROUND(I205*H205,2)</f>
        <v>0</v>
      </c>
      <c r="BL205" s="16" t="s">
        <v>150</v>
      </c>
      <c r="BM205" s="169" t="s">
        <v>440</v>
      </c>
    </row>
    <row r="206" spans="1:65" s="34" customFormat="1" ht="24.15" customHeight="1">
      <c r="A206" s="30"/>
      <c r="B206" s="156"/>
      <c r="C206" s="176" t="s">
        <v>441</v>
      </c>
      <c r="D206" s="176" t="s">
        <v>306</v>
      </c>
      <c r="E206" s="177" t="s">
        <v>442</v>
      </c>
      <c r="F206" s="178" t="s">
        <v>443</v>
      </c>
      <c r="G206" s="179" t="s">
        <v>444</v>
      </c>
      <c r="H206" s="180">
        <v>117.268</v>
      </c>
      <c r="I206" s="181"/>
      <c r="J206" s="182">
        <f t="shared" si="40"/>
        <v>0</v>
      </c>
      <c r="K206" s="183"/>
      <c r="L206" s="184"/>
      <c r="M206" s="185"/>
      <c r="N206" s="186" t="s">
        <v>41</v>
      </c>
      <c r="O206" s="61"/>
      <c r="P206" s="167">
        <f t="shared" si="41"/>
        <v>0</v>
      </c>
      <c r="Q206" s="167">
        <v>1E-3</v>
      </c>
      <c r="R206" s="167">
        <f t="shared" si="42"/>
        <v>0.117268</v>
      </c>
      <c r="S206" s="167">
        <v>0</v>
      </c>
      <c r="T206" s="168">
        <f t="shared" si="43"/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69" t="s">
        <v>177</v>
      </c>
      <c r="AT206" s="169" t="s">
        <v>306</v>
      </c>
      <c r="AU206" s="169" t="s">
        <v>83</v>
      </c>
      <c r="AY206" s="16" t="s">
        <v>117</v>
      </c>
      <c r="BE206" s="170">
        <f t="shared" si="44"/>
        <v>0</v>
      </c>
      <c r="BF206" s="170">
        <f t="shared" si="45"/>
        <v>0</v>
      </c>
      <c r="BG206" s="170">
        <f t="shared" si="46"/>
        <v>0</v>
      </c>
      <c r="BH206" s="170">
        <f t="shared" si="47"/>
        <v>0</v>
      </c>
      <c r="BI206" s="170">
        <f t="shared" si="48"/>
        <v>0</v>
      </c>
      <c r="BJ206" s="16" t="s">
        <v>83</v>
      </c>
      <c r="BK206" s="170">
        <f t="shared" si="49"/>
        <v>0</v>
      </c>
      <c r="BL206" s="16" t="s">
        <v>150</v>
      </c>
      <c r="BM206" s="169" t="s">
        <v>445</v>
      </c>
    </row>
    <row r="207" spans="1:65" s="34" customFormat="1" ht="24.15" customHeight="1">
      <c r="A207" s="30"/>
      <c r="B207" s="156"/>
      <c r="C207" s="176" t="s">
        <v>236</v>
      </c>
      <c r="D207" s="176" t="s">
        <v>306</v>
      </c>
      <c r="E207" s="177" t="s">
        <v>446</v>
      </c>
      <c r="F207" s="178" t="s">
        <v>447</v>
      </c>
      <c r="G207" s="179" t="s">
        <v>176</v>
      </c>
      <c r="H207" s="180">
        <v>42.643000000000001</v>
      </c>
      <c r="I207" s="181"/>
      <c r="J207" s="182">
        <f t="shared" si="40"/>
        <v>0</v>
      </c>
      <c r="K207" s="183"/>
      <c r="L207" s="184"/>
      <c r="M207" s="185"/>
      <c r="N207" s="186" t="s">
        <v>41</v>
      </c>
      <c r="O207" s="61"/>
      <c r="P207" s="167">
        <f t="shared" si="41"/>
        <v>0</v>
      </c>
      <c r="Q207" s="167">
        <v>5.0000000000000002E-5</v>
      </c>
      <c r="R207" s="167">
        <f t="shared" si="42"/>
        <v>2.1321500000000002E-3</v>
      </c>
      <c r="S207" s="167">
        <v>0</v>
      </c>
      <c r="T207" s="168">
        <f t="shared" si="43"/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69" t="s">
        <v>177</v>
      </c>
      <c r="AT207" s="169" t="s">
        <v>306</v>
      </c>
      <c r="AU207" s="169" t="s">
        <v>83</v>
      </c>
      <c r="AY207" s="16" t="s">
        <v>117</v>
      </c>
      <c r="BE207" s="170">
        <f t="shared" si="44"/>
        <v>0</v>
      </c>
      <c r="BF207" s="170">
        <f t="shared" si="45"/>
        <v>0</v>
      </c>
      <c r="BG207" s="170">
        <f t="shared" si="46"/>
        <v>0</v>
      </c>
      <c r="BH207" s="170">
        <f t="shared" si="47"/>
        <v>0</v>
      </c>
      <c r="BI207" s="170">
        <f t="shared" si="48"/>
        <v>0</v>
      </c>
      <c r="BJ207" s="16" t="s">
        <v>83</v>
      </c>
      <c r="BK207" s="170">
        <f t="shared" si="49"/>
        <v>0</v>
      </c>
      <c r="BL207" s="16" t="s">
        <v>150</v>
      </c>
      <c r="BM207" s="169" t="s">
        <v>448</v>
      </c>
    </row>
    <row r="208" spans="1:65" s="34" customFormat="1" ht="21.75" customHeight="1">
      <c r="A208" s="30"/>
      <c r="B208" s="156"/>
      <c r="C208" s="157" t="s">
        <v>449</v>
      </c>
      <c r="D208" s="157" t="s">
        <v>120</v>
      </c>
      <c r="E208" s="158" t="s">
        <v>450</v>
      </c>
      <c r="F208" s="159" t="s">
        <v>451</v>
      </c>
      <c r="G208" s="160" t="s">
        <v>139</v>
      </c>
      <c r="H208" s="161">
        <v>800.798</v>
      </c>
      <c r="I208" s="162"/>
      <c r="J208" s="163">
        <f t="shared" si="40"/>
        <v>0</v>
      </c>
      <c r="K208" s="164"/>
      <c r="L208" s="31"/>
      <c r="M208" s="165"/>
      <c r="N208" s="166" t="s">
        <v>41</v>
      </c>
      <c r="O208" s="61"/>
      <c r="P208" s="167">
        <f t="shared" si="41"/>
        <v>0</v>
      </c>
      <c r="Q208" s="167">
        <v>0</v>
      </c>
      <c r="R208" s="167">
        <f t="shared" si="42"/>
        <v>0</v>
      </c>
      <c r="S208" s="167">
        <v>0</v>
      </c>
      <c r="T208" s="168">
        <f t="shared" si="43"/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69" t="s">
        <v>150</v>
      </c>
      <c r="AT208" s="169" t="s">
        <v>120</v>
      </c>
      <c r="AU208" s="169" t="s">
        <v>83</v>
      </c>
      <c r="AY208" s="16" t="s">
        <v>117</v>
      </c>
      <c r="BE208" s="170">
        <f t="shared" si="44"/>
        <v>0</v>
      </c>
      <c r="BF208" s="170">
        <f t="shared" si="45"/>
        <v>0</v>
      </c>
      <c r="BG208" s="170">
        <f t="shared" si="46"/>
        <v>0</v>
      </c>
      <c r="BH208" s="170">
        <f t="shared" si="47"/>
        <v>0</v>
      </c>
      <c r="BI208" s="170">
        <f t="shared" si="48"/>
        <v>0</v>
      </c>
      <c r="BJ208" s="16" t="s">
        <v>83</v>
      </c>
      <c r="BK208" s="170">
        <f t="shared" si="49"/>
        <v>0</v>
      </c>
      <c r="BL208" s="16" t="s">
        <v>150</v>
      </c>
      <c r="BM208" s="169" t="s">
        <v>452</v>
      </c>
    </row>
    <row r="209" spans="1:65" s="34" customFormat="1" ht="24.15" customHeight="1">
      <c r="A209" s="30"/>
      <c r="B209" s="156"/>
      <c r="C209" s="176" t="s">
        <v>240</v>
      </c>
      <c r="D209" s="176" t="s">
        <v>306</v>
      </c>
      <c r="E209" s="177" t="s">
        <v>453</v>
      </c>
      <c r="F209" s="178" t="s">
        <v>454</v>
      </c>
      <c r="G209" s="179" t="s">
        <v>139</v>
      </c>
      <c r="H209" s="180">
        <v>860.85699999999997</v>
      </c>
      <c r="I209" s="181"/>
      <c r="J209" s="182">
        <f t="shared" si="40"/>
        <v>0</v>
      </c>
      <c r="K209" s="183"/>
      <c r="L209" s="184"/>
      <c r="M209" s="185"/>
      <c r="N209" s="186" t="s">
        <v>41</v>
      </c>
      <c r="O209" s="61"/>
      <c r="P209" s="167">
        <f t="shared" si="41"/>
        <v>0</v>
      </c>
      <c r="Q209" s="167">
        <v>0</v>
      </c>
      <c r="R209" s="167">
        <f t="shared" si="42"/>
        <v>0</v>
      </c>
      <c r="S209" s="167">
        <v>0</v>
      </c>
      <c r="T209" s="168">
        <f t="shared" si="43"/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69" t="s">
        <v>177</v>
      </c>
      <c r="AT209" s="169" t="s">
        <v>306</v>
      </c>
      <c r="AU209" s="169" t="s">
        <v>83</v>
      </c>
      <c r="AY209" s="16" t="s">
        <v>117</v>
      </c>
      <c r="BE209" s="170">
        <f t="shared" si="44"/>
        <v>0</v>
      </c>
      <c r="BF209" s="170">
        <f t="shared" si="45"/>
        <v>0</v>
      </c>
      <c r="BG209" s="170">
        <f t="shared" si="46"/>
        <v>0</v>
      </c>
      <c r="BH209" s="170">
        <f t="shared" si="47"/>
        <v>0</v>
      </c>
      <c r="BI209" s="170">
        <f t="shared" si="48"/>
        <v>0</v>
      </c>
      <c r="BJ209" s="16" t="s">
        <v>83</v>
      </c>
      <c r="BK209" s="170">
        <f t="shared" si="49"/>
        <v>0</v>
      </c>
      <c r="BL209" s="16" t="s">
        <v>150</v>
      </c>
      <c r="BM209" s="169" t="s">
        <v>455</v>
      </c>
    </row>
    <row r="210" spans="1:65" s="34" customFormat="1" ht="24.15" customHeight="1">
      <c r="A210" s="30"/>
      <c r="B210" s="156"/>
      <c r="C210" s="157" t="s">
        <v>456</v>
      </c>
      <c r="D210" s="157" t="s">
        <v>120</v>
      </c>
      <c r="E210" s="158" t="s">
        <v>457</v>
      </c>
      <c r="F210" s="159" t="s">
        <v>458</v>
      </c>
      <c r="G210" s="160" t="s">
        <v>184</v>
      </c>
      <c r="H210" s="161">
        <v>0.17599999999999999</v>
      </c>
      <c r="I210" s="162"/>
      <c r="J210" s="163">
        <f t="shared" si="40"/>
        <v>0</v>
      </c>
      <c r="K210" s="164"/>
      <c r="L210" s="31"/>
      <c r="M210" s="165"/>
      <c r="N210" s="166" t="s">
        <v>41</v>
      </c>
      <c r="O210" s="61"/>
      <c r="P210" s="167">
        <f t="shared" si="41"/>
        <v>0</v>
      </c>
      <c r="Q210" s="167">
        <v>0</v>
      </c>
      <c r="R210" s="167">
        <f t="shared" si="42"/>
        <v>0</v>
      </c>
      <c r="S210" s="167">
        <v>0</v>
      </c>
      <c r="T210" s="168">
        <f t="shared" si="43"/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69" t="s">
        <v>150</v>
      </c>
      <c r="AT210" s="169" t="s">
        <v>120</v>
      </c>
      <c r="AU210" s="169" t="s">
        <v>83</v>
      </c>
      <c r="AY210" s="16" t="s">
        <v>117</v>
      </c>
      <c r="BE210" s="170">
        <f t="shared" si="44"/>
        <v>0</v>
      </c>
      <c r="BF210" s="170">
        <f t="shared" si="45"/>
        <v>0</v>
      </c>
      <c r="BG210" s="170">
        <f t="shared" si="46"/>
        <v>0</v>
      </c>
      <c r="BH210" s="170">
        <f t="shared" si="47"/>
        <v>0</v>
      </c>
      <c r="BI210" s="170">
        <f t="shared" si="48"/>
        <v>0</v>
      </c>
      <c r="BJ210" s="16" t="s">
        <v>83</v>
      </c>
      <c r="BK210" s="170">
        <f t="shared" si="49"/>
        <v>0</v>
      </c>
      <c r="BL210" s="16" t="s">
        <v>150</v>
      </c>
      <c r="BM210" s="169" t="s">
        <v>459</v>
      </c>
    </row>
    <row r="211" spans="1:65" s="142" customFormat="1" ht="22.8" customHeight="1">
      <c r="B211" s="143"/>
      <c r="D211" s="144" t="s">
        <v>74</v>
      </c>
      <c r="E211" s="154" t="s">
        <v>460</v>
      </c>
      <c r="F211" s="154" t="s">
        <v>461</v>
      </c>
      <c r="I211" s="146"/>
      <c r="J211" s="155">
        <f>BK211</f>
        <v>0</v>
      </c>
      <c r="L211" s="143"/>
      <c r="M211" s="148"/>
      <c r="N211" s="149"/>
      <c r="O211" s="149"/>
      <c r="P211" s="150">
        <f>SUM(P212:P219)</f>
        <v>0</v>
      </c>
      <c r="Q211" s="149"/>
      <c r="R211" s="150">
        <f>SUM(R212:R219)</f>
        <v>0.46037265999999999</v>
      </c>
      <c r="S211" s="149"/>
      <c r="T211" s="151">
        <f>SUM(T212:T219)</f>
        <v>0</v>
      </c>
      <c r="AR211" s="144" t="s">
        <v>83</v>
      </c>
      <c r="AT211" s="152" t="s">
        <v>74</v>
      </c>
      <c r="AU211" s="152" t="s">
        <v>12</v>
      </c>
      <c r="AY211" s="144" t="s">
        <v>117</v>
      </c>
      <c r="BK211" s="153">
        <f>SUM(BK212:BK219)</f>
        <v>0</v>
      </c>
    </row>
    <row r="212" spans="1:65" s="34" customFormat="1" ht="24.15" customHeight="1">
      <c r="A212" s="30"/>
      <c r="B212" s="156"/>
      <c r="C212" s="157" t="s">
        <v>243</v>
      </c>
      <c r="D212" s="157" t="s">
        <v>120</v>
      </c>
      <c r="E212" s="158" t="s">
        <v>462</v>
      </c>
      <c r="F212" s="159" t="s">
        <v>463</v>
      </c>
      <c r="G212" s="160" t="s">
        <v>139</v>
      </c>
      <c r="H212" s="161">
        <v>798.59900000000005</v>
      </c>
      <c r="I212" s="162"/>
      <c r="J212" s="163">
        <f t="shared" ref="J212:J219" si="50">ROUND(I212*H212,2)</f>
        <v>0</v>
      </c>
      <c r="K212" s="164"/>
      <c r="L212" s="31"/>
      <c r="M212" s="165"/>
      <c r="N212" s="166" t="s">
        <v>41</v>
      </c>
      <c r="O212" s="61"/>
      <c r="P212" s="167">
        <f t="shared" ref="P212:P219" si="51">O212*H212</f>
        <v>0</v>
      </c>
      <c r="Q212" s="167">
        <v>0</v>
      </c>
      <c r="R212" s="167">
        <f t="shared" ref="R212:R219" si="52">Q212*H212</f>
        <v>0</v>
      </c>
      <c r="S212" s="167">
        <v>0</v>
      </c>
      <c r="T212" s="168">
        <f t="shared" ref="T212:T219" si="53">S212*H212</f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69" t="s">
        <v>150</v>
      </c>
      <c r="AT212" s="169" t="s">
        <v>120</v>
      </c>
      <c r="AU212" s="169" t="s">
        <v>83</v>
      </c>
      <c r="AY212" s="16" t="s">
        <v>117</v>
      </c>
      <c r="BE212" s="170">
        <f t="shared" ref="BE212:BE219" si="54">IF(N212="základná",J212,0)</f>
        <v>0</v>
      </c>
      <c r="BF212" s="170">
        <f t="shared" ref="BF212:BF219" si="55">IF(N212="znížená",J212,0)</f>
        <v>0</v>
      </c>
      <c r="BG212" s="170">
        <f t="shared" ref="BG212:BG219" si="56">IF(N212="zákl. prenesená",J212,0)</f>
        <v>0</v>
      </c>
      <c r="BH212" s="170">
        <f t="shared" ref="BH212:BH219" si="57">IF(N212="zníž. prenesená",J212,0)</f>
        <v>0</v>
      </c>
      <c r="BI212" s="170">
        <f t="shared" ref="BI212:BI219" si="58">IF(N212="nulová",J212,0)</f>
        <v>0</v>
      </c>
      <c r="BJ212" s="16" t="s">
        <v>83</v>
      </c>
      <c r="BK212" s="170">
        <f t="shared" ref="BK212:BK219" si="59">ROUND(I212*H212,2)</f>
        <v>0</v>
      </c>
      <c r="BL212" s="16" t="s">
        <v>150</v>
      </c>
      <c r="BM212" s="169" t="s">
        <v>464</v>
      </c>
    </row>
    <row r="213" spans="1:65" s="34" customFormat="1" ht="24.15" customHeight="1">
      <c r="A213" s="30"/>
      <c r="B213" s="156"/>
      <c r="C213" s="176" t="s">
        <v>465</v>
      </c>
      <c r="D213" s="176" t="s">
        <v>306</v>
      </c>
      <c r="E213" s="177" t="s">
        <v>466</v>
      </c>
      <c r="F213" s="178" t="s">
        <v>467</v>
      </c>
      <c r="G213" s="179" t="s">
        <v>139</v>
      </c>
      <c r="H213" s="180">
        <v>533.74900000000002</v>
      </c>
      <c r="I213" s="181"/>
      <c r="J213" s="182">
        <f t="shared" si="50"/>
        <v>0</v>
      </c>
      <c r="K213" s="183"/>
      <c r="L213" s="184"/>
      <c r="M213" s="185"/>
      <c r="N213" s="186" t="s">
        <v>41</v>
      </c>
      <c r="O213" s="61"/>
      <c r="P213" s="167">
        <f t="shared" si="51"/>
        <v>0</v>
      </c>
      <c r="Q213" s="167">
        <v>0</v>
      </c>
      <c r="R213" s="167">
        <f t="shared" si="52"/>
        <v>0</v>
      </c>
      <c r="S213" s="167">
        <v>0</v>
      </c>
      <c r="T213" s="168">
        <f t="shared" si="53"/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69" t="s">
        <v>177</v>
      </c>
      <c r="AT213" s="169" t="s">
        <v>306</v>
      </c>
      <c r="AU213" s="169" t="s">
        <v>83</v>
      </c>
      <c r="AY213" s="16" t="s">
        <v>117</v>
      </c>
      <c r="BE213" s="170">
        <f t="shared" si="54"/>
        <v>0</v>
      </c>
      <c r="BF213" s="170">
        <f t="shared" si="55"/>
        <v>0</v>
      </c>
      <c r="BG213" s="170">
        <f t="shared" si="56"/>
        <v>0</v>
      </c>
      <c r="BH213" s="170">
        <f t="shared" si="57"/>
        <v>0</v>
      </c>
      <c r="BI213" s="170">
        <f t="shared" si="58"/>
        <v>0</v>
      </c>
      <c r="BJ213" s="16" t="s">
        <v>83</v>
      </c>
      <c r="BK213" s="170">
        <f t="shared" si="59"/>
        <v>0</v>
      </c>
      <c r="BL213" s="16" t="s">
        <v>150</v>
      </c>
      <c r="BM213" s="169" t="s">
        <v>468</v>
      </c>
    </row>
    <row r="214" spans="1:65" s="34" customFormat="1" ht="33" customHeight="1">
      <c r="A214" s="30"/>
      <c r="B214" s="156"/>
      <c r="C214" s="176" t="s">
        <v>249</v>
      </c>
      <c r="D214" s="176" t="s">
        <v>306</v>
      </c>
      <c r="E214" s="177" t="s">
        <v>469</v>
      </c>
      <c r="F214" s="178" t="s">
        <v>470</v>
      </c>
      <c r="G214" s="179" t="s">
        <v>139</v>
      </c>
      <c r="H214" s="180">
        <v>325.39</v>
      </c>
      <c r="I214" s="181"/>
      <c r="J214" s="182">
        <f t="shared" si="50"/>
        <v>0</v>
      </c>
      <c r="K214" s="183"/>
      <c r="L214" s="184"/>
      <c r="M214" s="185"/>
      <c r="N214" s="186" t="s">
        <v>41</v>
      </c>
      <c r="O214" s="61"/>
      <c r="P214" s="167">
        <f t="shared" si="51"/>
        <v>0</v>
      </c>
      <c r="Q214" s="167">
        <v>0</v>
      </c>
      <c r="R214" s="167">
        <f t="shared" si="52"/>
        <v>0</v>
      </c>
      <c r="S214" s="167">
        <v>0</v>
      </c>
      <c r="T214" s="168">
        <f t="shared" si="53"/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69" t="s">
        <v>177</v>
      </c>
      <c r="AT214" s="169" t="s">
        <v>306</v>
      </c>
      <c r="AU214" s="169" t="s">
        <v>83</v>
      </c>
      <c r="AY214" s="16" t="s">
        <v>117</v>
      </c>
      <c r="BE214" s="170">
        <f t="shared" si="54"/>
        <v>0</v>
      </c>
      <c r="BF214" s="170">
        <f t="shared" si="55"/>
        <v>0</v>
      </c>
      <c r="BG214" s="170">
        <f t="shared" si="56"/>
        <v>0</v>
      </c>
      <c r="BH214" s="170">
        <f t="shared" si="57"/>
        <v>0</v>
      </c>
      <c r="BI214" s="170">
        <f t="shared" si="58"/>
        <v>0</v>
      </c>
      <c r="BJ214" s="16" t="s">
        <v>83</v>
      </c>
      <c r="BK214" s="170">
        <f t="shared" si="59"/>
        <v>0</v>
      </c>
      <c r="BL214" s="16" t="s">
        <v>150</v>
      </c>
      <c r="BM214" s="169" t="s">
        <v>471</v>
      </c>
    </row>
    <row r="215" spans="1:65" s="34" customFormat="1" ht="33" customHeight="1">
      <c r="A215" s="30"/>
      <c r="B215" s="156"/>
      <c r="C215" s="176" t="s">
        <v>472</v>
      </c>
      <c r="D215" s="176" t="s">
        <v>306</v>
      </c>
      <c r="E215" s="177" t="s">
        <v>473</v>
      </c>
      <c r="F215" s="178" t="s">
        <v>474</v>
      </c>
      <c r="G215" s="179" t="s">
        <v>139</v>
      </c>
      <c r="H215" s="180">
        <v>325.39</v>
      </c>
      <c r="I215" s="181"/>
      <c r="J215" s="182">
        <f t="shared" si="50"/>
        <v>0</v>
      </c>
      <c r="K215" s="183"/>
      <c r="L215" s="184"/>
      <c r="M215" s="185"/>
      <c r="N215" s="186" t="s">
        <v>41</v>
      </c>
      <c r="O215" s="61"/>
      <c r="P215" s="167">
        <f t="shared" si="51"/>
        <v>0</v>
      </c>
      <c r="Q215" s="167">
        <v>0</v>
      </c>
      <c r="R215" s="167">
        <f t="shared" si="52"/>
        <v>0</v>
      </c>
      <c r="S215" s="167">
        <v>0</v>
      </c>
      <c r="T215" s="168">
        <f t="shared" si="53"/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69" t="s">
        <v>177</v>
      </c>
      <c r="AT215" s="169" t="s">
        <v>306</v>
      </c>
      <c r="AU215" s="169" t="s">
        <v>83</v>
      </c>
      <c r="AY215" s="16" t="s">
        <v>117</v>
      </c>
      <c r="BE215" s="170">
        <f t="shared" si="54"/>
        <v>0</v>
      </c>
      <c r="BF215" s="170">
        <f t="shared" si="55"/>
        <v>0</v>
      </c>
      <c r="BG215" s="170">
        <f t="shared" si="56"/>
        <v>0</v>
      </c>
      <c r="BH215" s="170">
        <f t="shared" si="57"/>
        <v>0</v>
      </c>
      <c r="BI215" s="170">
        <f t="shared" si="58"/>
        <v>0</v>
      </c>
      <c r="BJ215" s="16" t="s">
        <v>83</v>
      </c>
      <c r="BK215" s="170">
        <f t="shared" si="59"/>
        <v>0</v>
      </c>
      <c r="BL215" s="16" t="s">
        <v>150</v>
      </c>
      <c r="BM215" s="169" t="s">
        <v>475</v>
      </c>
    </row>
    <row r="216" spans="1:65" s="34" customFormat="1" ht="37.799999999999997" customHeight="1">
      <c r="A216" s="30"/>
      <c r="B216" s="156"/>
      <c r="C216" s="157" t="s">
        <v>254</v>
      </c>
      <c r="D216" s="157" t="s">
        <v>120</v>
      </c>
      <c r="E216" s="158" t="s">
        <v>476</v>
      </c>
      <c r="F216" s="159" t="s">
        <v>477</v>
      </c>
      <c r="G216" s="160" t="s">
        <v>139</v>
      </c>
      <c r="H216" s="161">
        <v>881.096</v>
      </c>
      <c r="I216" s="162"/>
      <c r="J216" s="163">
        <f t="shared" si="50"/>
        <v>0</v>
      </c>
      <c r="K216" s="164"/>
      <c r="L216" s="31"/>
      <c r="M216" s="165"/>
      <c r="N216" s="166" t="s">
        <v>41</v>
      </c>
      <c r="O216" s="61"/>
      <c r="P216" s="167">
        <f t="shared" si="51"/>
        <v>0</v>
      </c>
      <c r="Q216" s="167">
        <v>5.2249999999999996E-4</v>
      </c>
      <c r="R216" s="167">
        <f t="shared" si="52"/>
        <v>0.46037265999999999</v>
      </c>
      <c r="S216" s="167">
        <v>0</v>
      </c>
      <c r="T216" s="168">
        <f t="shared" si="53"/>
        <v>0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169" t="s">
        <v>150</v>
      </c>
      <c r="AT216" s="169" t="s">
        <v>120</v>
      </c>
      <c r="AU216" s="169" t="s">
        <v>83</v>
      </c>
      <c r="AY216" s="16" t="s">
        <v>117</v>
      </c>
      <c r="BE216" s="170">
        <f t="shared" si="54"/>
        <v>0</v>
      </c>
      <c r="BF216" s="170">
        <f t="shared" si="55"/>
        <v>0</v>
      </c>
      <c r="BG216" s="170">
        <f t="shared" si="56"/>
        <v>0</v>
      </c>
      <c r="BH216" s="170">
        <f t="shared" si="57"/>
        <v>0</v>
      </c>
      <c r="BI216" s="170">
        <f t="shared" si="58"/>
        <v>0</v>
      </c>
      <c r="BJ216" s="16" t="s">
        <v>83</v>
      </c>
      <c r="BK216" s="170">
        <f t="shared" si="59"/>
        <v>0</v>
      </c>
      <c r="BL216" s="16" t="s">
        <v>150</v>
      </c>
      <c r="BM216" s="169" t="s">
        <v>478</v>
      </c>
    </row>
    <row r="217" spans="1:65" s="34" customFormat="1" ht="44.25" customHeight="1">
      <c r="A217" s="30"/>
      <c r="B217" s="156"/>
      <c r="C217" s="176" t="s">
        <v>479</v>
      </c>
      <c r="D217" s="176" t="s">
        <v>306</v>
      </c>
      <c r="E217" s="177" t="s">
        <v>480</v>
      </c>
      <c r="F217" s="178" t="s">
        <v>481</v>
      </c>
      <c r="G217" s="179" t="s">
        <v>139</v>
      </c>
      <c r="H217" s="180">
        <v>898.71799999999996</v>
      </c>
      <c r="I217" s="181"/>
      <c r="J217" s="182">
        <f t="shared" si="50"/>
        <v>0</v>
      </c>
      <c r="K217" s="183"/>
      <c r="L217" s="184"/>
      <c r="M217" s="185"/>
      <c r="N217" s="186" t="s">
        <v>41</v>
      </c>
      <c r="O217" s="61"/>
      <c r="P217" s="167">
        <f t="shared" si="51"/>
        <v>0</v>
      </c>
      <c r="Q217" s="167">
        <v>0</v>
      </c>
      <c r="R217" s="167">
        <f t="shared" si="52"/>
        <v>0</v>
      </c>
      <c r="S217" s="167">
        <v>0</v>
      </c>
      <c r="T217" s="168">
        <f t="shared" si="53"/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69" t="s">
        <v>177</v>
      </c>
      <c r="AT217" s="169" t="s">
        <v>306</v>
      </c>
      <c r="AU217" s="169" t="s">
        <v>83</v>
      </c>
      <c r="AY217" s="16" t="s">
        <v>117</v>
      </c>
      <c r="BE217" s="170">
        <f t="shared" si="54"/>
        <v>0</v>
      </c>
      <c r="BF217" s="170">
        <f t="shared" si="55"/>
        <v>0</v>
      </c>
      <c r="BG217" s="170">
        <f t="shared" si="56"/>
        <v>0</v>
      </c>
      <c r="BH217" s="170">
        <f t="shared" si="57"/>
        <v>0</v>
      </c>
      <c r="BI217" s="170">
        <f t="shared" si="58"/>
        <v>0</v>
      </c>
      <c r="BJ217" s="16" t="s">
        <v>83</v>
      </c>
      <c r="BK217" s="170">
        <f t="shared" si="59"/>
        <v>0</v>
      </c>
      <c r="BL217" s="16" t="s">
        <v>150</v>
      </c>
      <c r="BM217" s="169" t="s">
        <v>482</v>
      </c>
    </row>
    <row r="218" spans="1:65" s="34" customFormat="1" ht="44.25" customHeight="1">
      <c r="A218" s="30"/>
      <c r="B218" s="156"/>
      <c r="C218" s="176" t="s">
        <v>258</v>
      </c>
      <c r="D218" s="176" t="s">
        <v>306</v>
      </c>
      <c r="E218" s="177" t="s">
        <v>483</v>
      </c>
      <c r="F218" s="178" t="s">
        <v>484</v>
      </c>
      <c r="G218" s="179" t="s">
        <v>139</v>
      </c>
      <c r="H218" s="180">
        <v>898.71799999999996</v>
      </c>
      <c r="I218" s="181"/>
      <c r="J218" s="182">
        <f t="shared" si="50"/>
        <v>0</v>
      </c>
      <c r="K218" s="183"/>
      <c r="L218" s="184"/>
      <c r="M218" s="185"/>
      <c r="N218" s="186" t="s">
        <v>41</v>
      </c>
      <c r="O218" s="61"/>
      <c r="P218" s="167">
        <f t="shared" si="51"/>
        <v>0</v>
      </c>
      <c r="Q218" s="167">
        <v>0</v>
      </c>
      <c r="R218" s="167">
        <f t="shared" si="52"/>
        <v>0</v>
      </c>
      <c r="S218" s="167">
        <v>0</v>
      </c>
      <c r="T218" s="168">
        <f t="shared" si="53"/>
        <v>0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169" t="s">
        <v>177</v>
      </c>
      <c r="AT218" s="169" t="s">
        <v>306</v>
      </c>
      <c r="AU218" s="169" t="s">
        <v>83</v>
      </c>
      <c r="AY218" s="16" t="s">
        <v>117</v>
      </c>
      <c r="BE218" s="170">
        <f t="shared" si="54"/>
        <v>0</v>
      </c>
      <c r="BF218" s="170">
        <f t="shared" si="55"/>
        <v>0</v>
      </c>
      <c r="BG218" s="170">
        <f t="shared" si="56"/>
        <v>0</v>
      </c>
      <c r="BH218" s="170">
        <f t="shared" si="57"/>
        <v>0</v>
      </c>
      <c r="BI218" s="170">
        <f t="shared" si="58"/>
        <v>0</v>
      </c>
      <c r="BJ218" s="16" t="s">
        <v>83</v>
      </c>
      <c r="BK218" s="170">
        <f t="shared" si="59"/>
        <v>0</v>
      </c>
      <c r="BL218" s="16" t="s">
        <v>150</v>
      </c>
      <c r="BM218" s="169" t="s">
        <v>485</v>
      </c>
    </row>
    <row r="219" spans="1:65" s="34" customFormat="1" ht="24.15" customHeight="1">
      <c r="A219" s="30"/>
      <c r="B219" s="156"/>
      <c r="C219" s="157" t="s">
        <v>486</v>
      </c>
      <c r="D219" s="157" t="s">
        <v>120</v>
      </c>
      <c r="E219" s="158" t="s">
        <v>487</v>
      </c>
      <c r="F219" s="159" t="s">
        <v>488</v>
      </c>
      <c r="G219" s="160" t="s">
        <v>184</v>
      </c>
      <c r="H219" s="161">
        <v>11.894</v>
      </c>
      <c r="I219" s="162"/>
      <c r="J219" s="163">
        <f t="shared" si="50"/>
        <v>0</v>
      </c>
      <c r="K219" s="164"/>
      <c r="L219" s="31"/>
      <c r="M219" s="165"/>
      <c r="N219" s="166" t="s">
        <v>41</v>
      </c>
      <c r="O219" s="61"/>
      <c r="P219" s="167">
        <f t="shared" si="51"/>
        <v>0</v>
      </c>
      <c r="Q219" s="167">
        <v>0</v>
      </c>
      <c r="R219" s="167">
        <f t="shared" si="52"/>
        <v>0</v>
      </c>
      <c r="S219" s="167">
        <v>0</v>
      </c>
      <c r="T219" s="168">
        <f t="shared" si="53"/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69" t="s">
        <v>150</v>
      </c>
      <c r="AT219" s="169" t="s">
        <v>120</v>
      </c>
      <c r="AU219" s="169" t="s">
        <v>83</v>
      </c>
      <c r="AY219" s="16" t="s">
        <v>117</v>
      </c>
      <c r="BE219" s="170">
        <f t="shared" si="54"/>
        <v>0</v>
      </c>
      <c r="BF219" s="170">
        <f t="shared" si="55"/>
        <v>0</v>
      </c>
      <c r="BG219" s="170">
        <f t="shared" si="56"/>
        <v>0</v>
      </c>
      <c r="BH219" s="170">
        <f t="shared" si="57"/>
        <v>0</v>
      </c>
      <c r="BI219" s="170">
        <f t="shared" si="58"/>
        <v>0</v>
      </c>
      <c r="BJ219" s="16" t="s">
        <v>83</v>
      </c>
      <c r="BK219" s="170">
        <f t="shared" si="59"/>
        <v>0</v>
      </c>
      <c r="BL219" s="16" t="s">
        <v>150</v>
      </c>
      <c r="BM219" s="169" t="s">
        <v>489</v>
      </c>
    </row>
    <row r="220" spans="1:65" s="142" customFormat="1" ht="22.8" customHeight="1">
      <c r="B220" s="143"/>
      <c r="D220" s="144" t="s">
        <v>74</v>
      </c>
      <c r="E220" s="154" t="s">
        <v>202</v>
      </c>
      <c r="F220" s="154" t="s">
        <v>203</v>
      </c>
      <c r="I220" s="146"/>
      <c r="J220" s="155">
        <f>BK220</f>
        <v>0</v>
      </c>
      <c r="L220" s="143"/>
      <c r="M220" s="148"/>
      <c r="N220" s="149"/>
      <c r="O220" s="149"/>
      <c r="P220" s="150">
        <f>SUM(P221:P226)</f>
        <v>0</v>
      </c>
      <c r="Q220" s="149"/>
      <c r="R220" s="150">
        <f>SUM(R221:R226)</f>
        <v>0</v>
      </c>
      <c r="S220" s="149"/>
      <c r="T220" s="151">
        <f>SUM(T221:T226)</f>
        <v>0</v>
      </c>
      <c r="AR220" s="144" t="s">
        <v>83</v>
      </c>
      <c r="AT220" s="152" t="s">
        <v>74</v>
      </c>
      <c r="AU220" s="152" t="s">
        <v>12</v>
      </c>
      <c r="AY220" s="144" t="s">
        <v>117</v>
      </c>
      <c r="BK220" s="153">
        <f>SUM(BK221:BK226)</f>
        <v>0</v>
      </c>
    </row>
    <row r="221" spans="1:65" s="34" customFormat="1" ht="24.15" customHeight="1">
      <c r="A221" s="30"/>
      <c r="B221" s="156"/>
      <c r="C221" s="157" t="s">
        <v>263</v>
      </c>
      <c r="D221" s="157" t="s">
        <v>120</v>
      </c>
      <c r="E221" s="158" t="s">
        <v>490</v>
      </c>
      <c r="F221" s="159" t="s">
        <v>491</v>
      </c>
      <c r="G221" s="160" t="s">
        <v>123</v>
      </c>
      <c r="H221" s="161">
        <v>2</v>
      </c>
      <c r="I221" s="162"/>
      <c r="J221" s="163">
        <f t="shared" ref="J221:J226" si="60">ROUND(I221*H221,2)</f>
        <v>0</v>
      </c>
      <c r="K221" s="164"/>
      <c r="L221" s="31"/>
      <c r="M221" s="165"/>
      <c r="N221" s="166" t="s">
        <v>41</v>
      </c>
      <c r="O221" s="61"/>
      <c r="P221" s="167">
        <f t="shared" ref="P221:P226" si="61">O221*H221</f>
        <v>0</v>
      </c>
      <c r="Q221" s="167">
        <v>0</v>
      </c>
      <c r="R221" s="167">
        <f t="shared" ref="R221:R226" si="62">Q221*H221</f>
        <v>0</v>
      </c>
      <c r="S221" s="167">
        <v>0</v>
      </c>
      <c r="T221" s="168">
        <f t="shared" ref="T221:T226" si="63">S221*H221</f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69" t="s">
        <v>150</v>
      </c>
      <c r="AT221" s="169" t="s">
        <v>120</v>
      </c>
      <c r="AU221" s="169" t="s">
        <v>83</v>
      </c>
      <c r="AY221" s="16" t="s">
        <v>117</v>
      </c>
      <c r="BE221" s="170">
        <f t="shared" ref="BE221:BE226" si="64">IF(N221="základná",J221,0)</f>
        <v>0</v>
      </c>
      <c r="BF221" s="170">
        <f t="shared" ref="BF221:BF226" si="65">IF(N221="znížená",J221,0)</f>
        <v>0</v>
      </c>
      <c r="BG221" s="170">
        <f t="shared" ref="BG221:BG226" si="66">IF(N221="zákl. prenesená",J221,0)</f>
        <v>0</v>
      </c>
      <c r="BH221" s="170">
        <f t="shared" ref="BH221:BH226" si="67">IF(N221="zníž. prenesená",J221,0)</f>
        <v>0</v>
      </c>
      <c r="BI221" s="170">
        <f t="shared" ref="BI221:BI226" si="68">IF(N221="nulová",J221,0)</f>
        <v>0</v>
      </c>
      <c r="BJ221" s="16" t="s">
        <v>83</v>
      </c>
      <c r="BK221" s="170">
        <f t="shared" ref="BK221:BK226" si="69">ROUND(I221*H221,2)</f>
        <v>0</v>
      </c>
      <c r="BL221" s="16" t="s">
        <v>150</v>
      </c>
      <c r="BM221" s="169" t="s">
        <v>492</v>
      </c>
    </row>
    <row r="222" spans="1:65" s="34" customFormat="1" ht="24.15" customHeight="1">
      <c r="A222" s="30"/>
      <c r="B222" s="156"/>
      <c r="C222" s="157" t="s">
        <v>493</v>
      </c>
      <c r="D222" s="157" t="s">
        <v>120</v>
      </c>
      <c r="E222" s="158" t="s">
        <v>494</v>
      </c>
      <c r="F222" s="159" t="s">
        <v>495</v>
      </c>
      <c r="G222" s="160" t="s">
        <v>123</v>
      </c>
      <c r="H222" s="161">
        <v>1</v>
      </c>
      <c r="I222" s="162"/>
      <c r="J222" s="163">
        <f t="shared" si="60"/>
        <v>0</v>
      </c>
      <c r="K222" s="164"/>
      <c r="L222" s="31"/>
      <c r="M222" s="165"/>
      <c r="N222" s="166" t="s">
        <v>41</v>
      </c>
      <c r="O222" s="61"/>
      <c r="P222" s="167">
        <f t="shared" si="61"/>
        <v>0</v>
      </c>
      <c r="Q222" s="167">
        <v>0</v>
      </c>
      <c r="R222" s="167">
        <f t="shared" si="62"/>
        <v>0</v>
      </c>
      <c r="S222" s="167">
        <v>0</v>
      </c>
      <c r="T222" s="168">
        <f t="shared" si="63"/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69" t="s">
        <v>150</v>
      </c>
      <c r="AT222" s="169" t="s">
        <v>120</v>
      </c>
      <c r="AU222" s="169" t="s">
        <v>83</v>
      </c>
      <c r="AY222" s="16" t="s">
        <v>117</v>
      </c>
      <c r="BE222" s="170">
        <f t="shared" si="64"/>
        <v>0</v>
      </c>
      <c r="BF222" s="170">
        <f t="shared" si="65"/>
        <v>0</v>
      </c>
      <c r="BG222" s="170">
        <f t="shared" si="66"/>
        <v>0</v>
      </c>
      <c r="BH222" s="170">
        <f t="shared" si="67"/>
        <v>0</v>
      </c>
      <c r="BI222" s="170">
        <f t="shared" si="68"/>
        <v>0</v>
      </c>
      <c r="BJ222" s="16" t="s">
        <v>83</v>
      </c>
      <c r="BK222" s="170">
        <f t="shared" si="69"/>
        <v>0</v>
      </c>
      <c r="BL222" s="16" t="s">
        <v>150</v>
      </c>
      <c r="BM222" s="169" t="s">
        <v>496</v>
      </c>
    </row>
    <row r="223" spans="1:65" s="34" customFormat="1" ht="24.15" customHeight="1">
      <c r="A223" s="30"/>
      <c r="B223" s="156"/>
      <c r="C223" s="157" t="s">
        <v>363</v>
      </c>
      <c r="D223" s="157" t="s">
        <v>120</v>
      </c>
      <c r="E223" s="158" t="s">
        <v>497</v>
      </c>
      <c r="F223" s="159" t="s">
        <v>498</v>
      </c>
      <c r="G223" s="160" t="s">
        <v>123</v>
      </c>
      <c r="H223" s="161">
        <v>1</v>
      </c>
      <c r="I223" s="162"/>
      <c r="J223" s="163">
        <f t="shared" si="60"/>
        <v>0</v>
      </c>
      <c r="K223" s="164"/>
      <c r="L223" s="31"/>
      <c r="M223" s="165"/>
      <c r="N223" s="166" t="s">
        <v>41</v>
      </c>
      <c r="O223" s="61"/>
      <c r="P223" s="167">
        <f t="shared" si="61"/>
        <v>0</v>
      </c>
      <c r="Q223" s="167">
        <v>0</v>
      </c>
      <c r="R223" s="167">
        <f t="shared" si="62"/>
        <v>0</v>
      </c>
      <c r="S223" s="167">
        <v>0</v>
      </c>
      <c r="T223" s="168">
        <f t="shared" si="63"/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69" t="s">
        <v>150</v>
      </c>
      <c r="AT223" s="169" t="s">
        <v>120</v>
      </c>
      <c r="AU223" s="169" t="s">
        <v>83</v>
      </c>
      <c r="AY223" s="16" t="s">
        <v>117</v>
      </c>
      <c r="BE223" s="170">
        <f t="shared" si="64"/>
        <v>0</v>
      </c>
      <c r="BF223" s="170">
        <f t="shared" si="65"/>
        <v>0</v>
      </c>
      <c r="BG223" s="170">
        <f t="shared" si="66"/>
        <v>0</v>
      </c>
      <c r="BH223" s="170">
        <f t="shared" si="67"/>
        <v>0</v>
      </c>
      <c r="BI223" s="170">
        <f t="shared" si="68"/>
        <v>0</v>
      </c>
      <c r="BJ223" s="16" t="s">
        <v>83</v>
      </c>
      <c r="BK223" s="170">
        <f t="shared" si="69"/>
        <v>0</v>
      </c>
      <c r="BL223" s="16" t="s">
        <v>150</v>
      </c>
      <c r="BM223" s="169" t="s">
        <v>499</v>
      </c>
    </row>
    <row r="224" spans="1:65" s="34" customFormat="1" ht="24.15" customHeight="1">
      <c r="A224" s="30"/>
      <c r="B224" s="156"/>
      <c r="C224" s="157" t="s">
        <v>500</v>
      </c>
      <c r="D224" s="157" t="s">
        <v>120</v>
      </c>
      <c r="E224" s="158" t="s">
        <v>501</v>
      </c>
      <c r="F224" s="159" t="s">
        <v>502</v>
      </c>
      <c r="G224" s="160" t="s">
        <v>123</v>
      </c>
      <c r="H224" s="161">
        <v>3</v>
      </c>
      <c r="I224" s="162"/>
      <c r="J224" s="163">
        <f t="shared" si="60"/>
        <v>0</v>
      </c>
      <c r="K224" s="164"/>
      <c r="L224" s="31"/>
      <c r="M224" s="165"/>
      <c r="N224" s="166" t="s">
        <v>41</v>
      </c>
      <c r="O224" s="61"/>
      <c r="P224" s="167">
        <f t="shared" si="61"/>
        <v>0</v>
      </c>
      <c r="Q224" s="167">
        <v>0</v>
      </c>
      <c r="R224" s="167">
        <f t="shared" si="62"/>
        <v>0</v>
      </c>
      <c r="S224" s="167">
        <v>0</v>
      </c>
      <c r="T224" s="168">
        <f t="shared" si="63"/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69" t="s">
        <v>150</v>
      </c>
      <c r="AT224" s="169" t="s">
        <v>120</v>
      </c>
      <c r="AU224" s="169" t="s">
        <v>83</v>
      </c>
      <c r="AY224" s="16" t="s">
        <v>117</v>
      </c>
      <c r="BE224" s="170">
        <f t="shared" si="64"/>
        <v>0</v>
      </c>
      <c r="BF224" s="170">
        <f t="shared" si="65"/>
        <v>0</v>
      </c>
      <c r="BG224" s="170">
        <f t="shared" si="66"/>
        <v>0</v>
      </c>
      <c r="BH224" s="170">
        <f t="shared" si="67"/>
        <v>0</v>
      </c>
      <c r="BI224" s="170">
        <f t="shared" si="68"/>
        <v>0</v>
      </c>
      <c r="BJ224" s="16" t="s">
        <v>83</v>
      </c>
      <c r="BK224" s="170">
        <f t="shared" si="69"/>
        <v>0</v>
      </c>
      <c r="BL224" s="16" t="s">
        <v>150</v>
      </c>
      <c r="BM224" s="169" t="s">
        <v>503</v>
      </c>
    </row>
    <row r="225" spans="1:65" s="34" customFormat="1" ht="24.15" customHeight="1">
      <c r="A225" s="30"/>
      <c r="B225" s="156"/>
      <c r="C225" s="157" t="s">
        <v>366</v>
      </c>
      <c r="D225" s="157" t="s">
        <v>120</v>
      </c>
      <c r="E225" s="158" t="s">
        <v>504</v>
      </c>
      <c r="F225" s="159" t="s">
        <v>505</v>
      </c>
      <c r="G225" s="160" t="s">
        <v>123</v>
      </c>
      <c r="H225" s="161">
        <v>1</v>
      </c>
      <c r="I225" s="162"/>
      <c r="J225" s="163">
        <f t="shared" si="60"/>
        <v>0</v>
      </c>
      <c r="K225" s="164"/>
      <c r="L225" s="31"/>
      <c r="M225" s="165"/>
      <c r="N225" s="166" t="s">
        <v>41</v>
      </c>
      <c r="O225" s="61"/>
      <c r="P225" s="167">
        <f t="shared" si="61"/>
        <v>0</v>
      </c>
      <c r="Q225" s="167">
        <v>0</v>
      </c>
      <c r="R225" s="167">
        <f t="shared" si="62"/>
        <v>0</v>
      </c>
      <c r="S225" s="167">
        <v>0</v>
      </c>
      <c r="T225" s="168">
        <f t="shared" si="63"/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69" t="s">
        <v>150</v>
      </c>
      <c r="AT225" s="169" t="s">
        <v>120</v>
      </c>
      <c r="AU225" s="169" t="s">
        <v>83</v>
      </c>
      <c r="AY225" s="16" t="s">
        <v>117</v>
      </c>
      <c r="BE225" s="170">
        <f t="shared" si="64"/>
        <v>0</v>
      </c>
      <c r="BF225" s="170">
        <f t="shared" si="65"/>
        <v>0</v>
      </c>
      <c r="BG225" s="170">
        <f t="shared" si="66"/>
        <v>0</v>
      </c>
      <c r="BH225" s="170">
        <f t="shared" si="67"/>
        <v>0</v>
      </c>
      <c r="BI225" s="170">
        <f t="shared" si="68"/>
        <v>0</v>
      </c>
      <c r="BJ225" s="16" t="s">
        <v>83</v>
      </c>
      <c r="BK225" s="170">
        <f t="shared" si="69"/>
        <v>0</v>
      </c>
      <c r="BL225" s="16" t="s">
        <v>150</v>
      </c>
      <c r="BM225" s="169" t="s">
        <v>506</v>
      </c>
    </row>
    <row r="226" spans="1:65" s="34" customFormat="1" ht="24.15" customHeight="1">
      <c r="A226" s="30"/>
      <c r="B226" s="156"/>
      <c r="C226" s="157" t="s">
        <v>507</v>
      </c>
      <c r="D226" s="157" t="s">
        <v>120</v>
      </c>
      <c r="E226" s="158" t="s">
        <v>508</v>
      </c>
      <c r="F226" s="159" t="s">
        <v>509</v>
      </c>
      <c r="G226" s="160" t="s">
        <v>184</v>
      </c>
      <c r="H226" s="161">
        <v>2.4870000000000001</v>
      </c>
      <c r="I226" s="162"/>
      <c r="J226" s="163">
        <f t="shared" si="60"/>
        <v>0</v>
      </c>
      <c r="K226" s="164"/>
      <c r="L226" s="31"/>
      <c r="M226" s="165"/>
      <c r="N226" s="166" t="s">
        <v>41</v>
      </c>
      <c r="O226" s="61"/>
      <c r="P226" s="167">
        <f t="shared" si="61"/>
        <v>0</v>
      </c>
      <c r="Q226" s="167">
        <v>0</v>
      </c>
      <c r="R226" s="167">
        <f t="shared" si="62"/>
        <v>0</v>
      </c>
      <c r="S226" s="167">
        <v>0</v>
      </c>
      <c r="T226" s="168">
        <f t="shared" si="63"/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69" t="s">
        <v>150</v>
      </c>
      <c r="AT226" s="169" t="s">
        <v>120</v>
      </c>
      <c r="AU226" s="169" t="s">
        <v>83</v>
      </c>
      <c r="AY226" s="16" t="s">
        <v>117</v>
      </c>
      <c r="BE226" s="170">
        <f t="shared" si="64"/>
        <v>0</v>
      </c>
      <c r="BF226" s="170">
        <f t="shared" si="65"/>
        <v>0</v>
      </c>
      <c r="BG226" s="170">
        <f t="shared" si="66"/>
        <v>0</v>
      </c>
      <c r="BH226" s="170">
        <f t="shared" si="67"/>
        <v>0</v>
      </c>
      <c r="BI226" s="170">
        <f t="shared" si="68"/>
        <v>0</v>
      </c>
      <c r="BJ226" s="16" t="s">
        <v>83</v>
      </c>
      <c r="BK226" s="170">
        <f t="shared" si="69"/>
        <v>0</v>
      </c>
      <c r="BL226" s="16" t="s">
        <v>150</v>
      </c>
      <c r="BM226" s="169" t="s">
        <v>510</v>
      </c>
    </row>
    <row r="227" spans="1:65" s="142" customFormat="1" ht="22.8" customHeight="1">
      <c r="B227" s="143"/>
      <c r="D227" s="144" t="s">
        <v>74</v>
      </c>
      <c r="E227" s="154" t="s">
        <v>212</v>
      </c>
      <c r="F227" s="154" t="s">
        <v>213</v>
      </c>
      <c r="I227" s="146"/>
      <c r="J227" s="155">
        <f>BK227</f>
        <v>0</v>
      </c>
      <c r="L227" s="143"/>
      <c r="M227" s="148"/>
      <c r="N227" s="149"/>
      <c r="O227" s="149"/>
      <c r="P227" s="150">
        <f>SUM(P228:P240)</f>
        <v>0</v>
      </c>
      <c r="Q227" s="149"/>
      <c r="R227" s="150">
        <f>SUM(R228:R240)</f>
        <v>0.34714294916399996</v>
      </c>
      <c r="S227" s="149"/>
      <c r="T227" s="151">
        <f>SUM(T228:T240)</f>
        <v>0</v>
      </c>
      <c r="AR227" s="144" t="s">
        <v>83</v>
      </c>
      <c r="AT227" s="152" t="s">
        <v>74</v>
      </c>
      <c r="AU227" s="152" t="s">
        <v>12</v>
      </c>
      <c r="AY227" s="144" t="s">
        <v>117</v>
      </c>
      <c r="BK227" s="153">
        <f>SUM(BK228:BK240)</f>
        <v>0</v>
      </c>
    </row>
    <row r="228" spans="1:65" s="34" customFormat="1" ht="24.15" customHeight="1">
      <c r="A228" s="30"/>
      <c r="B228" s="156"/>
      <c r="C228" s="157" t="s">
        <v>370</v>
      </c>
      <c r="D228" s="157" t="s">
        <v>120</v>
      </c>
      <c r="E228" s="158" t="s">
        <v>511</v>
      </c>
      <c r="F228" s="159" t="s">
        <v>512</v>
      </c>
      <c r="G228" s="160" t="s">
        <v>176</v>
      </c>
      <c r="H228" s="161">
        <v>2507.5</v>
      </c>
      <c r="I228" s="162"/>
      <c r="J228" s="163">
        <f t="shared" ref="J228:J240" si="70">ROUND(I228*H228,2)</f>
        <v>0</v>
      </c>
      <c r="K228" s="164"/>
      <c r="L228" s="31"/>
      <c r="M228" s="165"/>
      <c r="N228" s="166" t="s">
        <v>41</v>
      </c>
      <c r="O228" s="61"/>
      <c r="P228" s="167">
        <f t="shared" ref="P228:P240" si="71">O228*H228</f>
        <v>0</v>
      </c>
      <c r="Q228" s="167">
        <v>0</v>
      </c>
      <c r="R228" s="167">
        <f t="shared" ref="R228:R240" si="72">Q228*H228</f>
        <v>0</v>
      </c>
      <c r="S228" s="167">
        <v>0</v>
      </c>
      <c r="T228" s="168">
        <f t="shared" ref="T228:T240" si="73">S228*H228</f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69" t="s">
        <v>150</v>
      </c>
      <c r="AT228" s="169" t="s">
        <v>120</v>
      </c>
      <c r="AU228" s="169" t="s">
        <v>83</v>
      </c>
      <c r="AY228" s="16" t="s">
        <v>117</v>
      </c>
      <c r="BE228" s="170">
        <f t="shared" ref="BE228:BE240" si="74">IF(N228="základná",J228,0)</f>
        <v>0</v>
      </c>
      <c r="BF228" s="170">
        <f t="shared" ref="BF228:BF240" si="75">IF(N228="znížená",J228,0)</f>
        <v>0</v>
      </c>
      <c r="BG228" s="170">
        <f t="shared" ref="BG228:BG240" si="76">IF(N228="zákl. prenesená",J228,0)</f>
        <v>0</v>
      </c>
      <c r="BH228" s="170">
        <f t="shared" ref="BH228:BH240" si="77">IF(N228="zníž. prenesená",J228,0)</f>
        <v>0</v>
      </c>
      <c r="BI228" s="170">
        <f t="shared" ref="BI228:BI240" si="78">IF(N228="nulová",J228,0)</f>
        <v>0</v>
      </c>
      <c r="BJ228" s="16" t="s">
        <v>83</v>
      </c>
      <c r="BK228" s="170">
        <f t="shared" ref="BK228:BK240" si="79">ROUND(I228*H228,2)</f>
        <v>0</v>
      </c>
      <c r="BL228" s="16" t="s">
        <v>150</v>
      </c>
      <c r="BM228" s="169" t="s">
        <v>513</v>
      </c>
    </row>
    <row r="229" spans="1:65" s="34" customFormat="1" ht="21.75" customHeight="1">
      <c r="A229" s="30"/>
      <c r="B229" s="156"/>
      <c r="C229" s="176" t="s">
        <v>514</v>
      </c>
      <c r="D229" s="176" t="s">
        <v>306</v>
      </c>
      <c r="E229" s="177" t="s">
        <v>515</v>
      </c>
      <c r="F229" s="178" t="s">
        <v>516</v>
      </c>
      <c r="G229" s="179" t="s">
        <v>134</v>
      </c>
      <c r="H229" s="180">
        <v>76.918000000000006</v>
      </c>
      <c r="I229" s="181"/>
      <c r="J229" s="182">
        <f t="shared" si="70"/>
        <v>0</v>
      </c>
      <c r="K229" s="183"/>
      <c r="L229" s="184"/>
      <c r="M229" s="185"/>
      <c r="N229" s="186" t="s">
        <v>41</v>
      </c>
      <c r="O229" s="61"/>
      <c r="P229" s="167">
        <f t="shared" si="71"/>
        <v>0</v>
      </c>
      <c r="Q229" s="167">
        <v>0</v>
      </c>
      <c r="R229" s="167">
        <f t="shared" si="72"/>
        <v>0</v>
      </c>
      <c r="S229" s="167">
        <v>0</v>
      </c>
      <c r="T229" s="168">
        <f t="shared" si="73"/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69" t="s">
        <v>177</v>
      </c>
      <c r="AT229" s="169" t="s">
        <v>306</v>
      </c>
      <c r="AU229" s="169" t="s">
        <v>83</v>
      </c>
      <c r="AY229" s="16" t="s">
        <v>117</v>
      </c>
      <c r="BE229" s="170">
        <f t="shared" si="74"/>
        <v>0</v>
      </c>
      <c r="BF229" s="170">
        <f t="shared" si="75"/>
        <v>0</v>
      </c>
      <c r="BG229" s="170">
        <f t="shared" si="76"/>
        <v>0</v>
      </c>
      <c r="BH229" s="170">
        <f t="shared" si="77"/>
        <v>0</v>
      </c>
      <c r="BI229" s="170">
        <f t="shared" si="78"/>
        <v>0</v>
      </c>
      <c r="BJ229" s="16" t="s">
        <v>83</v>
      </c>
      <c r="BK229" s="170">
        <f t="shared" si="79"/>
        <v>0</v>
      </c>
      <c r="BL229" s="16" t="s">
        <v>150</v>
      </c>
      <c r="BM229" s="169" t="s">
        <v>517</v>
      </c>
    </row>
    <row r="230" spans="1:65" s="34" customFormat="1" ht="16.5" customHeight="1">
      <c r="A230" s="30"/>
      <c r="B230" s="156"/>
      <c r="C230" s="157" t="s">
        <v>373</v>
      </c>
      <c r="D230" s="157" t="s">
        <v>120</v>
      </c>
      <c r="E230" s="158" t="s">
        <v>518</v>
      </c>
      <c r="F230" s="159" t="s">
        <v>519</v>
      </c>
      <c r="G230" s="160" t="s">
        <v>134</v>
      </c>
      <c r="H230" s="161">
        <v>76.918000000000006</v>
      </c>
      <c r="I230" s="162"/>
      <c r="J230" s="163">
        <f t="shared" si="70"/>
        <v>0</v>
      </c>
      <c r="K230" s="164"/>
      <c r="L230" s="31"/>
      <c r="M230" s="165"/>
      <c r="N230" s="166" t="s">
        <v>41</v>
      </c>
      <c r="O230" s="61"/>
      <c r="P230" s="167">
        <f t="shared" si="71"/>
        <v>0</v>
      </c>
      <c r="Q230" s="167">
        <v>0</v>
      </c>
      <c r="R230" s="167">
        <f t="shared" si="72"/>
        <v>0</v>
      </c>
      <c r="S230" s="167">
        <v>0</v>
      </c>
      <c r="T230" s="168">
        <f t="shared" si="73"/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69" t="s">
        <v>150</v>
      </c>
      <c r="AT230" s="169" t="s">
        <v>120</v>
      </c>
      <c r="AU230" s="169" t="s">
        <v>83</v>
      </c>
      <c r="AY230" s="16" t="s">
        <v>117</v>
      </c>
      <c r="BE230" s="170">
        <f t="shared" si="74"/>
        <v>0</v>
      </c>
      <c r="BF230" s="170">
        <f t="shared" si="75"/>
        <v>0</v>
      </c>
      <c r="BG230" s="170">
        <f t="shared" si="76"/>
        <v>0</v>
      </c>
      <c r="BH230" s="170">
        <f t="shared" si="77"/>
        <v>0</v>
      </c>
      <c r="BI230" s="170">
        <f t="shared" si="78"/>
        <v>0</v>
      </c>
      <c r="BJ230" s="16" t="s">
        <v>83</v>
      </c>
      <c r="BK230" s="170">
        <f t="shared" si="79"/>
        <v>0</v>
      </c>
      <c r="BL230" s="16" t="s">
        <v>150</v>
      </c>
      <c r="BM230" s="169" t="s">
        <v>520</v>
      </c>
    </row>
    <row r="231" spans="1:65" s="34" customFormat="1" ht="16.5" customHeight="1">
      <c r="A231" s="30"/>
      <c r="B231" s="156"/>
      <c r="C231" s="176" t="s">
        <v>521</v>
      </c>
      <c r="D231" s="176" t="s">
        <v>306</v>
      </c>
      <c r="E231" s="177" t="s">
        <v>522</v>
      </c>
      <c r="F231" s="178" t="s">
        <v>523</v>
      </c>
      <c r="G231" s="179" t="s">
        <v>134</v>
      </c>
      <c r="H231" s="180">
        <v>76.918000000000006</v>
      </c>
      <c r="I231" s="181"/>
      <c r="J231" s="182">
        <f t="shared" si="70"/>
        <v>0</v>
      </c>
      <c r="K231" s="183"/>
      <c r="L231" s="184"/>
      <c r="M231" s="185"/>
      <c r="N231" s="186" t="s">
        <v>41</v>
      </c>
      <c r="O231" s="61"/>
      <c r="P231" s="167">
        <f t="shared" si="71"/>
        <v>0</v>
      </c>
      <c r="Q231" s="167">
        <v>0</v>
      </c>
      <c r="R231" s="167">
        <f t="shared" si="72"/>
        <v>0</v>
      </c>
      <c r="S231" s="167">
        <v>0</v>
      </c>
      <c r="T231" s="168">
        <f t="shared" si="73"/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69" t="s">
        <v>177</v>
      </c>
      <c r="AT231" s="169" t="s">
        <v>306</v>
      </c>
      <c r="AU231" s="169" t="s">
        <v>83</v>
      </c>
      <c r="AY231" s="16" t="s">
        <v>117</v>
      </c>
      <c r="BE231" s="170">
        <f t="shared" si="74"/>
        <v>0</v>
      </c>
      <c r="BF231" s="170">
        <f t="shared" si="75"/>
        <v>0</v>
      </c>
      <c r="BG231" s="170">
        <f t="shared" si="76"/>
        <v>0</v>
      </c>
      <c r="BH231" s="170">
        <f t="shared" si="77"/>
        <v>0</v>
      </c>
      <c r="BI231" s="170">
        <f t="shared" si="78"/>
        <v>0</v>
      </c>
      <c r="BJ231" s="16" t="s">
        <v>83</v>
      </c>
      <c r="BK231" s="170">
        <f t="shared" si="79"/>
        <v>0</v>
      </c>
      <c r="BL231" s="16" t="s">
        <v>150</v>
      </c>
      <c r="BM231" s="169" t="s">
        <v>524</v>
      </c>
    </row>
    <row r="232" spans="1:65" s="34" customFormat="1" ht="21.75" customHeight="1">
      <c r="A232" s="30"/>
      <c r="B232" s="156"/>
      <c r="C232" s="157" t="s">
        <v>377</v>
      </c>
      <c r="D232" s="157" t="s">
        <v>120</v>
      </c>
      <c r="E232" s="158" t="s">
        <v>525</v>
      </c>
      <c r="F232" s="159" t="s">
        <v>526</v>
      </c>
      <c r="G232" s="160" t="s">
        <v>176</v>
      </c>
      <c r="H232" s="161">
        <v>4991.9629999999997</v>
      </c>
      <c r="I232" s="162"/>
      <c r="J232" s="163">
        <f t="shared" si="70"/>
        <v>0</v>
      </c>
      <c r="K232" s="164"/>
      <c r="L232" s="31"/>
      <c r="M232" s="165"/>
      <c r="N232" s="166" t="s">
        <v>41</v>
      </c>
      <c r="O232" s="61"/>
      <c r="P232" s="167">
        <f t="shared" si="71"/>
        <v>0</v>
      </c>
      <c r="Q232" s="167">
        <v>0</v>
      </c>
      <c r="R232" s="167">
        <f t="shared" si="72"/>
        <v>0</v>
      </c>
      <c r="S232" s="167">
        <v>0</v>
      </c>
      <c r="T232" s="168">
        <f t="shared" si="73"/>
        <v>0</v>
      </c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R232" s="169" t="s">
        <v>150</v>
      </c>
      <c r="AT232" s="169" t="s">
        <v>120</v>
      </c>
      <c r="AU232" s="169" t="s">
        <v>83</v>
      </c>
      <c r="AY232" s="16" t="s">
        <v>117</v>
      </c>
      <c r="BE232" s="170">
        <f t="shared" si="74"/>
        <v>0</v>
      </c>
      <c r="BF232" s="170">
        <f t="shared" si="75"/>
        <v>0</v>
      </c>
      <c r="BG232" s="170">
        <f t="shared" si="76"/>
        <v>0</v>
      </c>
      <c r="BH232" s="170">
        <f t="shared" si="77"/>
        <v>0</v>
      </c>
      <c r="BI232" s="170">
        <f t="shared" si="78"/>
        <v>0</v>
      </c>
      <c r="BJ232" s="16" t="s">
        <v>83</v>
      </c>
      <c r="BK232" s="170">
        <f t="shared" si="79"/>
        <v>0</v>
      </c>
      <c r="BL232" s="16" t="s">
        <v>150</v>
      </c>
      <c r="BM232" s="169" t="s">
        <v>527</v>
      </c>
    </row>
    <row r="233" spans="1:65" s="34" customFormat="1" ht="37.799999999999997" customHeight="1">
      <c r="A233" s="30"/>
      <c r="B233" s="156"/>
      <c r="C233" s="176" t="s">
        <v>528</v>
      </c>
      <c r="D233" s="176" t="s">
        <v>306</v>
      </c>
      <c r="E233" s="177" t="s">
        <v>529</v>
      </c>
      <c r="F233" s="178" t="s">
        <v>530</v>
      </c>
      <c r="G233" s="179" t="s">
        <v>134</v>
      </c>
      <c r="H233" s="180">
        <v>11.481999999999999</v>
      </c>
      <c r="I233" s="181"/>
      <c r="J233" s="182">
        <f t="shared" si="70"/>
        <v>0</v>
      </c>
      <c r="K233" s="183"/>
      <c r="L233" s="184"/>
      <c r="M233" s="185"/>
      <c r="N233" s="186" t="s">
        <v>41</v>
      </c>
      <c r="O233" s="61"/>
      <c r="P233" s="167">
        <f t="shared" si="71"/>
        <v>0</v>
      </c>
      <c r="Q233" s="167">
        <v>0</v>
      </c>
      <c r="R233" s="167">
        <f t="shared" si="72"/>
        <v>0</v>
      </c>
      <c r="S233" s="167">
        <v>0</v>
      </c>
      <c r="T233" s="168">
        <f t="shared" si="73"/>
        <v>0</v>
      </c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R233" s="169" t="s">
        <v>177</v>
      </c>
      <c r="AT233" s="169" t="s">
        <v>306</v>
      </c>
      <c r="AU233" s="169" t="s">
        <v>83</v>
      </c>
      <c r="AY233" s="16" t="s">
        <v>117</v>
      </c>
      <c r="BE233" s="170">
        <f t="shared" si="74"/>
        <v>0</v>
      </c>
      <c r="BF233" s="170">
        <f t="shared" si="75"/>
        <v>0</v>
      </c>
      <c r="BG233" s="170">
        <f t="shared" si="76"/>
        <v>0</v>
      </c>
      <c r="BH233" s="170">
        <f t="shared" si="77"/>
        <v>0</v>
      </c>
      <c r="BI233" s="170">
        <f t="shared" si="78"/>
        <v>0</v>
      </c>
      <c r="BJ233" s="16" t="s">
        <v>83</v>
      </c>
      <c r="BK233" s="170">
        <f t="shared" si="79"/>
        <v>0</v>
      </c>
      <c r="BL233" s="16" t="s">
        <v>150</v>
      </c>
      <c r="BM233" s="169" t="s">
        <v>531</v>
      </c>
    </row>
    <row r="234" spans="1:65" s="34" customFormat="1" ht="24.15" customHeight="1">
      <c r="A234" s="30"/>
      <c r="B234" s="156"/>
      <c r="C234" s="157" t="s">
        <v>380</v>
      </c>
      <c r="D234" s="157" t="s">
        <v>120</v>
      </c>
      <c r="E234" s="158" t="s">
        <v>532</v>
      </c>
      <c r="F234" s="159" t="s">
        <v>533</v>
      </c>
      <c r="G234" s="160" t="s">
        <v>176</v>
      </c>
      <c r="H234" s="161">
        <v>1252.9449999999999</v>
      </c>
      <c r="I234" s="162"/>
      <c r="J234" s="163">
        <f t="shared" si="70"/>
        <v>0</v>
      </c>
      <c r="K234" s="164"/>
      <c r="L234" s="31"/>
      <c r="M234" s="165"/>
      <c r="N234" s="166" t="s">
        <v>41</v>
      </c>
      <c r="O234" s="61"/>
      <c r="P234" s="167">
        <f t="shared" si="71"/>
        <v>0</v>
      </c>
      <c r="Q234" s="167">
        <v>0</v>
      </c>
      <c r="R234" s="167">
        <f t="shared" si="72"/>
        <v>0</v>
      </c>
      <c r="S234" s="167">
        <v>0</v>
      </c>
      <c r="T234" s="168">
        <f t="shared" si="73"/>
        <v>0</v>
      </c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169" t="s">
        <v>150</v>
      </c>
      <c r="AT234" s="169" t="s">
        <v>120</v>
      </c>
      <c r="AU234" s="169" t="s">
        <v>83</v>
      </c>
      <c r="AY234" s="16" t="s">
        <v>117</v>
      </c>
      <c r="BE234" s="170">
        <f t="shared" si="74"/>
        <v>0</v>
      </c>
      <c r="BF234" s="170">
        <f t="shared" si="75"/>
        <v>0</v>
      </c>
      <c r="BG234" s="170">
        <f t="shared" si="76"/>
        <v>0</v>
      </c>
      <c r="BH234" s="170">
        <f t="shared" si="77"/>
        <v>0</v>
      </c>
      <c r="BI234" s="170">
        <f t="shared" si="78"/>
        <v>0</v>
      </c>
      <c r="BJ234" s="16" t="s">
        <v>83</v>
      </c>
      <c r="BK234" s="170">
        <f t="shared" si="79"/>
        <v>0</v>
      </c>
      <c r="BL234" s="16" t="s">
        <v>150</v>
      </c>
      <c r="BM234" s="169" t="s">
        <v>534</v>
      </c>
    </row>
    <row r="235" spans="1:65" s="34" customFormat="1" ht="33" customHeight="1">
      <c r="A235" s="30"/>
      <c r="B235" s="156"/>
      <c r="C235" s="157" t="s">
        <v>535</v>
      </c>
      <c r="D235" s="157" t="s">
        <v>120</v>
      </c>
      <c r="E235" s="158" t="s">
        <v>536</v>
      </c>
      <c r="F235" s="159" t="s">
        <v>537</v>
      </c>
      <c r="G235" s="160" t="s">
        <v>139</v>
      </c>
      <c r="H235" s="161">
        <v>35.174999999999997</v>
      </c>
      <c r="I235" s="162"/>
      <c r="J235" s="163">
        <f t="shared" si="70"/>
        <v>0</v>
      </c>
      <c r="K235" s="164"/>
      <c r="L235" s="31"/>
      <c r="M235" s="165"/>
      <c r="N235" s="166" t="s">
        <v>41</v>
      </c>
      <c r="O235" s="61"/>
      <c r="P235" s="167">
        <f t="shared" si="71"/>
        <v>0</v>
      </c>
      <c r="Q235" s="167">
        <v>0</v>
      </c>
      <c r="R235" s="167">
        <f t="shared" si="72"/>
        <v>0</v>
      </c>
      <c r="S235" s="167">
        <v>0</v>
      </c>
      <c r="T235" s="168">
        <f t="shared" si="73"/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69" t="s">
        <v>150</v>
      </c>
      <c r="AT235" s="169" t="s">
        <v>120</v>
      </c>
      <c r="AU235" s="169" t="s">
        <v>83</v>
      </c>
      <c r="AY235" s="16" t="s">
        <v>117</v>
      </c>
      <c r="BE235" s="170">
        <f t="shared" si="74"/>
        <v>0</v>
      </c>
      <c r="BF235" s="170">
        <f t="shared" si="75"/>
        <v>0</v>
      </c>
      <c r="BG235" s="170">
        <f t="shared" si="76"/>
        <v>0</v>
      </c>
      <c r="BH235" s="170">
        <f t="shared" si="77"/>
        <v>0</v>
      </c>
      <c r="BI235" s="170">
        <f t="shared" si="78"/>
        <v>0</v>
      </c>
      <c r="BJ235" s="16" t="s">
        <v>83</v>
      </c>
      <c r="BK235" s="170">
        <f t="shared" si="79"/>
        <v>0</v>
      </c>
      <c r="BL235" s="16" t="s">
        <v>150</v>
      </c>
      <c r="BM235" s="169" t="s">
        <v>538</v>
      </c>
    </row>
    <row r="236" spans="1:65" s="34" customFormat="1" ht="33" customHeight="1">
      <c r="A236" s="30"/>
      <c r="B236" s="156"/>
      <c r="C236" s="176" t="s">
        <v>384</v>
      </c>
      <c r="D236" s="176" t="s">
        <v>306</v>
      </c>
      <c r="E236" s="177" t="s">
        <v>539</v>
      </c>
      <c r="F236" s="178" t="s">
        <v>540</v>
      </c>
      <c r="G236" s="179" t="s">
        <v>134</v>
      </c>
      <c r="H236" s="180">
        <v>0.97</v>
      </c>
      <c r="I236" s="181"/>
      <c r="J236" s="182">
        <f t="shared" si="70"/>
        <v>0</v>
      </c>
      <c r="K236" s="183"/>
      <c r="L236" s="184"/>
      <c r="M236" s="185"/>
      <c r="N236" s="186" t="s">
        <v>41</v>
      </c>
      <c r="O236" s="61"/>
      <c r="P236" s="167">
        <f t="shared" si="71"/>
        <v>0</v>
      </c>
      <c r="Q236" s="167">
        <v>0</v>
      </c>
      <c r="R236" s="167">
        <f t="shared" si="72"/>
        <v>0</v>
      </c>
      <c r="S236" s="167">
        <v>0</v>
      </c>
      <c r="T236" s="168">
        <f t="shared" si="73"/>
        <v>0</v>
      </c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R236" s="169" t="s">
        <v>177</v>
      </c>
      <c r="AT236" s="169" t="s">
        <v>306</v>
      </c>
      <c r="AU236" s="169" t="s">
        <v>83</v>
      </c>
      <c r="AY236" s="16" t="s">
        <v>117</v>
      </c>
      <c r="BE236" s="170">
        <f t="shared" si="74"/>
        <v>0</v>
      </c>
      <c r="BF236" s="170">
        <f t="shared" si="75"/>
        <v>0</v>
      </c>
      <c r="BG236" s="170">
        <f t="shared" si="76"/>
        <v>0</v>
      </c>
      <c r="BH236" s="170">
        <f t="shared" si="77"/>
        <v>0</v>
      </c>
      <c r="BI236" s="170">
        <f t="shared" si="78"/>
        <v>0</v>
      </c>
      <c r="BJ236" s="16" t="s">
        <v>83</v>
      </c>
      <c r="BK236" s="170">
        <f t="shared" si="79"/>
        <v>0</v>
      </c>
      <c r="BL236" s="16" t="s">
        <v>150</v>
      </c>
      <c r="BM236" s="169" t="s">
        <v>541</v>
      </c>
    </row>
    <row r="237" spans="1:65" s="34" customFormat="1" ht="44.25" customHeight="1">
      <c r="A237" s="30"/>
      <c r="B237" s="156"/>
      <c r="C237" s="157" t="s">
        <v>542</v>
      </c>
      <c r="D237" s="157" t="s">
        <v>120</v>
      </c>
      <c r="E237" s="158" t="s">
        <v>543</v>
      </c>
      <c r="F237" s="159" t="s">
        <v>544</v>
      </c>
      <c r="G237" s="160" t="s">
        <v>134</v>
      </c>
      <c r="H237" s="161">
        <v>15.532</v>
      </c>
      <c r="I237" s="162"/>
      <c r="J237" s="163">
        <f t="shared" si="70"/>
        <v>0</v>
      </c>
      <c r="K237" s="164"/>
      <c r="L237" s="31"/>
      <c r="M237" s="165"/>
      <c r="N237" s="166" t="s">
        <v>41</v>
      </c>
      <c r="O237" s="61"/>
      <c r="P237" s="167">
        <f t="shared" si="71"/>
        <v>0</v>
      </c>
      <c r="Q237" s="167">
        <v>2.2350176999999999E-2</v>
      </c>
      <c r="R237" s="167">
        <f t="shared" si="72"/>
        <v>0.34714294916399996</v>
      </c>
      <c r="S237" s="167">
        <v>0</v>
      </c>
      <c r="T237" s="168">
        <f t="shared" si="73"/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69" t="s">
        <v>150</v>
      </c>
      <c r="AT237" s="169" t="s">
        <v>120</v>
      </c>
      <c r="AU237" s="169" t="s">
        <v>83</v>
      </c>
      <c r="AY237" s="16" t="s">
        <v>117</v>
      </c>
      <c r="BE237" s="170">
        <f t="shared" si="74"/>
        <v>0</v>
      </c>
      <c r="BF237" s="170">
        <f t="shared" si="75"/>
        <v>0</v>
      </c>
      <c r="BG237" s="170">
        <f t="shared" si="76"/>
        <v>0</v>
      </c>
      <c r="BH237" s="170">
        <f t="shared" si="77"/>
        <v>0</v>
      </c>
      <c r="BI237" s="170">
        <f t="shared" si="78"/>
        <v>0</v>
      </c>
      <c r="BJ237" s="16" t="s">
        <v>83</v>
      </c>
      <c r="BK237" s="170">
        <f t="shared" si="79"/>
        <v>0</v>
      </c>
      <c r="BL237" s="16" t="s">
        <v>150</v>
      </c>
      <c r="BM237" s="169" t="s">
        <v>545</v>
      </c>
    </row>
    <row r="238" spans="1:65" s="34" customFormat="1" ht="24.15" customHeight="1">
      <c r="A238" s="30"/>
      <c r="B238" s="156"/>
      <c r="C238" s="157" t="s">
        <v>387</v>
      </c>
      <c r="D238" s="157" t="s">
        <v>120</v>
      </c>
      <c r="E238" s="158" t="s">
        <v>546</v>
      </c>
      <c r="F238" s="159" t="s">
        <v>547</v>
      </c>
      <c r="G238" s="160" t="s">
        <v>176</v>
      </c>
      <c r="H238" s="161">
        <v>188.953</v>
      </c>
      <c r="I238" s="162"/>
      <c r="J238" s="163">
        <f t="shared" si="70"/>
        <v>0</v>
      </c>
      <c r="K238" s="164"/>
      <c r="L238" s="31"/>
      <c r="M238" s="165"/>
      <c r="N238" s="166" t="s">
        <v>41</v>
      </c>
      <c r="O238" s="61"/>
      <c r="P238" s="167">
        <f t="shared" si="71"/>
        <v>0</v>
      </c>
      <c r="Q238" s="167">
        <v>0</v>
      </c>
      <c r="R238" s="167">
        <f t="shared" si="72"/>
        <v>0</v>
      </c>
      <c r="S238" s="167">
        <v>0</v>
      </c>
      <c r="T238" s="168">
        <f t="shared" si="73"/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69" t="s">
        <v>150</v>
      </c>
      <c r="AT238" s="169" t="s">
        <v>120</v>
      </c>
      <c r="AU238" s="169" t="s">
        <v>83</v>
      </c>
      <c r="AY238" s="16" t="s">
        <v>117</v>
      </c>
      <c r="BE238" s="170">
        <f t="shared" si="74"/>
        <v>0</v>
      </c>
      <c r="BF238" s="170">
        <f t="shared" si="75"/>
        <v>0</v>
      </c>
      <c r="BG238" s="170">
        <f t="shared" si="76"/>
        <v>0</v>
      </c>
      <c r="BH238" s="170">
        <f t="shared" si="77"/>
        <v>0</v>
      </c>
      <c r="BI238" s="170">
        <f t="shared" si="78"/>
        <v>0</v>
      </c>
      <c r="BJ238" s="16" t="s">
        <v>83</v>
      </c>
      <c r="BK238" s="170">
        <f t="shared" si="79"/>
        <v>0</v>
      </c>
      <c r="BL238" s="16" t="s">
        <v>150</v>
      </c>
      <c r="BM238" s="169" t="s">
        <v>548</v>
      </c>
    </row>
    <row r="239" spans="1:65" s="34" customFormat="1" ht="21.75" customHeight="1">
      <c r="A239" s="30"/>
      <c r="B239" s="156"/>
      <c r="C239" s="157" t="s">
        <v>549</v>
      </c>
      <c r="D239" s="157" t="s">
        <v>120</v>
      </c>
      <c r="E239" s="158" t="s">
        <v>550</v>
      </c>
      <c r="F239" s="159" t="s">
        <v>551</v>
      </c>
      <c r="G239" s="160" t="s">
        <v>176</v>
      </c>
      <c r="H239" s="161">
        <v>41.506999999999998</v>
      </c>
      <c r="I239" s="162"/>
      <c r="J239" s="163">
        <f t="shared" si="70"/>
        <v>0</v>
      </c>
      <c r="K239" s="164"/>
      <c r="L239" s="31"/>
      <c r="M239" s="165"/>
      <c r="N239" s="166" t="s">
        <v>41</v>
      </c>
      <c r="O239" s="61"/>
      <c r="P239" s="167">
        <f t="shared" si="71"/>
        <v>0</v>
      </c>
      <c r="Q239" s="167">
        <v>0</v>
      </c>
      <c r="R239" s="167">
        <f t="shared" si="72"/>
        <v>0</v>
      </c>
      <c r="S239" s="167">
        <v>0</v>
      </c>
      <c r="T239" s="168">
        <f t="shared" si="73"/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69" t="s">
        <v>150</v>
      </c>
      <c r="AT239" s="169" t="s">
        <v>120</v>
      </c>
      <c r="AU239" s="169" t="s">
        <v>83</v>
      </c>
      <c r="AY239" s="16" t="s">
        <v>117</v>
      </c>
      <c r="BE239" s="170">
        <f t="shared" si="74"/>
        <v>0</v>
      </c>
      <c r="BF239" s="170">
        <f t="shared" si="75"/>
        <v>0</v>
      </c>
      <c r="BG239" s="170">
        <f t="shared" si="76"/>
        <v>0</v>
      </c>
      <c r="BH239" s="170">
        <f t="shared" si="77"/>
        <v>0</v>
      </c>
      <c r="BI239" s="170">
        <f t="shared" si="78"/>
        <v>0</v>
      </c>
      <c r="BJ239" s="16" t="s">
        <v>83</v>
      </c>
      <c r="BK239" s="170">
        <f t="shared" si="79"/>
        <v>0</v>
      </c>
      <c r="BL239" s="16" t="s">
        <v>150</v>
      </c>
      <c r="BM239" s="169" t="s">
        <v>552</v>
      </c>
    </row>
    <row r="240" spans="1:65" s="34" customFormat="1" ht="24.15" customHeight="1">
      <c r="A240" s="30"/>
      <c r="B240" s="156"/>
      <c r="C240" s="157" t="s">
        <v>391</v>
      </c>
      <c r="D240" s="157" t="s">
        <v>120</v>
      </c>
      <c r="E240" s="158" t="s">
        <v>553</v>
      </c>
      <c r="F240" s="159" t="s">
        <v>554</v>
      </c>
      <c r="G240" s="160" t="s">
        <v>184</v>
      </c>
      <c r="H240" s="161">
        <v>70.543000000000006</v>
      </c>
      <c r="I240" s="162"/>
      <c r="J240" s="163">
        <f t="shared" si="70"/>
        <v>0</v>
      </c>
      <c r="K240" s="164"/>
      <c r="L240" s="31"/>
      <c r="M240" s="165"/>
      <c r="N240" s="166" t="s">
        <v>41</v>
      </c>
      <c r="O240" s="61"/>
      <c r="P240" s="167">
        <f t="shared" si="71"/>
        <v>0</v>
      </c>
      <c r="Q240" s="167">
        <v>0</v>
      </c>
      <c r="R240" s="167">
        <f t="shared" si="72"/>
        <v>0</v>
      </c>
      <c r="S240" s="167">
        <v>0</v>
      </c>
      <c r="T240" s="168">
        <f t="shared" si="73"/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69" t="s">
        <v>150</v>
      </c>
      <c r="AT240" s="169" t="s">
        <v>120</v>
      </c>
      <c r="AU240" s="169" t="s">
        <v>83</v>
      </c>
      <c r="AY240" s="16" t="s">
        <v>117</v>
      </c>
      <c r="BE240" s="170">
        <f t="shared" si="74"/>
        <v>0</v>
      </c>
      <c r="BF240" s="170">
        <f t="shared" si="75"/>
        <v>0</v>
      </c>
      <c r="BG240" s="170">
        <f t="shared" si="76"/>
        <v>0</v>
      </c>
      <c r="BH240" s="170">
        <f t="shared" si="77"/>
        <v>0</v>
      </c>
      <c r="BI240" s="170">
        <f t="shared" si="78"/>
        <v>0</v>
      </c>
      <c r="BJ240" s="16" t="s">
        <v>83</v>
      </c>
      <c r="BK240" s="170">
        <f t="shared" si="79"/>
        <v>0</v>
      </c>
      <c r="BL240" s="16" t="s">
        <v>150</v>
      </c>
      <c r="BM240" s="169" t="s">
        <v>555</v>
      </c>
    </row>
    <row r="241" spans="1:65" s="142" customFormat="1" ht="22.8" customHeight="1">
      <c r="B241" s="143"/>
      <c r="D241" s="144" t="s">
        <v>74</v>
      </c>
      <c r="E241" s="154" t="s">
        <v>556</v>
      </c>
      <c r="F241" s="154" t="s">
        <v>557</v>
      </c>
      <c r="I241" s="146"/>
      <c r="J241" s="155">
        <f>BK241</f>
        <v>0</v>
      </c>
      <c r="L241" s="143"/>
      <c r="M241" s="148"/>
      <c r="N241" s="149"/>
      <c r="O241" s="149"/>
      <c r="P241" s="150">
        <f>SUM(P242:P265)</f>
        <v>0</v>
      </c>
      <c r="Q241" s="149"/>
      <c r="R241" s="150">
        <f>SUM(R242:R265)</f>
        <v>29.657167420560004</v>
      </c>
      <c r="S241" s="149"/>
      <c r="T241" s="151">
        <f>SUM(T242:T265)</f>
        <v>0</v>
      </c>
      <c r="AR241" s="144" t="s">
        <v>83</v>
      </c>
      <c r="AT241" s="152" t="s">
        <v>74</v>
      </c>
      <c r="AU241" s="152" t="s">
        <v>12</v>
      </c>
      <c r="AY241" s="144" t="s">
        <v>117</v>
      </c>
      <c r="BK241" s="153">
        <f>SUM(BK242:BK265)</f>
        <v>0</v>
      </c>
    </row>
    <row r="242" spans="1:65" s="34" customFormat="1" ht="37.799999999999997" customHeight="1">
      <c r="A242" s="30"/>
      <c r="B242" s="156"/>
      <c r="C242" s="157" t="s">
        <v>558</v>
      </c>
      <c r="D242" s="157" t="s">
        <v>120</v>
      </c>
      <c r="E242" s="158" t="s">
        <v>559</v>
      </c>
      <c r="F242" s="159" t="s">
        <v>560</v>
      </c>
      <c r="G242" s="160" t="s">
        <v>139</v>
      </c>
      <c r="H242" s="161">
        <v>286.2</v>
      </c>
      <c r="I242" s="162"/>
      <c r="J242" s="163">
        <f t="shared" ref="J242:J265" si="80">ROUND(I242*H242,2)</f>
        <v>0</v>
      </c>
      <c r="K242" s="164"/>
      <c r="L242" s="31"/>
      <c r="M242" s="165"/>
      <c r="N242" s="166" t="s">
        <v>41</v>
      </c>
      <c r="O242" s="61"/>
      <c r="P242" s="167">
        <f t="shared" ref="P242:P265" si="81">O242*H242</f>
        <v>0</v>
      </c>
      <c r="Q242" s="167">
        <v>4.1829320000000003E-2</v>
      </c>
      <c r="R242" s="167">
        <f t="shared" ref="R242:R265" si="82">Q242*H242</f>
        <v>11.971551384</v>
      </c>
      <c r="S242" s="167">
        <v>0</v>
      </c>
      <c r="T242" s="168">
        <f t="shared" ref="T242:T265" si="83">S242*H242</f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69" t="s">
        <v>150</v>
      </c>
      <c r="AT242" s="169" t="s">
        <v>120</v>
      </c>
      <c r="AU242" s="169" t="s">
        <v>83</v>
      </c>
      <c r="AY242" s="16" t="s">
        <v>117</v>
      </c>
      <c r="BE242" s="170">
        <f t="shared" ref="BE242:BE265" si="84">IF(N242="základná",J242,0)</f>
        <v>0</v>
      </c>
      <c r="BF242" s="170">
        <f t="shared" ref="BF242:BF265" si="85">IF(N242="znížená",J242,0)</f>
        <v>0</v>
      </c>
      <c r="BG242" s="170">
        <f t="shared" ref="BG242:BG265" si="86">IF(N242="zákl. prenesená",J242,0)</f>
        <v>0</v>
      </c>
      <c r="BH242" s="170">
        <f t="shared" ref="BH242:BH265" si="87">IF(N242="zníž. prenesená",J242,0)</f>
        <v>0</v>
      </c>
      <c r="BI242" s="170">
        <f t="shared" ref="BI242:BI265" si="88">IF(N242="nulová",J242,0)</f>
        <v>0</v>
      </c>
      <c r="BJ242" s="16" t="s">
        <v>83</v>
      </c>
      <c r="BK242" s="170">
        <f t="shared" ref="BK242:BK265" si="89">ROUND(I242*H242,2)</f>
        <v>0</v>
      </c>
      <c r="BL242" s="16" t="s">
        <v>150</v>
      </c>
      <c r="BM242" s="169" t="s">
        <v>561</v>
      </c>
    </row>
    <row r="243" spans="1:65" s="34" customFormat="1" ht="37.799999999999997" customHeight="1">
      <c r="A243" s="30"/>
      <c r="B243" s="156"/>
      <c r="C243" s="157" t="s">
        <v>394</v>
      </c>
      <c r="D243" s="157" t="s">
        <v>120</v>
      </c>
      <c r="E243" s="158" t="s">
        <v>562</v>
      </c>
      <c r="F243" s="159" t="s">
        <v>563</v>
      </c>
      <c r="G243" s="160" t="s">
        <v>139</v>
      </c>
      <c r="H243" s="161">
        <v>11.862</v>
      </c>
      <c r="I243" s="162"/>
      <c r="J243" s="163">
        <f t="shared" si="80"/>
        <v>0</v>
      </c>
      <c r="K243" s="164"/>
      <c r="L243" s="31"/>
      <c r="M243" s="165"/>
      <c r="N243" s="166" t="s">
        <v>41</v>
      </c>
      <c r="O243" s="61"/>
      <c r="P243" s="167">
        <f t="shared" si="81"/>
        <v>0</v>
      </c>
      <c r="Q243" s="167">
        <v>4.3214320000000001E-2</v>
      </c>
      <c r="R243" s="167">
        <f t="shared" si="82"/>
        <v>0.51260826384000002</v>
      </c>
      <c r="S243" s="167">
        <v>0</v>
      </c>
      <c r="T243" s="168">
        <f t="shared" si="83"/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69" t="s">
        <v>150</v>
      </c>
      <c r="AT243" s="169" t="s">
        <v>120</v>
      </c>
      <c r="AU243" s="169" t="s">
        <v>83</v>
      </c>
      <c r="AY243" s="16" t="s">
        <v>117</v>
      </c>
      <c r="BE243" s="170">
        <f t="shared" si="84"/>
        <v>0</v>
      </c>
      <c r="BF243" s="170">
        <f t="shared" si="85"/>
        <v>0</v>
      </c>
      <c r="BG243" s="170">
        <f t="shared" si="86"/>
        <v>0</v>
      </c>
      <c r="BH243" s="170">
        <f t="shared" si="87"/>
        <v>0</v>
      </c>
      <c r="BI243" s="170">
        <f t="shared" si="88"/>
        <v>0</v>
      </c>
      <c r="BJ243" s="16" t="s">
        <v>83</v>
      </c>
      <c r="BK243" s="170">
        <f t="shared" si="89"/>
        <v>0</v>
      </c>
      <c r="BL243" s="16" t="s">
        <v>150</v>
      </c>
      <c r="BM243" s="169" t="s">
        <v>564</v>
      </c>
    </row>
    <row r="244" spans="1:65" s="34" customFormat="1" ht="37.799999999999997" customHeight="1">
      <c r="A244" s="30"/>
      <c r="B244" s="156"/>
      <c r="C244" s="157" t="s">
        <v>565</v>
      </c>
      <c r="D244" s="157" t="s">
        <v>120</v>
      </c>
      <c r="E244" s="158" t="s">
        <v>566</v>
      </c>
      <c r="F244" s="159" t="s">
        <v>567</v>
      </c>
      <c r="G244" s="160" t="s">
        <v>139</v>
      </c>
      <c r="H244" s="161">
        <v>63.656999999999996</v>
      </c>
      <c r="I244" s="162"/>
      <c r="J244" s="163">
        <f t="shared" si="80"/>
        <v>0</v>
      </c>
      <c r="K244" s="164"/>
      <c r="L244" s="31"/>
      <c r="M244" s="165"/>
      <c r="N244" s="166" t="s">
        <v>41</v>
      </c>
      <c r="O244" s="61"/>
      <c r="P244" s="167">
        <f t="shared" si="81"/>
        <v>0</v>
      </c>
      <c r="Q244" s="167">
        <v>4.308932E-2</v>
      </c>
      <c r="R244" s="167">
        <f t="shared" si="82"/>
        <v>2.7429368432399999</v>
      </c>
      <c r="S244" s="167">
        <v>0</v>
      </c>
      <c r="T244" s="168">
        <f t="shared" si="83"/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69" t="s">
        <v>150</v>
      </c>
      <c r="AT244" s="169" t="s">
        <v>120</v>
      </c>
      <c r="AU244" s="169" t="s">
        <v>83</v>
      </c>
      <c r="AY244" s="16" t="s">
        <v>117</v>
      </c>
      <c r="BE244" s="170">
        <f t="shared" si="84"/>
        <v>0</v>
      </c>
      <c r="BF244" s="170">
        <f t="shared" si="85"/>
        <v>0</v>
      </c>
      <c r="BG244" s="170">
        <f t="shared" si="86"/>
        <v>0</v>
      </c>
      <c r="BH244" s="170">
        <f t="shared" si="87"/>
        <v>0</v>
      </c>
      <c r="BI244" s="170">
        <f t="shared" si="88"/>
        <v>0</v>
      </c>
      <c r="BJ244" s="16" t="s">
        <v>83</v>
      </c>
      <c r="BK244" s="170">
        <f t="shared" si="89"/>
        <v>0</v>
      </c>
      <c r="BL244" s="16" t="s">
        <v>150</v>
      </c>
      <c r="BM244" s="169" t="s">
        <v>568</v>
      </c>
    </row>
    <row r="245" spans="1:65" s="34" customFormat="1" ht="37.799999999999997" customHeight="1">
      <c r="A245" s="30"/>
      <c r="B245" s="156"/>
      <c r="C245" s="157" t="s">
        <v>398</v>
      </c>
      <c r="D245" s="157" t="s">
        <v>120</v>
      </c>
      <c r="E245" s="158" t="s">
        <v>569</v>
      </c>
      <c r="F245" s="159" t="s">
        <v>570</v>
      </c>
      <c r="G245" s="160" t="s">
        <v>139</v>
      </c>
      <c r="H245" s="161">
        <v>8.3490000000000002</v>
      </c>
      <c r="I245" s="162"/>
      <c r="J245" s="163">
        <f t="shared" si="80"/>
        <v>0</v>
      </c>
      <c r="K245" s="164"/>
      <c r="L245" s="31"/>
      <c r="M245" s="165"/>
      <c r="N245" s="166" t="s">
        <v>41</v>
      </c>
      <c r="O245" s="61"/>
      <c r="P245" s="167">
        <f t="shared" si="81"/>
        <v>0</v>
      </c>
      <c r="Q245" s="167">
        <v>4.3022119999999997E-2</v>
      </c>
      <c r="R245" s="167">
        <f t="shared" si="82"/>
        <v>0.35919167988</v>
      </c>
      <c r="S245" s="167">
        <v>0</v>
      </c>
      <c r="T245" s="168">
        <f t="shared" si="83"/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69" t="s">
        <v>150</v>
      </c>
      <c r="AT245" s="169" t="s">
        <v>120</v>
      </c>
      <c r="AU245" s="169" t="s">
        <v>83</v>
      </c>
      <c r="AY245" s="16" t="s">
        <v>117</v>
      </c>
      <c r="BE245" s="170">
        <f t="shared" si="84"/>
        <v>0</v>
      </c>
      <c r="BF245" s="170">
        <f t="shared" si="85"/>
        <v>0</v>
      </c>
      <c r="BG245" s="170">
        <f t="shared" si="86"/>
        <v>0</v>
      </c>
      <c r="BH245" s="170">
        <f t="shared" si="87"/>
        <v>0</v>
      </c>
      <c r="BI245" s="170">
        <f t="shared" si="88"/>
        <v>0</v>
      </c>
      <c r="BJ245" s="16" t="s">
        <v>83</v>
      </c>
      <c r="BK245" s="170">
        <f t="shared" si="89"/>
        <v>0</v>
      </c>
      <c r="BL245" s="16" t="s">
        <v>150</v>
      </c>
      <c r="BM245" s="169" t="s">
        <v>571</v>
      </c>
    </row>
    <row r="246" spans="1:65" s="34" customFormat="1" ht="44.25" customHeight="1">
      <c r="A246" s="30"/>
      <c r="B246" s="156"/>
      <c r="C246" s="157" t="s">
        <v>572</v>
      </c>
      <c r="D246" s="157" t="s">
        <v>120</v>
      </c>
      <c r="E246" s="158" t="s">
        <v>573</v>
      </c>
      <c r="F246" s="159" t="s">
        <v>574</v>
      </c>
      <c r="G246" s="160" t="s">
        <v>139</v>
      </c>
      <c r="H246" s="161">
        <v>9.3420000000000005</v>
      </c>
      <c r="I246" s="162"/>
      <c r="J246" s="163">
        <f t="shared" si="80"/>
        <v>0</v>
      </c>
      <c r="K246" s="164"/>
      <c r="L246" s="31"/>
      <c r="M246" s="165"/>
      <c r="N246" s="166" t="s">
        <v>41</v>
      </c>
      <c r="O246" s="61"/>
      <c r="P246" s="167">
        <f t="shared" si="81"/>
        <v>0</v>
      </c>
      <c r="Q246" s="167">
        <v>6.4589999999999995E-2</v>
      </c>
      <c r="R246" s="167">
        <f t="shared" si="82"/>
        <v>0.60339977999999994</v>
      </c>
      <c r="S246" s="167">
        <v>0</v>
      </c>
      <c r="T246" s="168">
        <f t="shared" si="83"/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69" t="s">
        <v>150</v>
      </c>
      <c r="AT246" s="169" t="s">
        <v>120</v>
      </c>
      <c r="AU246" s="169" t="s">
        <v>83</v>
      </c>
      <c r="AY246" s="16" t="s">
        <v>117</v>
      </c>
      <c r="BE246" s="170">
        <f t="shared" si="84"/>
        <v>0</v>
      </c>
      <c r="BF246" s="170">
        <f t="shared" si="85"/>
        <v>0</v>
      </c>
      <c r="BG246" s="170">
        <f t="shared" si="86"/>
        <v>0</v>
      </c>
      <c r="BH246" s="170">
        <f t="shared" si="87"/>
        <v>0</v>
      </c>
      <c r="BI246" s="170">
        <f t="shared" si="88"/>
        <v>0</v>
      </c>
      <c r="BJ246" s="16" t="s">
        <v>83</v>
      </c>
      <c r="BK246" s="170">
        <f t="shared" si="89"/>
        <v>0</v>
      </c>
      <c r="BL246" s="16" t="s">
        <v>150</v>
      </c>
      <c r="BM246" s="169" t="s">
        <v>575</v>
      </c>
    </row>
    <row r="247" spans="1:65" s="34" customFormat="1" ht="37.799999999999997" customHeight="1">
      <c r="A247" s="30"/>
      <c r="B247" s="156"/>
      <c r="C247" s="157" t="s">
        <v>401</v>
      </c>
      <c r="D247" s="157" t="s">
        <v>120</v>
      </c>
      <c r="E247" s="158" t="s">
        <v>576</v>
      </c>
      <c r="F247" s="159" t="s">
        <v>577</v>
      </c>
      <c r="G247" s="160" t="s">
        <v>139</v>
      </c>
      <c r="H247" s="161">
        <v>164.9</v>
      </c>
      <c r="I247" s="162"/>
      <c r="J247" s="163">
        <f t="shared" si="80"/>
        <v>0</v>
      </c>
      <c r="K247" s="164"/>
      <c r="L247" s="31"/>
      <c r="M247" s="165"/>
      <c r="N247" s="166" t="s">
        <v>41</v>
      </c>
      <c r="O247" s="61"/>
      <c r="P247" s="167">
        <f t="shared" si="81"/>
        <v>0</v>
      </c>
      <c r="Q247" s="167">
        <v>1.1950000000000001E-2</v>
      </c>
      <c r="R247" s="167">
        <f t="shared" si="82"/>
        <v>1.9705550000000001</v>
      </c>
      <c r="S247" s="167">
        <v>0</v>
      </c>
      <c r="T247" s="168">
        <f t="shared" si="83"/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69" t="s">
        <v>150</v>
      </c>
      <c r="AT247" s="169" t="s">
        <v>120</v>
      </c>
      <c r="AU247" s="169" t="s">
        <v>83</v>
      </c>
      <c r="AY247" s="16" t="s">
        <v>117</v>
      </c>
      <c r="BE247" s="170">
        <f t="shared" si="84"/>
        <v>0</v>
      </c>
      <c r="BF247" s="170">
        <f t="shared" si="85"/>
        <v>0</v>
      </c>
      <c r="BG247" s="170">
        <f t="shared" si="86"/>
        <v>0</v>
      </c>
      <c r="BH247" s="170">
        <f t="shared" si="87"/>
        <v>0</v>
      </c>
      <c r="BI247" s="170">
        <f t="shared" si="88"/>
        <v>0</v>
      </c>
      <c r="BJ247" s="16" t="s">
        <v>83</v>
      </c>
      <c r="BK247" s="170">
        <f t="shared" si="89"/>
        <v>0</v>
      </c>
      <c r="BL247" s="16" t="s">
        <v>150</v>
      </c>
      <c r="BM247" s="169" t="s">
        <v>578</v>
      </c>
    </row>
    <row r="248" spans="1:65" s="34" customFormat="1" ht="37.799999999999997" customHeight="1">
      <c r="A248" s="30"/>
      <c r="B248" s="156"/>
      <c r="C248" s="157" t="s">
        <v>579</v>
      </c>
      <c r="D248" s="157" t="s">
        <v>120</v>
      </c>
      <c r="E248" s="158" t="s">
        <v>580</v>
      </c>
      <c r="F248" s="159" t="s">
        <v>581</v>
      </c>
      <c r="G248" s="160" t="s">
        <v>139</v>
      </c>
      <c r="H248" s="161">
        <v>37.215000000000003</v>
      </c>
      <c r="I248" s="162"/>
      <c r="J248" s="163">
        <f t="shared" si="80"/>
        <v>0</v>
      </c>
      <c r="K248" s="164"/>
      <c r="L248" s="31"/>
      <c r="M248" s="165"/>
      <c r="N248" s="166" t="s">
        <v>41</v>
      </c>
      <c r="O248" s="61"/>
      <c r="P248" s="167">
        <f t="shared" si="81"/>
        <v>0</v>
      </c>
      <c r="Q248" s="167">
        <v>0</v>
      </c>
      <c r="R248" s="167">
        <f t="shared" si="82"/>
        <v>0</v>
      </c>
      <c r="S248" s="167">
        <v>0</v>
      </c>
      <c r="T248" s="168">
        <f t="shared" si="83"/>
        <v>0</v>
      </c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R248" s="169" t="s">
        <v>150</v>
      </c>
      <c r="AT248" s="169" t="s">
        <v>120</v>
      </c>
      <c r="AU248" s="169" t="s">
        <v>83</v>
      </c>
      <c r="AY248" s="16" t="s">
        <v>117</v>
      </c>
      <c r="BE248" s="170">
        <f t="shared" si="84"/>
        <v>0</v>
      </c>
      <c r="BF248" s="170">
        <f t="shared" si="85"/>
        <v>0</v>
      </c>
      <c r="BG248" s="170">
        <f t="shared" si="86"/>
        <v>0</v>
      </c>
      <c r="BH248" s="170">
        <f t="shared" si="87"/>
        <v>0</v>
      </c>
      <c r="BI248" s="170">
        <f t="shared" si="88"/>
        <v>0</v>
      </c>
      <c r="BJ248" s="16" t="s">
        <v>83</v>
      </c>
      <c r="BK248" s="170">
        <f t="shared" si="89"/>
        <v>0</v>
      </c>
      <c r="BL248" s="16" t="s">
        <v>150</v>
      </c>
      <c r="BM248" s="169" t="s">
        <v>582</v>
      </c>
    </row>
    <row r="249" spans="1:65" s="34" customFormat="1" ht="62.7" customHeight="1">
      <c r="A249" s="30"/>
      <c r="B249" s="156"/>
      <c r="C249" s="157" t="s">
        <v>405</v>
      </c>
      <c r="D249" s="157" t="s">
        <v>120</v>
      </c>
      <c r="E249" s="158" t="s">
        <v>583</v>
      </c>
      <c r="F249" s="159" t="s">
        <v>584</v>
      </c>
      <c r="G249" s="160" t="s">
        <v>139</v>
      </c>
      <c r="H249" s="161">
        <v>68.564999999999998</v>
      </c>
      <c r="I249" s="162"/>
      <c r="J249" s="163">
        <f t="shared" si="80"/>
        <v>0</v>
      </c>
      <c r="K249" s="164"/>
      <c r="L249" s="31"/>
      <c r="M249" s="165"/>
      <c r="N249" s="166" t="s">
        <v>41</v>
      </c>
      <c r="O249" s="61"/>
      <c r="P249" s="167">
        <f t="shared" si="81"/>
        <v>0</v>
      </c>
      <c r="Q249" s="167">
        <v>0</v>
      </c>
      <c r="R249" s="167">
        <f t="shared" si="82"/>
        <v>0</v>
      </c>
      <c r="S249" s="167">
        <v>0</v>
      </c>
      <c r="T249" s="168">
        <f t="shared" si="83"/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169" t="s">
        <v>150</v>
      </c>
      <c r="AT249" s="169" t="s">
        <v>120</v>
      </c>
      <c r="AU249" s="169" t="s">
        <v>83</v>
      </c>
      <c r="AY249" s="16" t="s">
        <v>117</v>
      </c>
      <c r="BE249" s="170">
        <f t="shared" si="84"/>
        <v>0</v>
      </c>
      <c r="BF249" s="170">
        <f t="shared" si="85"/>
        <v>0</v>
      </c>
      <c r="BG249" s="170">
        <f t="shared" si="86"/>
        <v>0</v>
      </c>
      <c r="BH249" s="170">
        <f t="shared" si="87"/>
        <v>0</v>
      </c>
      <c r="BI249" s="170">
        <f t="shared" si="88"/>
        <v>0</v>
      </c>
      <c r="BJ249" s="16" t="s">
        <v>83</v>
      </c>
      <c r="BK249" s="170">
        <f t="shared" si="89"/>
        <v>0</v>
      </c>
      <c r="BL249" s="16" t="s">
        <v>150</v>
      </c>
      <c r="BM249" s="169" t="s">
        <v>585</v>
      </c>
    </row>
    <row r="250" spans="1:65" s="34" customFormat="1" ht="44.25" customHeight="1">
      <c r="A250" s="30"/>
      <c r="B250" s="156"/>
      <c r="C250" s="157" t="s">
        <v>430</v>
      </c>
      <c r="D250" s="157" t="s">
        <v>120</v>
      </c>
      <c r="E250" s="158" t="s">
        <v>586</v>
      </c>
      <c r="F250" s="159" t="s">
        <v>587</v>
      </c>
      <c r="G250" s="160" t="s">
        <v>139</v>
      </c>
      <c r="H250" s="161">
        <v>12.909000000000001</v>
      </c>
      <c r="I250" s="162"/>
      <c r="J250" s="163">
        <f t="shared" si="80"/>
        <v>0</v>
      </c>
      <c r="K250" s="164"/>
      <c r="L250" s="31"/>
      <c r="M250" s="165"/>
      <c r="N250" s="166" t="s">
        <v>41</v>
      </c>
      <c r="O250" s="61"/>
      <c r="P250" s="167">
        <f t="shared" si="81"/>
        <v>0</v>
      </c>
      <c r="Q250" s="167">
        <v>0</v>
      </c>
      <c r="R250" s="167">
        <f t="shared" si="82"/>
        <v>0</v>
      </c>
      <c r="S250" s="167">
        <v>0</v>
      </c>
      <c r="T250" s="168">
        <f t="shared" si="83"/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69" t="s">
        <v>150</v>
      </c>
      <c r="AT250" s="169" t="s">
        <v>120</v>
      </c>
      <c r="AU250" s="169" t="s">
        <v>83</v>
      </c>
      <c r="AY250" s="16" t="s">
        <v>117</v>
      </c>
      <c r="BE250" s="170">
        <f t="shared" si="84"/>
        <v>0</v>
      </c>
      <c r="BF250" s="170">
        <f t="shared" si="85"/>
        <v>0</v>
      </c>
      <c r="BG250" s="170">
        <f t="shared" si="86"/>
        <v>0</v>
      </c>
      <c r="BH250" s="170">
        <f t="shared" si="87"/>
        <v>0</v>
      </c>
      <c r="BI250" s="170">
        <f t="shared" si="88"/>
        <v>0</v>
      </c>
      <c r="BJ250" s="16" t="s">
        <v>83</v>
      </c>
      <c r="BK250" s="170">
        <f t="shared" si="89"/>
        <v>0</v>
      </c>
      <c r="BL250" s="16" t="s">
        <v>150</v>
      </c>
      <c r="BM250" s="169" t="s">
        <v>588</v>
      </c>
    </row>
    <row r="251" spans="1:65" s="34" customFormat="1" ht="37.799999999999997" customHeight="1">
      <c r="A251" s="30"/>
      <c r="B251" s="156"/>
      <c r="C251" s="157" t="s">
        <v>408</v>
      </c>
      <c r="D251" s="157" t="s">
        <v>120</v>
      </c>
      <c r="E251" s="158" t="s">
        <v>589</v>
      </c>
      <c r="F251" s="159" t="s">
        <v>590</v>
      </c>
      <c r="G251" s="160" t="s">
        <v>139</v>
      </c>
      <c r="H251" s="161">
        <v>817.65599999999995</v>
      </c>
      <c r="I251" s="162"/>
      <c r="J251" s="163">
        <f t="shared" si="80"/>
        <v>0</v>
      </c>
      <c r="K251" s="164"/>
      <c r="L251" s="31"/>
      <c r="M251" s="165"/>
      <c r="N251" s="166" t="s">
        <v>41</v>
      </c>
      <c r="O251" s="61"/>
      <c r="P251" s="167">
        <f t="shared" si="81"/>
        <v>0</v>
      </c>
      <c r="Q251" s="167">
        <v>1.34413E-2</v>
      </c>
      <c r="R251" s="167">
        <f t="shared" si="82"/>
        <v>10.990359592799999</v>
      </c>
      <c r="S251" s="167">
        <v>0</v>
      </c>
      <c r="T251" s="168">
        <f t="shared" si="83"/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69" t="s">
        <v>150</v>
      </c>
      <c r="AT251" s="169" t="s">
        <v>120</v>
      </c>
      <c r="AU251" s="169" t="s">
        <v>83</v>
      </c>
      <c r="AY251" s="16" t="s">
        <v>117</v>
      </c>
      <c r="BE251" s="170">
        <f t="shared" si="84"/>
        <v>0</v>
      </c>
      <c r="BF251" s="170">
        <f t="shared" si="85"/>
        <v>0</v>
      </c>
      <c r="BG251" s="170">
        <f t="shared" si="86"/>
        <v>0</v>
      </c>
      <c r="BH251" s="170">
        <f t="shared" si="87"/>
        <v>0</v>
      </c>
      <c r="BI251" s="170">
        <f t="shared" si="88"/>
        <v>0</v>
      </c>
      <c r="BJ251" s="16" t="s">
        <v>83</v>
      </c>
      <c r="BK251" s="170">
        <f t="shared" si="89"/>
        <v>0</v>
      </c>
      <c r="BL251" s="16" t="s">
        <v>150</v>
      </c>
      <c r="BM251" s="169" t="s">
        <v>591</v>
      </c>
    </row>
    <row r="252" spans="1:65" s="34" customFormat="1" ht="37.799999999999997" customHeight="1">
      <c r="A252" s="30"/>
      <c r="B252" s="156"/>
      <c r="C252" s="157" t="s">
        <v>592</v>
      </c>
      <c r="D252" s="157" t="s">
        <v>120</v>
      </c>
      <c r="E252" s="158" t="s">
        <v>593</v>
      </c>
      <c r="F252" s="159" t="s">
        <v>594</v>
      </c>
      <c r="G252" s="160" t="s">
        <v>139</v>
      </c>
      <c r="H252" s="161">
        <v>33.719000000000001</v>
      </c>
      <c r="I252" s="162"/>
      <c r="J252" s="163">
        <f t="shared" si="80"/>
        <v>0</v>
      </c>
      <c r="K252" s="164"/>
      <c r="L252" s="31"/>
      <c r="M252" s="165"/>
      <c r="N252" s="166" t="s">
        <v>41</v>
      </c>
      <c r="O252" s="61"/>
      <c r="P252" s="167">
        <f t="shared" si="81"/>
        <v>0</v>
      </c>
      <c r="Q252" s="167">
        <v>0</v>
      </c>
      <c r="R252" s="167">
        <f t="shared" si="82"/>
        <v>0</v>
      </c>
      <c r="S252" s="167">
        <v>0</v>
      </c>
      <c r="T252" s="168">
        <f t="shared" si="83"/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69" t="s">
        <v>150</v>
      </c>
      <c r="AT252" s="169" t="s">
        <v>120</v>
      </c>
      <c r="AU252" s="169" t="s">
        <v>83</v>
      </c>
      <c r="AY252" s="16" t="s">
        <v>117</v>
      </c>
      <c r="BE252" s="170">
        <f t="shared" si="84"/>
        <v>0</v>
      </c>
      <c r="BF252" s="170">
        <f t="shared" si="85"/>
        <v>0</v>
      </c>
      <c r="BG252" s="170">
        <f t="shared" si="86"/>
        <v>0</v>
      </c>
      <c r="BH252" s="170">
        <f t="shared" si="87"/>
        <v>0</v>
      </c>
      <c r="BI252" s="170">
        <f t="shared" si="88"/>
        <v>0</v>
      </c>
      <c r="BJ252" s="16" t="s">
        <v>83</v>
      </c>
      <c r="BK252" s="170">
        <f t="shared" si="89"/>
        <v>0</v>
      </c>
      <c r="BL252" s="16" t="s">
        <v>150</v>
      </c>
      <c r="BM252" s="169" t="s">
        <v>595</v>
      </c>
    </row>
    <row r="253" spans="1:65" s="34" customFormat="1" ht="37.799999999999997" customHeight="1">
      <c r="A253" s="30"/>
      <c r="B253" s="156"/>
      <c r="C253" s="157" t="s">
        <v>412</v>
      </c>
      <c r="D253" s="157" t="s">
        <v>120</v>
      </c>
      <c r="E253" s="158" t="s">
        <v>596</v>
      </c>
      <c r="F253" s="159" t="s">
        <v>597</v>
      </c>
      <c r="G253" s="160" t="s">
        <v>139</v>
      </c>
      <c r="H253" s="161">
        <v>30.190999999999999</v>
      </c>
      <c r="I253" s="162"/>
      <c r="J253" s="163">
        <f t="shared" si="80"/>
        <v>0</v>
      </c>
      <c r="K253" s="164"/>
      <c r="L253" s="31"/>
      <c r="M253" s="165"/>
      <c r="N253" s="166" t="s">
        <v>41</v>
      </c>
      <c r="O253" s="61"/>
      <c r="P253" s="167">
        <f t="shared" si="81"/>
        <v>0</v>
      </c>
      <c r="Q253" s="167">
        <v>0</v>
      </c>
      <c r="R253" s="167">
        <f t="shared" si="82"/>
        <v>0</v>
      </c>
      <c r="S253" s="167">
        <v>0</v>
      </c>
      <c r="T253" s="168">
        <f t="shared" si="83"/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69" t="s">
        <v>150</v>
      </c>
      <c r="AT253" s="169" t="s">
        <v>120</v>
      </c>
      <c r="AU253" s="169" t="s">
        <v>83</v>
      </c>
      <c r="AY253" s="16" t="s">
        <v>117</v>
      </c>
      <c r="BE253" s="170">
        <f t="shared" si="84"/>
        <v>0</v>
      </c>
      <c r="BF253" s="170">
        <f t="shared" si="85"/>
        <v>0</v>
      </c>
      <c r="BG253" s="170">
        <f t="shared" si="86"/>
        <v>0</v>
      </c>
      <c r="BH253" s="170">
        <f t="shared" si="87"/>
        <v>0</v>
      </c>
      <c r="BI253" s="170">
        <f t="shared" si="88"/>
        <v>0</v>
      </c>
      <c r="BJ253" s="16" t="s">
        <v>83</v>
      </c>
      <c r="BK253" s="170">
        <f t="shared" si="89"/>
        <v>0</v>
      </c>
      <c r="BL253" s="16" t="s">
        <v>150</v>
      </c>
      <c r="BM253" s="169" t="s">
        <v>598</v>
      </c>
    </row>
    <row r="254" spans="1:65" s="34" customFormat="1" ht="33" customHeight="1">
      <c r="A254" s="30"/>
      <c r="B254" s="156"/>
      <c r="C254" s="157" t="s">
        <v>599</v>
      </c>
      <c r="D254" s="157" t="s">
        <v>120</v>
      </c>
      <c r="E254" s="158" t="s">
        <v>600</v>
      </c>
      <c r="F254" s="159" t="s">
        <v>601</v>
      </c>
      <c r="G254" s="160" t="s">
        <v>176</v>
      </c>
      <c r="H254" s="161">
        <v>38.101999999999997</v>
      </c>
      <c r="I254" s="162"/>
      <c r="J254" s="163">
        <f t="shared" si="80"/>
        <v>0</v>
      </c>
      <c r="K254" s="164"/>
      <c r="L254" s="31"/>
      <c r="M254" s="165"/>
      <c r="N254" s="166" t="s">
        <v>41</v>
      </c>
      <c r="O254" s="61"/>
      <c r="P254" s="167">
        <f t="shared" si="81"/>
        <v>0</v>
      </c>
      <c r="Q254" s="167">
        <v>6.5183999999999997E-3</v>
      </c>
      <c r="R254" s="167">
        <f t="shared" si="82"/>
        <v>0.24836407679999997</v>
      </c>
      <c r="S254" s="167">
        <v>0</v>
      </c>
      <c r="T254" s="168">
        <f t="shared" si="83"/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69" t="s">
        <v>150</v>
      </c>
      <c r="AT254" s="169" t="s">
        <v>120</v>
      </c>
      <c r="AU254" s="169" t="s">
        <v>83</v>
      </c>
      <c r="AY254" s="16" t="s">
        <v>117</v>
      </c>
      <c r="BE254" s="170">
        <f t="shared" si="84"/>
        <v>0</v>
      </c>
      <c r="BF254" s="170">
        <f t="shared" si="85"/>
        <v>0</v>
      </c>
      <c r="BG254" s="170">
        <f t="shared" si="86"/>
        <v>0</v>
      </c>
      <c r="BH254" s="170">
        <f t="shared" si="87"/>
        <v>0</v>
      </c>
      <c r="BI254" s="170">
        <f t="shared" si="88"/>
        <v>0</v>
      </c>
      <c r="BJ254" s="16" t="s">
        <v>83</v>
      </c>
      <c r="BK254" s="170">
        <f t="shared" si="89"/>
        <v>0</v>
      </c>
      <c r="BL254" s="16" t="s">
        <v>150</v>
      </c>
      <c r="BM254" s="169" t="s">
        <v>602</v>
      </c>
    </row>
    <row r="255" spans="1:65" s="34" customFormat="1" ht="24.15" customHeight="1">
      <c r="A255" s="30"/>
      <c r="B255" s="156"/>
      <c r="C255" s="157" t="s">
        <v>415</v>
      </c>
      <c r="D255" s="157" t="s">
        <v>120</v>
      </c>
      <c r="E255" s="158" t="s">
        <v>603</v>
      </c>
      <c r="F255" s="159" t="s">
        <v>604</v>
      </c>
      <c r="G255" s="160" t="s">
        <v>123</v>
      </c>
      <c r="H255" s="161">
        <v>11</v>
      </c>
      <c r="I255" s="162"/>
      <c r="J255" s="163">
        <f t="shared" si="80"/>
        <v>0</v>
      </c>
      <c r="K255" s="164"/>
      <c r="L255" s="31"/>
      <c r="M255" s="165"/>
      <c r="N255" s="166" t="s">
        <v>41</v>
      </c>
      <c r="O255" s="61"/>
      <c r="P255" s="167">
        <f t="shared" si="81"/>
        <v>0</v>
      </c>
      <c r="Q255" s="167">
        <v>2.3472799999999999E-2</v>
      </c>
      <c r="R255" s="167">
        <f t="shared" si="82"/>
        <v>0.25820080000000001</v>
      </c>
      <c r="S255" s="167">
        <v>0</v>
      </c>
      <c r="T255" s="168">
        <f t="shared" si="83"/>
        <v>0</v>
      </c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R255" s="169" t="s">
        <v>150</v>
      </c>
      <c r="AT255" s="169" t="s">
        <v>120</v>
      </c>
      <c r="AU255" s="169" t="s">
        <v>83</v>
      </c>
      <c r="AY255" s="16" t="s">
        <v>117</v>
      </c>
      <c r="BE255" s="170">
        <f t="shared" si="84"/>
        <v>0</v>
      </c>
      <c r="BF255" s="170">
        <f t="shared" si="85"/>
        <v>0</v>
      </c>
      <c r="BG255" s="170">
        <f t="shared" si="86"/>
        <v>0</v>
      </c>
      <c r="BH255" s="170">
        <f t="shared" si="87"/>
        <v>0</v>
      </c>
      <c r="BI255" s="170">
        <f t="shared" si="88"/>
        <v>0</v>
      </c>
      <c r="BJ255" s="16" t="s">
        <v>83</v>
      </c>
      <c r="BK255" s="170">
        <f t="shared" si="89"/>
        <v>0</v>
      </c>
      <c r="BL255" s="16" t="s">
        <v>150</v>
      </c>
      <c r="BM255" s="169" t="s">
        <v>605</v>
      </c>
    </row>
    <row r="256" spans="1:65" s="34" customFormat="1" ht="24.15" customHeight="1">
      <c r="A256" s="30"/>
      <c r="B256" s="156"/>
      <c r="C256" s="157" t="s">
        <v>606</v>
      </c>
      <c r="D256" s="157" t="s">
        <v>120</v>
      </c>
      <c r="E256" s="158" t="s">
        <v>607</v>
      </c>
      <c r="F256" s="159" t="s">
        <v>608</v>
      </c>
      <c r="G256" s="160" t="s">
        <v>139</v>
      </c>
      <c r="H256" s="161">
        <v>12.465</v>
      </c>
      <c r="I256" s="162"/>
      <c r="J256" s="163">
        <f t="shared" si="80"/>
        <v>0</v>
      </c>
      <c r="K256" s="164"/>
      <c r="L256" s="31"/>
      <c r="M256" s="165"/>
      <c r="N256" s="166" t="s">
        <v>41</v>
      </c>
      <c r="O256" s="61"/>
      <c r="P256" s="167">
        <f t="shared" si="81"/>
        <v>0</v>
      </c>
      <c r="Q256" s="167">
        <v>0</v>
      </c>
      <c r="R256" s="167">
        <f t="shared" si="82"/>
        <v>0</v>
      </c>
      <c r="S256" s="167">
        <v>0</v>
      </c>
      <c r="T256" s="168">
        <f t="shared" si="83"/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69" t="s">
        <v>150</v>
      </c>
      <c r="AT256" s="169" t="s">
        <v>120</v>
      </c>
      <c r="AU256" s="169" t="s">
        <v>83</v>
      </c>
      <c r="AY256" s="16" t="s">
        <v>117</v>
      </c>
      <c r="BE256" s="170">
        <f t="shared" si="84"/>
        <v>0</v>
      </c>
      <c r="BF256" s="170">
        <f t="shared" si="85"/>
        <v>0</v>
      </c>
      <c r="BG256" s="170">
        <f t="shared" si="86"/>
        <v>0</v>
      </c>
      <c r="BH256" s="170">
        <f t="shared" si="87"/>
        <v>0</v>
      </c>
      <c r="BI256" s="170">
        <f t="shared" si="88"/>
        <v>0</v>
      </c>
      <c r="BJ256" s="16" t="s">
        <v>83</v>
      </c>
      <c r="BK256" s="170">
        <f t="shared" si="89"/>
        <v>0</v>
      </c>
      <c r="BL256" s="16" t="s">
        <v>150</v>
      </c>
      <c r="BM256" s="169" t="s">
        <v>609</v>
      </c>
    </row>
    <row r="257" spans="1:65" s="34" customFormat="1" ht="21.75" customHeight="1">
      <c r="A257" s="30"/>
      <c r="B257" s="156"/>
      <c r="C257" s="176" t="s">
        <v>419</v>
      </c>
      <c r="D257" s="176" t="s">
        <v>306</v>
      </c>
      <c r="E257" s="177" t="s">
        <v>610</v>
      </c>
      <c r="F257" s="178" t="s">
        <v>611</v>
      </c>
      <c r="G257" s="179" t="s">
        <v>134</v>
      </c>
      <c r="H257" s="180">
        <v>0.41699999999999998</v>
      </c>
      <c r="I257" s="181"/>
      <c r="J257" s="182">
        <f t="shared" si="80"/>
        <v>0</v>
      </c>
      <c r="K257" s="183"/>
      <c r="L257" s="184"/>
      <c r="M257" s="185"/>
      <c r="N257" s="186" t="s">
        <v>41</v>
      </c>
      <c r="O257" s="61"/>
      <c r="P257" s="167">
        <f t="shared" si="81"/>
        <v>0</v>
      </c>
      <c r="Q257" s="167">
        <v>0</v>
      </c>
      <c r="R257" s="167">
        <f t="shared" si="82"/>
        <v>0</v>
      </c>
      <c r="S257" s="167">
        <v>0</v>
      </c>
      <c r="T257" s="168">
        <f t="shared" si="83"/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69" t="s">
        <v>177</v>
      </c>
      <c r="AT257" s="169" t="s">
        <v>306</v>
      </c>
      <c r="AU257" s="169" t="s">
        <v>83</v>
      </c>
      <c r="AY257" s="16" t="s">
        <v>117</v>
      </c>
      <c r="BE257" s="170">
        <f t="shared" si="84"/>
        <v>0</v>
      </c>
      <c r="BF257" s="170">
        <f t="shared" si="85"/>
        <v>0</v>
      </c>
      <c r="BG257" s="170">
        <f t="shared" si="86"/>
        <v>0</v>
      </c>
      <c r="BH257" s="170">
        <f t="shared" si="87"/>
        <v>0</v>
      </c>
      <c r="BI257" s="170">
        <f t="shared" si="88"/>
        <v>0</v>
      </c>
      <c r="BJ257" s="16" t="s">
        <v>83</v>
      </c>
      <c r="BK257" s="170">
        <f t="shared" si="89"/>
        <v>0</v>
      </c>
      <c r="BL257" s="16" t="s">
        <v>150</v>
      </c>
      <c r="BM257" s="169" t="s">
        <v>612</v>
      </c>
    </row>
    <row r="258" spans="1:65" s="34" customFormat="1" ht="37.799999999999997" customHeight="1">
      <c r="A258" s="30"/>
      <c r="B258" s="156"/>
      <c r="C258" s="176" t="s">
        <v>613</v>
      </c>
      <c r="D258" s="176" t="s">
        <v>306</v>
      </c>
      <c r="E258" s="177" t="s">
        <v>614</v>
      </c>
      <c r="F258" s="178" t="s">
        <v>615</v>
      </c>
      <c r="G258" s="179" t="s">
        <v>139</v>
      </c>
      <c r="H258" s="180">
        <v>13.712</v>
      </c>
      <c r="I258" s="181"/>
      <c r="J258" s="182">
        <f t="shared" si="80"/>
        <v>0</v>
      </c>
      <c r="K258" s="183"/>
      <c r="L258" s="184"/>
      <c r="M258" s="185"/>
      <c r="N258" s="186" t="s">
        <v>41</v>
      </c>
      <c r="O258" s="61"/>
      <c r="P258" s="167">
        <f t="shared" si="81"/>
        <v>0</v>
      </c>
      <c r="Q258" s="167">
        <v>0</v>
      </c>
      <c r="R258" s="167">
        <f t="shared" si="82"/>
        <v>0</v>
      </c>
      <c r="S258" s="167">
        <v>0</v>
      </c>
      <c r="T258" s="168">
        <f t="shared" si="83"/>
        <v>0</v>
      </c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R258" s="169" t="s">
        <v>177</v>
      </c>
      <c r="AT258" s="169" t="s">
        <v>306</v>
      </c>
      <c r="AU258" s="169" t="s">
        <v>83</v>
      </c>
      <c r="AY258" s="16" t="s">
        <v>117</v>
      </c>
      <c r="BE258" s="170">
        <f t="shared" si="84"/>
        <v>0</v>
      </c>
      <c r="BF258" s="170">
        <f t="shared" si="85"/>
        <v>0</v>
      </c>
      <c r="BG258" s="170">
        <f t="shared" si="86"/>
        <v>0</v>
      </c>
      <c r="BH258" s="170">
        <f t="shared" si="87"/>
        <v>0</v>
      </c>
      <c r="BI258" s="170">
        <f t="shared" si="88"/>
        <v>0</v>
      </c>
      <c r="BJ258" s="16" t="s">
        <v>83</v>
      </c>
      <c r="BK258" s="170">
        <f t="shared" si="89"/>
        <v>0</v>
      </c>
      <c r="BL258" s="16" t="s">
        <v>150</v>
      </c>
      <c r="BM258" s="169" t="s">
        <v>616</v>
      </c>
    </row>
    <row r="259" spans="1:65" s="34" customFormat="1" ht="16.5" customHeight="1">
      <c r="A259" s="30"/>
      <c r="B259" s="156"/>
      <c r="C259" s="176" t="s">
        <v>422</v>
      </c>
      <c r="D259" s="176" t="s">
        <v>306</v>
      </c>
      <c r="E259" s="177" t="s">
        <v>617</v>
      </c>
      <c r="F259" s="178" t="s">
        <v>618</v>
      </c>
      <c r="G259" s="179" t="s">
        <v>139</v>
      </c>
      <c r="H259" s="180">
        <v>27.422999999999998</v>
      </c>
      <c r="I259" s="181"/>
      <c r="J259" s="182">
        <f t="shared" si="80"/>
        <v>0</v>
      </c>
      <c r="K259" s="183"/>
      <c r="L259" s="184"/>
      <c r="M259" s="185"/>
      <c r="N259" s="186" t="s">
        <v>41</v>
      </c>
      <c r="O259" s="61"/>
      <c r="P259" s="167">
        <f t="shared" si="81"/>
        <v>0</v>
      </c>
      <c r="Q259" s="167">
        <v>0</v>
      </c>
      <c r="R259" s="167">
        <f t="shared" si="82"/>
        <v>0</v>
      </c>
      <c r="S259" s="167">
        <v>0</v>
      </c>
      <c r="T259" s="168">
        <f t="shared" si="83"/>
        <v>0</v>
      </c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169" t="s">
        <v>177</v>
      </c>
      <c r="AT259" s="169" t="s">
        <v>306</v>
      </c>
      <c r="AU259" s="169" t="s">
        <v>83</v>
      </c>
      <c r="AY259" s="16" t="s">
        <v>117</v>
      </c>
      <c r="BE259" s="170">
        <f t="shared" si="84"/>
        <v>0</v>
      </c>
      <c r="BF259" s="170">
        <f t="shared" si="85"/>
        <v>0</v>
      </c>
      <c r="BG259" s="170">
        <f t="shared" si="86"/>
        <v>0</v>
      </c>
      <c r="BH259" s="170">
        <f t="shared" si="87"/>
        <v>0</v>
      </c>
      <c r="BI259" s="170">
        <f t="shared" si="88"/>
        <v>0</v>
      </c>
      <c r="BJ259" s="16" t="s">
        <v>83</v>
      </c>
      <c r="BK259" s="170">
        <f t="shared" si="89"/>
        <v>0</v>
      </c>
      <c r="BL259" s="16" t="s">
        <v>150</v>
      </c>
      <c r="BM259" s="169" t="s">
        <v>619</v>
      </c>
    </row>
    <row r="260" spans="1:65" s="34" customFormat="1" ht="49.05" customHeight="1">
      <c r="A260" s="30"/>
      <c r="B260" s="156"/>
      <c r="C260" s="176" t="s">
        <v>620</v>
      </c>
      <c r="D260" s="176" t="s">
        <v>306</v>
      </c>
      <c r="E260" s="177" t="s">
        <v>621</v>
      </c>
      <c r="F260" s="178" t="s">
        <v>622</v>
      </c>
      <c r="G260" s="179" t="s">
        <v>139</v>
      </c>
      <c r="H260" s="180">
        <v>13.712</v>
      </c>
      <c r="I260" s="181"/>
      <c r="J260" s="182">
        <f t="shared" si="80"/>
        <v>0</v>
      </c>
      <c r="K260" s="183"/>
      <c r="L260" s="184"/>
      <c r="M260" s="185"/>
      <c r="N260" s="186" t="s">
        <v>41</v>
      </c>
      <c r="O260" s="61"/>
      <c r="P260" s="167">
        <f t="shared" si="81"/>
        <v>0</v>
      </c>
      <c r="Q260" s="167">
        <v>0</v>
      </c>
      <c r="R260" s="167">
        <f t="shared" si="82"/>
        <v>0</v>
      </c>
      <c r="S260" s="167">
        <v>0</v>
      </c>
      <c r="T260" s="168">
        <f t="shared" si="83"/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69" t="s">
        <v>177</v>
      </c>
      <c r="AT260" s="169" t="s">
        <v>306</v>
      </c>
      <c r="AU260" s="169" t="s">
        <v>83</v>
      </c>
      <c r="AY260" s="16" t="s">
        <v>117</v>
      </c>
      <c r="BE260" s="170">
        <f t="shared" si="84"/>
        <v>0</v>
      </c>
      <c r="BF260" s="170">
        <f t="shared" si="85"/>
        <v>0</v>
      </c>
      <c r="BG260" s="170">
        <f t="shared" si="86"/>
        <v>0</v>
      </c>
      <c r="BH260" s="170">
        <f t="shared" si="87"/>
        <v>0</v>
      </c>
      <c r="BI260" s="170">
        <f t="shared" si="88"/>
        <v>0</v>
      </c>
      <c r="BJ260" s="16" t="s">
        <v>83</v>
      </c>
      <c r="BK260" s="170">
        <f t="shared" si="89"/>
        <v>0</v>
      </c>
      <c r="BL260" s="16" t="s">
        <v>150</v>
      </c>
      <c r="BM260" s="169" t="s">
        <v>623</v>
      </c>
    </row>
    <row r="261" spans="1:65" s="34" customFormat="1" ht="33" customHeight="1">
      <c r="A261" s="30"/>
      <c r="B261" s="156"/>
      <c r="C261" s="176" t="s">
        <v>426</v>
      </c>
      <c r="D261" s="176" t="s">
        <v>306</v>
      </c>
      <c r="E261" s="177" t="s">
        <v>624</v>
      </c>
      <c r="F261" s="178" t="s">
        <v>625</v>
      </c>
      <c r="G261" s="179" t="s">
        <v>139</v>
      </c>
      <c r="H261" s="180">
        <v>13.712</v>
      </c>
      <c r="I261" s="181"/>
      <c r="J261" s="182">
        <f t="shared" si="80"/>
        <v>0</v>
      </c>
      <c r="K261" s="183"/>
      <c r="L261" s="184"/>
      <c r="M261" s="185"/>
      <c r="N261" s="186" t="s">
        <v>41</v>
      </c>
      <c r="O261" s="61"/>
      <c r="P261" s="167">
        <f t="shared" si="81"/>
        <v>0</v>
      </c>
      <c r="Q261" s="167">
        <v>0</v>
      </c>
      <c r="R261" s="167">
        <f t="shared" si="82"/>
        <v>0</v>
      </c>
      <c r="S261" s="167">
        <v>0</v>
      </c>
      <c r="T261" s="168">
        <f t="shared" si="83"/>
        <v>0</v>
      </c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R261" s="169" t="s">
        <v>177</v>
      </c>
      <c r="AT261" s="169" t="s">
        <v>306</v>
      </c>
      <c r="AU261" s="169" t="s">
        <v>83</v>
      </c>
      <c r="AY261" s="16" t="s">
        <v>117</v>
      </c>
      <c r="BE261" s="170">
        <f t="shared" si="84"/>
        <v>0</v>
      </c>
      <c r="BF261" s="170">
        <f t="shared" si="85"/>
        <v>0</v>
      </c>
      <c r="BG261" s="170">
        <f t="shared" si="86"/>
        <v>0</v>
      </c>
      <c r="BH261" s="170">
        <f t="shared" si="87"/>
        <v>0</v>
      </c>
      <c r="BI261" s="170">
        <f t="shared" si="88"/>
        <v>0</v>
      </c>
      <c r="BJ261" s="16" t="s">
        <v>83</v>
      </c>
      <c r="BK261" s="170">
        <f t="shared" si="89"/>
        <v>0</v>
      </c>
      <c r="BL261" s="16" t="s">
        <v>150</v>
      </c>
      <c r="BM261" s="169" t="s">
        <v>626</v>
      </c>
    </row>
    <row r="262" spans="1:65" s="34" customFormat="1" ht="21.75" customHeight="1">
      <c r="A262" s="30"/>
      <c r="B262" s="156"/>
      <c r="C262" s="176" t="s">
        <v>627</v>
      </c>
      <c r="D262" s="176" t="s">
        <v>306</v>
      </c>
      <c r="E262" s="177" t="s">
        <v>628</v>
      </c>
      <c r="F262" s="178" t="s">
        <v>629</v>
      </c>
      <c r="G262" s="179" t="s">
        <v>134</v>
      </c>
      <c r="H262" s="180">
        <v>0.17399999999999999</v>
      </c>
      <c r="I262" s="181"/>
      <c r="J262" s="182">
        <f t="shared" si="80"/>
        <v>0</v>
      </c>
      <c r="K262" s="183"/>
      <c r="L262" s="184"/>
      <c r="M262" s="185"/>
      <c r="N262" s="186" t="s">
        <v>41</v>
      </c>
      <c r="O262" s="61"/>
      <c r="P262" s="167">
        <f t="shared" si="81"/>
        <v>0</v>
      </c>
      <c r="Q262" s="167">
        <v>0</v>
      </c>
      <c r="R262" s="167">
        <f t="shared" si="82"/>
        <v>0</v>
      </c>
      <c r="S262" s="167">
        <v>0</v>
      </c>
      <c r="T262" s="168">
        <f t="shared" si="83"/>
        <v>0</v>
      </c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169" t="s">
        <v>177</v>
      </c>
      <c r="AT262" s="169" t="s">
        <v>306</v>
      </c>
      <c r="AU262" s="169" t="s">
        <v>83</v>
      </c>
      <c r="AY262" s="16" t="s">
        <v>117</v>
      </c>
      <c r="BE262" s="170">
        <f t="shared" si="84"/>
        <v>0</v>
      </c>
      <c r="BF262" s="170">
        <f t="shared" si="85"/>
        <v>0</v>
      </c>
      <c r="BG262" s="170">
        <f t="shared" si="86"/>
        <v>0</v>
      </c>
      <c r="BH262" s="170">
        <f t="shared" si="87"/>
        <v>0</v>
      </c>
      <c r="BI262" s="170">
        <f t="shared" si="88"/>
        <v>0</v>
      </c>
      <c r="BJ262" s="16" t="s">
        <v>83</v>
      </c>
      <c r="BK262" s="170">
        <f t="shared" si="89"/>
        <v>0</v>
      </c>
      <c r="BL262" s="16" t="s">
        <v>150</v>
      </c>
      <c r="BM262" s="169" t="s">
        <v>630</v>
      </c>
    </row>
    <row r="263" spans="1:65" s="34" customFormat="1" ht="37.799999999999997" customHeight="1">
      <c r="A263" s="30"/>
      <c r="B263" s="156"/>
      <c r="C263" s="176" t="s">
        <v>429</v>
      </c>
      <c r="D263" s="176" t="s">
        <v>306</v>
      </c>
      <c r="E263" s="177" t="s">
        <v>631</v>
      </c>
      <c r="F263" s="178" t="s">
        <v>632</v>
      </c>
      <c r="G263" s="179" t="s">
        <v>139</v>
      </c>
      <c r="H263" s="180">
        <v>13.712</v>
      </c>
      <c r="I263" s="181"/>
      <c r="J263" s="182">
        <f t="shared" si="80"/>
        <v>0</v>
      </c>
      <c r="K263" s="183"/>
      <c r="L263" s="184"/>
      <c r="M263" s="185"/>
      <c r="N263" s="186" t="s">
        <v>41</v>
      </c>
      <c r="O263" s="61"/>
      <c r="P263" s="167">
        <f t="shared" si="81"/>
        <v>0</v>
      </c>
      <c r="Q263" s="167">
        <v>0</v>
      </c>
      <c r="R263" s="167">
        <f t="shared" si="82"/>
        <v>0</v>
      </c>
      <c r="S263" s="167">
        <v>0</v>
      </c>
      <c r="T263" s="168">
        <f t="shared" si="83"/>
        <v>0</v>
      </c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R263" s="169" t="s">
        <v>177</v>
      </c>
      <c r="AT263" s="169" t="s">
        <v>306</v>
      </c>
      <c r="AU263" s="169" t="s">
        <v>83</v>
      </c>
      <c r="AY263" s="16" t="s">
        <v>117</v>
      </c>
      <c r="BE263" s="170">
        <f t="shared" si="84"/>
        <v>0</v>
      </c>
      <c r="BF263" s="170">
        <f t="shared" si="85"/>
        <v>0</v>
      </c>
      <c r="BG263" s="170">
        <f t="shared" si="86"/>
        <v>0</v>
      </c>
      <c r="BH263" s="170">
        <f t="shared" si="87"/>
        <v>0</v>
      </c>
      <c r="BI263" s="170">
        <f t="shared" si="88"/>
        <v>0</v>
      </c>
      <c r="BJ263" s="16" t="s">
        <v>83</v>
      </c>
      <c r="BK263" s="170">
        <f t="shared" si="89"/>
        <v>0</v>
      </c>
      <c r="BL263" s="16" t="s">
        <v>150</v>
      </c>
      <c r="BM263" s="169" t="s">
        <v>633</v>
      </c>
    </row>
    <row r="264" spans="1:65" s="34" customFormat="1" ht="16.5" customHeight="1">
      <c r="A264" s="30"/>
      <c r="B264" s="156"/>
      <c r="C264" s="176" t="s">
        <v>634</v>
      </c>
      <c r="D264" s="176" t="s">
        <v>306</v>
      </c>
      <c r="E264" s="177" t="s">
        <v>635</v>
      </c>
      <c r="F264" s="178" t="s">
        <v>636</v>
      </c>
      <c r="G264" s="179" t="s">
        <v>134</v>
      </c>
      <c r="H264" s="180">
        <v>0.13</v>
      </c>
      <c r="I264" s="181"/>
      <c r="J264" s="182">
        <f t="shared" si="80"/>
        <v>0</v>
      </c>
      <c r="K264" s="183"/>
      <c r="L264" s="184"/>
      <c r="M264" s="185"/>
      <c r="N264" s="186" t="s">
        <v>41</v>
      </c>
      <c r="O264" s="61"/>
      <c r="P264" s="167">
        <f t="shared" si="81"/>
        <v>0</v>
      </c>
      <c r="Q264" s="167">
        <v>0</v>
      </c>
      <c r="R264" s="167">
        <f t="shared" si="82"/>
        <v>0</v>
      </c>
      <c r="S264" s="167">
        <v>0</v>
      </c>
      <c r="T264" s="168">
        <f t="shared" si="83"/>
        <v>0</v>
      </c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R264" s="169" t="s">
        <v>177</v>
      </c>
      <c r="AT264" s="169" t="s">
        <v>306</v>
      </c>
      <c r="AU264" s="169" t="s">
        <v>83</v>
      </c>
      <c r="AY264" s="16" t="s">
        <v>117</v>
      </c>
      <c r="BE264" s="170">
        <f t="shared" si="84"/>
        <v>0</v>
      </c>
      <c r="BF264" s="170">
        <f t="shared" si="85"/>
        <v>0</v>
      </c>
      <c r="BG264" s="170">
        <f t="shared" si="86"/>
        <v>0</v>
      </c>
      <c r="BH264" s="170">
        <f t="shared" si="87"/>
        <v>0</v>
      </c>
      <c r="BI264" s="170">
        <f t="shared" si="88"/>
        <v>0</v>
      </c>
      <c r="BJ264" s="16" t="s">
        <v>83</v>
      </c>
      <c r="BK264" s="170">
        <f t="shared" si="89"/>
        <v>0</v>
      </c>
      <c r="BL264" s="16" t="s">
        <v>150</v>
      </c>
      <c r="BM264" s="169" t="s">
        <v>637</v>
      </c>
    </row>
    <row r="265" spans="1:65" s="34" customFormat="1" ht="21.75" customHeight="1">
      <c r="A265" s="30"/>
      <c r="B265" s="156"/>
      <c r="C265" s="157" t="s">
        <v>435</v>
      </c>
      <c r="D265" s="157" t="s">
        <v>120</v>
      </c>
      <c r="E265" s="158" t="s">
        <v>638</v>
      </c>
      <c r="F265" s="159" t="s">
        <v>639</v>
      </c>
      <c r="G265" s="160" t="s">
        <v>184</v>
      </c>
      <c r="H265" s="161">
        <v>15.483000000000001</v>
      </c>
      <c r="I265" s="162"/>
      <c r="J265" s="163">
        <f t="shared" si="80"/>
        <v>0</v>
      </c>
      <c r="K265" s="164"/>
      <c r="L265" s="31"/>
      <c r="M265" s="165"/>
      <c r="N265" s="166" t="s">
        <v>41</v>
      </c>
      <c r="O265" s="61"/>
      <c r="P265" s="167">
        <f t="shared" si="81"/>
        <v>0</v>
      </c>
      <c r="Q265" s="167">
        <v>0</v>
      </c>
      <c r="R265" s="167">
        <f t="shared" si="82"/>
        <v>0</v>
      </c>
      <c r="S265" s="167">
        <v>0</v>
      </c>
      <c r="T265" s="168">
        <f t="shared" si="83"/>
        <v>0</v>
      </c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R265" s="169" t="s">
        <v>150</v>
      </c>
      <c r="AT265" s="169" t="s">
        <v>120</v>
      </c>
      <c r="AU265" s="169" t="s">
        <v>83</v>
      </c>
      <c r="AY265" s="16" t="s">
        <v>117</v>
      </c>
      <c r="BE265" s="170">
        <f t="shared" si="84"/>
        <v>0</v>
      </c>
      <c r="BF265" s="170">
        <f t="shared" si="85"/>
        <v>0</v>
      </c>
      <c r="BG265" s="170">
        <f t="shared" si="86"/>
        <v>0</v>
      </c>
      <c r="BH265" s="170">
        <f t="shared" si="87"/>
        <v>0</v>
      </c>
      <c r="BI265" s="170">
        <f t="shared" si="88"/>
        <v>0</v>
      </c>
      <c r="BJ265" s="16" t="s">
        <v>83</v>
      </c>
      <c r="BK265" s="170">
        <f t="shared" si="89"/>
        <v>0</v>
      </c>
      <c r="BL265" s="16" t="s">
        <v>150</v>
      </c>
      <c r="BM265" s="169" t="s">
        <v>640</v>
      </c>
    </row>
    <row r="266" spans="1:65" s="142" customFormat="1" ht="22.8" customHeight="1">
      <c r="B266" s="143"/>
      <c r="D266" s="144" t="s">
        <v>74</v>
      </c>
      <c r="E266" s="154" t="s">
        <v>228</v>
      </c>
      <c r="F266" s="154" t="s">
        <v>229</v>
      </c>
      <c r="I266" s="146"/>
      <c r="J266" s="155">
        <f>BK266</f>
        <v>0</v>
      </c>
      <c r="L266" s="143"/>
      <c r="M266" s="148"/>
      <c r="N266" s="149"/>
      <c r="O266" s="149"/>
      <c r="P266" s="150">
        <f>SUM(P267:P282)</f>
        <v>0</v>
      </c>
      <c r="Q266" s="149"/>
      <c r="R266" s="150">
        <f>SUM(R267:R282)</f>
        <v>0</v>
      </c>
      <c r="S266" s="149"/>
      <c r="T266" s="151">
        <f>SUM(T267:T282)</f>
        <v>0</v>
      </c>
      <c r="AR266" s="144" t="s">
        <v>83</v>
      </c>
      <c r="AT266" s="152" t="s">
        <v>74</v>
      </c>
      <c r="AU266" s="152" t="s">
        <v>12</v>
      </c>
      <c r="AY266" s="144" t="s">
        <v>117</v>
      </c>
      <c r="BK266" s="153">
        <f>SUM(BK267:BK282)</f>
        <v>0</v>
      </c>
    </row>
    <row r="267" spans="1:65" s="34" customFormat="1" ht="24.15" customHeight="1">
      <c r="A267" s="30"/>
      <c r="B267" s="156"/>
      <c r="C267" s="157" t="s">
        <v>641</v>
      </c>
      <c r="D267" s="157" t="s">
        <v>120</v>
      </c>
      <c r="E267" s="158" t="s">
        <v>642</v>
      </c>
      <c r="F267" s="159" t="s">
        <v>643</v>
      </c>
      <c r="G267" s="160" t="s">
        <v>139</v>
      </c>
      <c r="H267" s="161">
        <v>70.349000000000004</v>
      </c>
      <c r="I267" s="162"/>
      <c r="J267" s="163">
        <f t="shared" ref="J267:J282" si="90">ROUND(I267*H267,2)</f>
        <v>0</v>
      </c>
      <c r="K267" s="164"/>
      <c r="L267" s="31"/>
      <c r="M267" s="165"/>
      <c r="N267" s="166" t="s">
        <v>41</v>
      </c>
      <c r="O267" s="61"/>
      <c r="P267" s="167">
        <f t="shared" ref="P267:P282" si="91">O267*H267</f>
        <v>0</v>
      </c>
      <c r="Q267" s="167">
        <v>0</v>
      </c>
      <c r="R267" s="167">
        <f t="shared" ref="R267:R282" si="92">Q267*H267</f>
        <v>0</v>
      </c>
      <c r="S267" s="167">
        <v>0</v>
      </c>
      <c r="T267" s="168">
        <f t="shared" ref="T267:T282" si="93">S267*H267</f>
        <v>0</v>
      </c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  <c r="AR267" s="169" t="s">
        <v>150</v>
      </c>
      <c r="AT267" s="169" t="s">
        <v>120</v>
      </c>
      <c r="AU267" s="169" t="s">
        <v>83</v>
      </c>
      <c r="AY267" s="16" t="s">
        <v>117</v>
      </c>
      <c r="BE267" s="170">
        <f t="shared" ref="BE267:BE282" si="94">IF(N267="základná",J267,0)</f>
        <v>0</v>
      </c>
      <c r="BF267" s="170">
        <f t="shared" ref="BF267:BF282" si="95">IF(N267="znížená",J267,0)</f>
        <v>0</v>
      </c>
      <c r="BG267" s="170">
        <f t="shared" ref="BG267:BG282" si="96">IF(N267="zákl. prenesená",J267,0)</f>
        <v>0</v>
      </c>
      <c r="BH267" s="170">
        <f t="shared" ref="BH267:BH282" si="97">IF(N267="zníž. prenesená",J267,0)</f>
        <v>0</v>
      </c>
      <c r="BI267" s="170">
        <f t="shared" ref="BI267:BI282" si="98">IF(N267="nulová",J267,0)</f>
        <v>0</v>
      </c>
      <c r="BJ267" s="16" t="s">
        <v>83</v>
      </c>
      <c r="BK267" s="170">
        <f t="shared" ref="BK267:BK282" si="99">ROUND(I267*H267,2)</f>
        <v>0</v>
      </c>
      <c r="BL267" s="16" t="s">
        <v>150</v>
      </c>
      <c r="BM267" s="169" t="s">
        <v>644</v>
      </c>
    </row>
    <row r="268" spans="1:65" s="34" customFormat="1" ht="24.15" customHeight="1">
      <c r="A268" s="30"/>
      <c r="B268" s="156"/>
      <c r="C268" s="157" t="s">
        <v>440</v>
      </c>
      <c r="D268" s="157" t="s">
        <v>120</v>
      </c>
      <c r="E268" s="158" t="s">
        <v>645</v>
      </c>
      <c r="F268" s="159" t="s">
        <v>646</v>
      </c>
      <c r="G268" s="160" t="s">
        <v>176</v>
      </c>
      <c r="H268" s="161">
        <v>183</v>
      </c>
      <c r="I268" s="162"/>
      <c r="J268" s="163">
        <f t="shared" si="90"/>
        <v>0</v>
      </c>
      <c r="K268" s="164"/>
      <c r="L268" s="31"/>
      <c r="M268" s="165"/>
      <c r="N268" s="166" t="s">
        <v>41</v>
      </c>
      <c r="O268" s="61"/>
      <c r="P268" s="167">
        <f t="shared" si="91"/>
        <v>0</v>
      </c>
      <c r="Q268" s="167">
        <v>0</v>
      </c>
      <c r="R268" s="167">
        <f t="shared" si="92"/>
        <v>0</v>
      </c>
      <c r="S268" s="167">
        <v>0</v>
      </c>
      <c r="T268" s="168">
        <f t="shared" si="93"/>
        <v>0</v>
      </c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R268" s="169" t="s">
        <v>150</v>
      </c>
      <c r="AT268" s="169" t="s">
        <v>120</v>
      </c>
      <c r="AU268" s="169" t="s">
        <v>83</v>
      </c>
      <c r="AY268" s="16" t="s">
        <v>117</v>
      </c>
      <c r="BE268" s="170">
        <f t="shared" si="94"/>
        <v>0</v>
      </c>
      <c r="BF268" s="170">
        <f t="shared" si="95"/>
        <v>0</v>
      </c>
      <c r="BG268" s="170">
        <f t="shared" si="96"/>
        <v>0</v>
      </c>
      <c r="BH268" s="170">
        <f t="shared" si="97"/>
        <v>0</v>
      </c>
      <c r="BI268" s="170">
        <f t="shared" si="98"/>
        <v>0</v>
      </c>
      <c r="BJ268" s="16" t="s">
        <v>83</v>
      </c>
      <c r="BK268" s="170">
        <f t="shared" si="99"/>
        <v>0</v>
      </c>
      <c r="BL268" s="16" t="s">
        <v>150</v>
      </c>
      <c r="BM268" s="169" t="s">
        <v>647</v>
      </c>
    </row>
    <row r="269" spans="1:65" s="34" customFormat="1" ht="24.15" customHeight="1">
      <c r="A269" s="30"/>
      <c r="B269" s="156"/>
      <c r="C269" s="157" t="s">
        <v>648</v>
      </c>
      <c r="D269" s="157" t="s">
        <v>120</v>
      </c>
      <c r="E269" s="158" t="s">
        <v>649</v>
      </c>
      <c r="F269" s="159" t="s">
        <v>650</v>
      </c>
      <c r="G269" s="160" t="s">
        <v>176</v>
      </c>
      <c r="H269" s="161">
        <v>142</v>
      </c>
      <c r="I269" s="162"/>
      <c r="J269" s="163">
        <f t="shared" si="90"/>
        <v>0</v>
      </c>
      <c r="K269" s="164"/>
      <c r="L269" s="31"/>
      <c r="M269" s="165"/>
      <c r="N269" s="166" t="s">
        <v>41</v>
      </c>
      <c r="O269" s="61"/>
      <c r="P269" s="167">
        <f t="shared" si="91"/>
        <v>0</v>
      </c>
      <c r="Q269" s="167">
        <v>0</v>
      </c>
      <c r="R269" s="167">
        <f t="shared" si="92"/>
        <v>0</v>
      </c>
      <c r="S269" s="167">
        <v>0</v>
      </c>
      <c r="T269" s="168">
        <f t="shared" si="93"/>
        <v>0</v>
      </c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R269" s="169" t="s">
        <v>150</v>
      </c>
      <c r="AT269" s="169" t="s">
        <v>120</v>
      </c>
      <c r="AU269" s="169" t="s">
        <v>83</v>
      </c>
      <c r="AY269" s="16" t="s">
        <v>117</v>
      </c>
      <c r="BE269" s="170">
        <f t="shared" si="94"/>
        <v>0</v>
      </c>
      <c r="BF269" s="170">
        <f t="shared" si="95"/>
        <v>0</v>
      </c>
      <c r="BG269" s="170">
        <f t="shared" si="96"/>
        <v>0</v>
      </c>
      <c r="BH269" s="170">
        <f t="shared" si="97"/>
        <v>0</v>
      </c>
      <c r="BI269" s="170">
        <f t="shared" si="98"/>
        <v>0</v>
      </c>
      <c r="BJ269" s="16" t="s">
        <v>83</v>
      </c>
      <c r="BK269" s="170">
        <f t="shared" si="99"/>
        <v>0</v>
      </c>
      <c r="BL269" s="16" t="s">
        <v>150</v>
      </c>
      <c r="BM269" s="169" t="s">
        <v>651</v>
      </c>
    </row>
    <row r="270" spans="1:65" s="34" customFormat="1" ht="21.75" customHeight="1">
      <c r="A270" s="30"/>
      <c r="B270" s="156"/>
      <c r="C270" s="157" t="s">
        <v>445</v>
      </c>
      <c r="D270" s="157" t="s">
        <v>120</v>
      </c>
      <c r="E270" s="158" t="s">
        <v>652</v>
      </c>
      <c r="F270" s="159" t="s">
        <v>653</v>
      </c>
      <c r="G270" s="160" t="s">
        <v>176</v>
      </c>
      <c r="H270" s="161">
        <v>142.19999999999999</v>
      </c>
      <c r="I270" s="162"/>
      <c r="J270" s="163">
        <f t="shared" si="90"/>
        <v>0</v>
      </c>
      <c r="K270" s="164"/>
      <c r="L270" s="31"/>
      <c r="M270" s="165"/>
      <c r="N270" s="166" t="s">
        <v>41</v>
      </c>
      <c r="O270" s="61"/>
      <c r="P270" s="167">
        <f t="shared" si="91"/>
        <v>0</v>
      </c>
      <c r="Q270" s="167">
        <v>0</v>
      </c>
      <c r="R270" s="167">
        <f t="shared" si="92"/>
        <v>0</v>
      </c>
      <c r="S270" s="167">
        <v>0</v>
      </c>
      <c r="T270" s="168">
        <f t="shared" si="93"/>
        <v>0</v>
      </c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R270" s="169" t="s">
        <v>150</v>
      </c>
      <c r="AT270" s="169" t="s">
        <v>120</v>
      </c>
      <c r="AU270" s="169" t="s">
        <v>83</v>
      </c>
      <c r="AY270" s="16" t="s">
        <v>117</v>
      </c>
      <c r="BE270" s="170">
        <f t="shared" si="94"/>
        <v>0</v>
      </c>
      <c r="BF270" s="170">
        <f t="shared" si="95"/>
        <v>0</v>
      </c>
      <c r="BG270" s="170">
        <f t="shared" si="96"/>
        <v>0</v>
      </c>
      <c r="BH270" s="170">
        <f t="shared" si="97"/>
        <v>0</v>
      </c>
      <c r="BI270" s="170">
        <f t="shared" si="98"/>
        <v>0</v>
      </c>
      <c r="BJ270" s="16" t="s">
        <v>83</v>
      </c>
      <c r="BK270" s="170">
        <f t="shared" si="99"/>
        <v>0</v>
      </c>
      <c r="BL270" s="16" t="s">
        <v>150</v>
      </c>
      <c r="BM270" s="169" t="s">
        <v>654</v>
      </c>
    </row>
    <row r="271" spans="1:65" s="34" customFormat="1" ht="24.15" customHeight="1">
      <c r="A271" s="30"/>
      <c r="B271" s="156"/>
      <c r="C271" s="157" t="s">
        <v>655</v>
      </c>
      <c r="D271" s="157" t="s">
        <v>120</v>
      </c>
      <c r="E271" s="158" t="s">
        <v>656</v>
      </c>
      <c r="F271" s="159" t="s">
        <v>657</v>
      </c>
      <c r="G271" s="160" t="s">
        <v>176</v>
      </c>
      <c r="H271" s="161">
        <v>38</v>
      </c>
      <c r="I271" s="162"/>
      <c r="J271" s="163">
        <f t="shared" si="90"/>
        <v>0</v>
      </c>
      <c r="K271" s="164"/>
      <c r="L271" s="31"/>
      <c r="M271" s="165"/>
      <c r="N271" s="166" t="s">
        <v>41</v>
      </c>
      <c r="O271" s="61"/>
      <c r="P271" s="167">
        <f t="shared" si="91"/>
        <v>0</v>
      </c>
      <c r="Q271" s="167">
        <v>0</v>
      </c>
      <c r="R271" s="167">
        <f t="shared" si="92"/>
        <v>0</v>
      </c>
      <c r="S271" s="167">
        <v>0</v>
      </c>
      <c r="T271" s="168">
        <f t="shared" si="93"/>
        <v>0</v>
      </c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R271" s="169" t="s">
        <v>150</v>
      </c>
      <c r="AT271" s="169" t="s">
        <v>120</v>
      </c>
      <c r="AU271" s="169" t="s">
        <v>83</v>
      </c>
      <c r="AY271" s="16" t="s">
        <v>117</v>
      </c>
      <c r="BE271" s="170">
        <f t="shared" si="94"/>
        <v>0</v>
      </c>
      <c r="BF271" s="170">
        <f t="shared" si="95"/>
        <v>0</v>
      </c>
      <c r="BG271" s="170">
        <f t="shared" si="96"/>
        <v>0</v>
      </c>
      <c r="BH271" s="170">
        <f t="shared" si="97"/>
        <v>0</v>
      </c>
      <c r="BI271" s="170">
        <f t="shared" si="98"/>
        <v>0</v>
      </c>
      <c r="BJ271" s="16" t="s">
        <v>83</v>
      </c>
      <c r="BK271" s="170">
        <f t="shared" si="99"/>
        <v>0</v>
      </c>
      <c r="BL271" s="16" t="s">
        <v>150</v>
      </c>
      <c r="BM271" s="169" t="s">
        <v>658</v>
      </c>
    </row>
    <row r="272" spans="1:65" s="34" customFormat="1" ht="24.15" customHeight="1">
      <c r="A272" s="30"/>
      <c r="B272" s="156"/>
      <c r="C272" s="157" t="s">
        <v>448</v>
      </c>
      <c r="D272" s="157" t="s">
        <v>120</v>
      </c>
      <c r="E272" s="158" t="s">
        <v>659</v>
      </c>
      <c r="F272" s="159" t="s">
        <v>660</v>
      </c>
      <c r="G272" s="160" t="s">
        <v>176</v>
      </c>
      <c r="H272" s="161">
        <v>18</v>
      </c>
      <c r="I272" s="162"/>
      <c r="J272" s="163">
        <f t="shared" si="90"/>
        <v>0</v>
      </c>
      <c r="K272" s="164"/>
      <c r="L272" s="31"/>
      <c r="M272" s="165"/>
      <c r="N272" s="166" t="s">
        <v>41</v>
      </c>
      <c r="O272" s="61"/>
      <c r="P272" s="167">
        <f t="shared" si="91"/>
        <v>0</v>
      </c>
      <c r="Q272" s="167">
        <v>0</v>
      </c>
      <c r="R272" s="167">
        <f t="shared" si="92"/>
        <v>0</v>
      </c>
      <c r="S272" s="167">
        <v>0</v>
      </c>
      <c r="T272" s="168">
        <f t="shared" si="93"/>
        <v>0</v>
      </c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R272" s="169" t="s">
        <v>150</v>
      </c>
      <c r="AT272" s="169" t="s">
        <v>120</v>
      </c>
      <c r="AU272" s="169" t="s">
        <v>83</v>
      </c>
      <c r="AY272" s="16" t="s">
        <v>117</v>
      </c>
      <c r="BE272" s="170">
        <f t="shared" si="94"/>
        <v>0</v>
      </c>
      <c r="BF272" s="170">
        <f t="shared" si="95"/>
        <v>0</v>
      </c>
      <c r="BG272" s="170">
        <f t="shared" si="96"/>
        <v>0</v>
      </c>
      <c r="BH272" s="170">
        <f t="shared" si="97"/>
        <v>0</v>
      </c>
      <c r="BI272" s="170">
        <f t="shared" si="98"/>
        <v>0</v>
      </c>
      <c r="BJ272" s="16" t="s">
        <v>83</v>
      </c>
      <c r="BK272" s="170">
        <f t="shared" si="99"/>
        <v>0</v>
      </c>
      <c r="BL272" s="16" t="s">
        <v>150</v>
      </c>
      <c r="BM272" s="169" t="s">
        <v>661</v>
      </c>
    </row>
    <row r="273" spans="1:65" s="34" customFormat="1" ht="24.15" customHeight="1">
      <c r="A273" s="30"/>
      <c r="B273" s="156"/>
      <c r="C273" s="157" t="s">
        <v>662</v>
      </c>
      <c r="D273" s="157" t="s">
        <v>120</v>
      </c>
      <c r="E273" s="158" t="s">
        <v>663</v>
      </c>
      <c r="F273" s="159" t="s">
        <v>664</v>
      </c>
      <c r="G273" s="160" t="s">
        <v>176</v>
      </c>
      <c r="H273" s="161">
        <v>3.2</v>
      </c>
      <c r="I273" s="162"/>
      <c r="J273" s="163">
        <f t="shared" si="90"/>
        <v>0</v>
      </c>
      <c r="K273" s="164"/>
      <c r="L273" s="31"/>
      <c r="M273" s="165"/>
      <c r="N273" s="166" t="s">
        <v>41</v>
      </c>
      <c r="O273" s="61"/>
      <c r="P273" s="167">
        <f t="shared" si="91"/>
        <v>0</v>
      </c>
      <c r="Q273" s="167">
        <v>0</v>
      </c>
      <c r="R273" s="167">
        <f t="shared" si="92"/>
        <v>0</v>
      </c>
      <c r="S273" s="167">
        <v>0</v>
      </c>
      <c r="T273" s="168">
        <f t="shared" si="93"/>
        <v>0</v>
      </c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R273" s="169" t="s">
        <v>150</v>
      </c>
      <c r="AT273" s="169" t="s">
        <v>120</v>
      </c>
      <c r="AU273" s="169" t="s">
        <v>83</v>
      </c>
      <c r="AY273" s="16" t="s">
        <v>117</v>
      </c>
      <c r="BE273" s="170">
        <f t="shared" si="94"/>
        <v>0</v>
      </c>
      <c r="BF273" s="170">
        <f t="shared" si="95"/>
        <v>0</v>
      </c>
      <c r="BG273" s="170">
        <f t="shared" si="96"/>
        <v>0</v>
      </c>
      <c r="BH273" s="170">
        <f t="shared" si="97"/>
        <v>0</v>
      </c>
      <c r="BI273" s="170">
        <f t="shared" si="98"/>
        <v>0</v>
      </c>
      <c r="BJ273" s="16" t="s">
        <v>83</v>
      </c>
      <c r="BK273" s="170">
        <f t="shared" si="99"/>
        <v>0</v>
      </c>
      <c r="BL273" s="16" t="s">
        <v>150</v>
      </c>
      <c r="BM273" s="169" t="s">
        <v>665</v>
      </c>
    </row>
    <row r="274" spans="1:65" s="34" customFormat="1" ht="24.15" customHeight="1">
      <c r="A274" s="30"/>
      <c r="B274" s="156"/>
      <c r="C274" s="157" t="s">
        <v>452</v>
      </c>
      <c r="D274" s="157" t="s">
        <v>120</v>
      </c>
      <c r="E274" s="158" t="s">
        <v>666</v>
      </c>
      <c r="F274" s="159" t="s">
        <v>667</v>
      </c>
      <c r="G274" s="160" t="s">
        <v>176</v>
      </c>
      <c r="H274" s="161">
        <v>188</v>
      </c>
      <c r="I274" s="162"/>
      <c r="J274" s="163">
        <f t="shared" si="90"/>
        <v>0</v>
      </c>
      <c r="K274" s="164"/>
      <c r="L274" s="31"/>
      <c r="M274" s="165"/>
      <c r="N274" s="166" t="s">
        <v>41</v>
      </c>
      <c r="O274" s="61"/>
      <c r="P274" s="167">
        <f t="shared" si="91"/>
        <v>0</v>
      </c>
      <c r="Q274" s="167">
        <v>0</v>
      </c>
      <c r="R274" s="167">
        <f t="shared" si="92"/>
        <v>0</v>
      </c>
      <c r="S274" s="167">
        <v>0</v>
      </c>
      <c r="T274" s="168">
        <f t="shared" si="93"/>
        <v>0</v>
      </c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R274" s="169" t="s">
        <v>150</v>
      </c>
      <c r="AT274" s="169" t="s">
        <v>120</v>
      </c>
      <c r="AU274" s="169" t="s">
        <v>83</v>
      </c>
      <c r="AY274" s="16" t="s">
        <v>117</v>
      </c>
      <c r="BE274" s="170">
        <f t="shared" si="94"/>
        <v>0</v>
      </c>
      <c r="BF274" s="170">
        <f t="shared" si="95"/>
        <v>0</v>
      </c>
      <c r="BG274" s="170">
        <f t="shared" si="96"/>
        <v>0</v>
      </c>
      <c r="BH274" s="170">
        <f t="shared" si="97"/>
        <v>0</v>
      </c>
      <c r="BI274" s="170">
        <f t="shared" si="98"/>
        <v>0</v>
      </c>
      <c r="BJ274" s="16" t="s">
        <v>83</v>
      </c>
      <c r="BK274" s="170">
        <f t="shared" si="99"/>
        <v>0</v>
      </c>
      <c r="BL274" s="16" t="s">
        <v>150</v>
      </c>
      <c r="BM274" s="169" t="s">
        <v>668</v>
      </c>
    </row>
    <row r="275" spans="1:65" s="34" customFormat="1" ht="21.75" customHeight="1">
      <c r="A275" s="30"/>
      <c r="B275" s="156"/>
      <c r="C275" s="157" t="s">
        <v>669</v>
      </c>
      <c r="D275" s="157" t="s">
        <v>120</v>
      </c>
      <c r="E275" s="158" t="s">
        <v>670</v>
      </c>
      <c r="F275" s="159" t="s">
        <v>671</v>
      </c>
      <c r="G275" s="160" t="s">
        <v>176</v>
      </c>
      <c r="H275" s="161">
        <v>5</v>
      </c>
      <c r="I275" s="162"/>
      <c r="J275" s="163">
        <f t="shared" si="90"/>
        <v>0</v>
      </c>
      <c r="K275" s="164"/>
      <c r="L275" s="31"/>
      <c r="M275" s="165"/>
      <c r="N275" s="166" t="s">
        <v>41</v>
      </c>
      <c r="O275" s="61"/>
      <c r="P275" s="167">
        <f t="shared" si="91"/>
        <v>0</v>
      </c>
      <c r="Q275" s="167">
        <v>0</v>
      </c>
      <c r="R275" s="167">
        <f t="shared" si="92"/>
        <v>0</v>
      </c>
      <c r="S275" s="167">
        <v>0</v>
      </c>
      <c r="T275" s="168">
        <f t="shared" si="93"/>
        <v>0</v>
      </c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  <c r="AR275" s="169" t="s">
        <v>150</v>
      </c>
      <c r="AT275" s="169" t="s">
        <v>120</v>
      </c>
      <c r="AU275" s="169" t="s">
        <v>83</v>
      </c>
      <c r="AY275" s="16" t="s">
        <v>117</v>
      </c>
      <c r="BE275" s="170">
        <f t="shared" si="94"/>
        <v>0</v>
      </c>
      <c r="BF275" s="170">
        <f t="shared" si="95"/>
        <v>0</v>
      </c>
      <c r="BG275" s="170">
        <f t="shared" si="96"/>
        <v>0</v>
      </c>
      <c r="BH275" s="170">
        <f t="shared" si="97"/>
        <v>0</v>
      </c>
      <c r="BI275" s="170">
        <f t="shared" si="98"/>
        <v>0</v>
      </c>
      <c r="BJ275" s="16" t="s">
        <v>83</v>
      </c>
      <c r="BK275" s="170">
        <f t="shared" si="99"/>
        <v>0</v>
      </c>
      <c r="BL275" s="16" t="s">
        <v>150</v>
      </c>
      <c r="BM275" s="169" t="s">
        <v>672</v>
      </c>
    </row>
    <row r="276" spans="1:65" s="34" customFormat="1" ht="24.15" customHeight="1">
      <c r="A276" s="30"/>
      <c r="B276" s="156"/>
      <c r="C276" s="157" t="s">
        <v>455</v>
      </c>
      <c r="D276" s="157" t="s">
        <v>120</v>
      </c>
      <c r="E276" s="158" t="s">
        <v>673</v>
      </c>
      <c r="F276" s="159" t="s">
        <v>674</v>
      </c>
      <c r="G276" s="160" t="s">
        <v>176</v>
      </c>
      <c r="H276" s="161">
        <v>2.9</v>
      </c>
      <c r="I276" s="162"/>
      <c r="J276" s="163">
        <f t="shared" si="90"/>
        <v>0</v>
      </c>
      <c r="K276" s="164"/>
      <c r="L276" s="31"/>
      <c r="M276" s="165"/>
      <c r="N276" s="166" t="s">
        <v>41</v>
      </c>
      <c r="O276" s="61"/>
      <c r="P276" s="167">
        <f t="shared" si="91"/>
        <v>0</v>
      </c>
      <c r="Q276" s="167">
        <v>0</v>
      </c>
      <c r="R276" s="167">
        <f t="shared" si="92"/>
        <v>0</v>
      </c>
      <c r="S276" s="167">
        <v>0</v>
      </c>
      <c r="T276" s="168">
        <f t="shared" si="93"/>
        <v>0</v>
      </c>
      <c r="U276" s="30"/>
      <c r="V276" s="30"/>
      <c r="W276" s="30"/>
      <c r="X276" s="30"/>
      <c r="Y276" s="30"/>
      <c r="Z276" s="30"/>
      <c r="AA276" s="30"/>
      <c r="AB276" s="30"/>
      <c r="AC276" s="30"/>
      <c r="AD276" s="30"/>
      <c r="AE276" s="30"/>
      <c r="AR276" s="169" t="s">
        <v>150</v>
      </c>
      <c r="AT276" s="169" t="s">
        <v>120</v>
      </c>
      <c r="AU276" s="169" t="s">
        <v>83</v>
      </c>
      <c r="AY276" s="16" t="s">
        <v>117</v>
      </c>
      <c r="BE276" s="170">
        <f t="shared" si="94"/>
        <v>0</v>
      </c>
      <c r="BF276" s="170">
        <f t="shared" si="95"/>
        <v>0</v>
      </c>
      <c r="BG276" s="170">
        <f t="shared" si="96"/>
        <v>0</v>
      </c>
      <c r="BH276" s="170">
        <f t="shared" si="97"/>
        <v>0</v>
      </c>
      <c r="BI276" s="170">
        <f t="shared" si="98"/>
        <v>0</v>
      </c>
      <c r="BJ276" s="16" t="s">
        <v>83</v>
      </c>
      <c r="BK276" s="170">
        <f t="shared" si="99"/>
        <v>0</v>
      </c>
      <c r="BL276" s="16" t="s">
        <v>150</v>
      </c>
      <c r="BM276" s="169" t="s">
        <v>675</v>
      </c>
    </row>
    <row r="277" spans="1:65" s="34" customFormat="1" ht="24.15" customHeight="1">
      <c r="A277" s="30"/>
      <c r="B277" s="156"/>
      <c r="C277" s="157" t="s">
        <v>676</v>
      </c>
      <c r="D277" s="157" t="s">
        <v>120</v>
      </c>
      <c r="E277" s="158" t="s">
        <v>677</v>
      </c>
      <c r="F277" s="159" t="s">
        <v>678</v>
      </c>
      <c r="G277" s="160" t="s">
        <v>176</v>
      </c>
      <c r="H277" s="161">
        <v>120</v>
      </c>
      <c r="I277" s="162"/>
      <c r="J277" s="163">
        <f t="shared" si="90"/>
        <v>0</v>
      </c>
      <c r="K277" s="164"/>
      <c r="L277" s="31"/>
      <c r="M277" s="165"/>
      <c r="N277" s="166" t="s">
        <v>41</v>
      </c>
      <c r="O277" s="61"/>
      <c r="P277" s="167">
        <f t="shared" si="91"/>
        <v>0</v>
      </c>
      <c r="Q277" s="167">
        <v>0</v>
      </c>
      <c r="R277" s="167">
        <f t="shared" si="92"/>
        <v>0</v>
      </c>
      <c r="S277" s="167">
        <v>0</v>
      </c>
      <c r="T277" s="168">
        <f t="shared" si="93"/>
        <v>0</v>
      </c>
      <c r="U277" s="30"/>
      <c r="V277" s="30"/>
      <c r="W277" s="30"/>
      <c r="X277" s="30"/>
      <c r="Y277" s="30"/>
      <c r="Z277" s="30"/>
      <c r="AA277" s="30"/>
      <c r="AB277" s="30"/>
      <c r="AC277" s="30"/>
      <c r="AD277" s="30"/>
      <c r="AE277" s="30"/>
      <c r="AR277" s="169" t="s">
        <v>150</v>
      </c>
      <c r="AT277" s="169" t="s">
        <v>120</v>
      </c>
      <c r="AU277" s="169" t="s">
        <v>83</v>
      </c>
      <c r="AY277" s="16" t="s">
        <v>117</v>
      </c>
      <c r="BE277" s="170">
        <f t="shared" si="94"/>
        <v>0</v>
      </c>
      <c r="BF277" s="170">
        <f t="shared" si="95"/>
        <v>0</v>
      </c>
      <c r="BG277" s="170">
        <f t="shared" si="96"/>
        <v>0</v>
      </c>
      <c r="BH277" s="170">
        <f t="shared" si="97"/>
        <v>0</v>
      </c>
      <c r="BI277" s="170">
        <f t="shared" si="98"/>
        <v>0</v>
      </c>
      <c r="BJ277" s="16" t="s">
        <v>83</v>
      </c>
      <c r="BK277" s="170">
        <f t="shared" si="99"/>
        <v>0</v>
      </c>
      <c r="BL277" s="16" t="s">
        <v>150</v>
      </c>
      <c r="BM277" s="169" t="s">
        <v>679</v>
      </c>
    </row>
    <row r="278" spans="1:65" s="34" customFormat="1" ht="16.5" customHeight="1">
      <c r="A278" s="30"/>
      <c r="B278" s="156"/>
      <c r="C278" s="157" t="s">
        <v>459</v>
      </c>
      <c r="D278" s="157" t="s">
        <v>120</v>
      </c>
      <c r="E278" s="158" t="s">
        <v>680</v>
      </c>
      <c r="F278" s="159" t="s">
        <v>681</v>
      </c>
      <c r="G278" s="160" t="s">
        <v>123</v>
      </c>
      <c r="H278" s="161">
        <v>1130</v>
      </c>
      <c r="I278" s="162"/>
      <c r="J278" s="163">
        <f t="shared" si="90"/>
        <v>0</v>
      </c>
      <c r="K278" s="164"/>
      <c r="L278" s="31"/>
      <c r="M278" s="165"/>
      <c r="N278" s="166" t="s">
        <v>41</v>
      </c>
      <c r="O278" s="61"/>
      <c r="P278" s="167">
        <f t="shared" si="91"/>
        <v>0</v>
      </c>
      <c r="Q278" s="167">
        <v>0</v>
      </c>
      <c r="R278" s="167">
        <f t="shared" si="92"/>
        <v>0</v>
      </c>
      <c r="S278" s="167">
        <v>0</v>
      </c>
      <c r="T278" s="168">
        <f t="shared" si="93"/>
        <v>0</v>
      </c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R278" s="169" t="s">
        <v>150</v>
      </c>
      <c r="AT278" s="169" t="s">
        <v>120</v>
      </c>
      <c r="AU278" s="169" t="s">
        <v>83</v>
      </c>
      <c r="AY278" s="16" t="s">
        <v>117</v>
      </c>
      <c r="BE278" s="170">
        <f t="shared" si="94"/>
        <v>0</v>
      </c>
      <c r="BF278" s="170">
        <f t="shared" si="95"/>
        <v>0</v>
      </c>
      <c r="BG278" s="170">
        <f t="shared" si="96"/>
        <v>0</v>
      </c>
      <c r="BH278" s="170">
        <f t="shared" si="97"/>
        <v>0</v>
      </c>
      <c r="BI278" s="170">
        <f t="shared" si="98"/>
        <v>0</v>
      </c>
      <c r="BJ278" s="16" t="s">
        <v>83</v>
      </c>
      <c r="BK278" s="170">
        <f t="shared" si="99"/>
        <v>0</v>
      </c>
      <c r="BL278" s="16" t="s">
        <v>150</v>
      </c>
      <c r="BM278" s="169" t="s">
        <v>682</v>
      </c>
    </row>
    <row r="279" spans="1:65" s="34" customFormat="1" ht="16.5" customHeight="1">
      <c r="A279" s="30"/>
      <c r="B279" s="156"/>
      <c r="C279" s="157" t="s">
        <v>683</v>
      </c>
      <c r="D279" s="157" t="s">
        <v>120</v>
      </c>
      <c r="E279" s="158" t="s">
        <v>684</v>
      </c>
      <c r="F279" s="159" t="s">
        <v>685</v>
      </c>
      <c r="G279" s="160" t="s">
        <v>123</v>
      </c>
      <c r="H279" s="161">
        <v>2</v>
      </c>
      <c r="I279" s="162"/>
      <c r="J279" s="163">
        <f t="shared" si="90"/>
        <v>0</v>
      </c>
      <c r="K279" s="164"/>
      <c r="L279" s="31"/>
      <c r="M279" s="165"/>
      <c r="N279" s="166" t="s">
        <v>41</v>
      </c>
      <c r="O279" s="61"/>
      <c r="P279" s="167">
        <f t="shared" si="91"/>
        <v>0</v>
      </c>
      <c r="Q279" s="167">
        <v>0</v>
      </c>
      <c r="R279" s="167">
        <f t="shared" si="92"/>
        <v>0</v>
      </c>
      <c r="S279" s="167">
        <v>0</v>
      </c>
      <c r="T279" s="168">
        <f t="shared" si="93"/>
        <v>0</v>
      </c>
      <c r="U279" s="30"/>
      <c r="V279" s="30"/>
      <c r="W279" s="30"/>
      <c r="X279" s="30"/>
      <c r="Y279" s="30"/>
      <c r="Z279" s="30"/>
      <c r="AA279" s="30"/>
      <c r="AB279" s="30"/>
      <c r="AC279" s="30"/>
      <c r="AD279" s="30"/>
      <c r="AE279" s="30"/>
      <c r="AR279" s="169" t="s">
        <v>150</v>
      </c>
      <c r="AT279" s="169" t="s">
        <v>120</v>
      </c>
      <c r="AU279" s="169" t="s">
        <v>83</v>
      </c>
      <c r="AY279" s="16" t="s">
        <v>117</v>
      </c>
      <c r="BE279" s="170">
        <f t="shared" si="94"/>
        <v>0</v>
      </c>
      <c r="BF279" s="170">
        <f t="shared" si="95"/>
        <v>0</v>
      </c>
      <c r="BG279" s="170">
        <f t="shared" si="96"/>
        <v>0</v>
      </c>
      <c r="BH279" s="170">
        <f t="shared" si="97"/>
        <v>0</v>
      </c>
      <c r="BI279" s="170">
        <f t="shared" si="98"/>
        <v>0</v>
      </c>
      <c r="BJ279" s="16" t="s">
        <v>83</v>
      </c>
      <c r="BK279" s="170">
        <f t="shared" si="99"/>
        <v>0</v>
      </c>
      <c r="BL279" s="16" t="s">
        <v>150</v>
      </c>
      <c r="BM279" s="169" t="s">
        <v>686</v>
      </c>
    </row>
    <row r="280" spans="1:65" s="34" customFormat="1" ht="21.75" customHeight="1">
      <c r="A280" s="30"/>
      <c r="B280" s="156"/>
      <c r="C280" s="157" t="s">
        <v>464</v>
      </c>
      <c r="D280" s="157" t="s">
        <v>120</v>
      </c>
      <c r="E280" s="158" t="s">
        <v>687</v>
      </c>
      <c r="F280" s="159" t="s">
        <v>688</v>
      </c>
      <c r="G280" s="160" t="s">
        <v>123</v>
      </c>
      <c r="H280" s="161">
        <v>10</v>
      </c>
      <c r="I280" s="162"/>
      <c r="J280" s="163">
        <f t="shared" si="90"/>
        <v>0</v>
      </c>
      <c r="K280" s="164"/>
      <c r="L280" s="31"/>
      <c r="M280" s="165"/>
      <c r="N280" s="166" t="s">
        <v>41</v>
      </c>
      <c r="O280" s="61"/>
      <c r="P280" s="167">
        <f t="shared" si="91"/>
        <v>0</v>
      </c>
      <c r="Q280" s="167">
        <v>0</v>
      </c>
      <c r="R280" s="167">
        <f t="shared" si="92"/>
        <v>0</v>
      </c>
      <c r="S280" s="167">
        <v>0</v>
      </c>
      <c r="T280" s="168">
        <f t="shared" si="93"/>
        <v>0</v>
      </c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R280" s="169" t="s">
        <v>150</v>
      </c>
      <c r="AT280" s="169" t="s">
        <v>120</v>
      </c>
      <c r="AU280" s="169" t="s">
        <v>83</v>
      </c>
      <c r="AY280" s="16" t="s">
        <v>117</v>
      </c>
      <c r="BE280" s="170">
        <f t="shared" si="94"/>
        <v>0</v>
      </c>
      <c r="BF280" s="170">
        <f t="shared" si="95"/>
        <v>0</v>
      </c>
      <c r="BG280" s="170">
        <f t="shared" si="96"/>
        <v>0</v>
      </c>
      <c r="BH280" s="170">
        <f t="shared" si="97"/>
        <v>0</v>
      </c>
      <c r="BI280" s="170">
        <f t="shared" si="98"/>
        <v>0</v>
      </c>
      <c r="BJ280" s="16" t="s">
        <v>83</v>
      </c>
      <c r="BK280" s="170">
        <f t="shared" si="99"/>
        <v>0</v>
      </c>
      <c r="BL280" s="16" t="s">
        <v>150</v>
      </c>
      <c r="BM280" s="169" t="s">
        <v>689</v>
      </c>
    </row>
    <row r="281" spans="1:65" s="34" customFormat="1" ht="16.5" customHeight="1">
      <c r="A281" s="30"/>
      <c r="B281" s="156"/>
      <c r="C281" s="157" t="s">
        <v>690</v>
      </c>
      <c r="D281" s="157" t="s">
        <v>120</v>
      </c>
      <c r="E281" s="158" t="s">
        <v>691</v>
      </c>
      <c r="F281" s="159" t="s">
        <v>692</v>
      </c>
      <c r="G281" s="160" t="s">
        <v>123</v>
      </c>
      <c r="H281" s="161">
        <v>1</v>
      </c>
      <c r="I281" s="162"/>
      <c r="J281" s="163">
        <f t="shared" si="90"/>
        <v>0</v>
      </c>
      <c r="K281" s="164"/>
      <c r="L281" s="31"/>
      <c r="M281" s="165"/>
      <c r="N281" s="166" t="s">
        <v>41</v>
      </c>
      <c r="O281" s="61"/>
      <c r="P281" s="167">
        <f t="shared" si="91"/>
        <v>0</v>
      </c>
      <c r="Q281" s="167">
        <v>0</v>
      </c>
      <c r="R281" s="167">
        <f t="shared" si="92"/>
        <v>0</v>
      </c>
      <c r="S281" s="167">
        <v>0</v>
      </c>
      <c r="T281" s="168">
        <f t="shared" si="93"/>
        <v>0</v>
      </c>
      <c r="U281" s="30"/>
      <c r="V281" s="30"/>
      <c r="W281" s="30"/>
      <c r="X281" s="30"/>
      <c r="Y281" s="30"/>
      <c r="Z281" s="30"/>
      <c r="AA281" s="30"/>
      <c r="AB281" s="30"/>
      <c r="AC281" s="30"/>
      <c r="AD281" s="30"/>
      <c r="AE281" s="30"/>
      <c r="AR281" s="169" t="s">
        <v>150</v>
      </c>
      <c r="AT281" s="169" t="s">
        <v>120</v>
      </c>
      <c r="AU281" s="169" t="s">
        <v>83</v>
      </c>
      <c r="AY281" s="16" t="s">
        <v>117</v>
      </c>
      <c r="BE281" s="170">
        <f t="shared" si="94"/>
        <v>0</v>
      </c>
      <c r="BF281" s="170">
        <f t="shared" si="95"/>
        <v>0</v>
      </c>
      <c r="BG281" s="170">
        <f t="shared" si="96"/>
        <v>0</v>
      </c>
      <c r="BH281" s="170">
        <f t="shared" si="97"/>
        <v>0</v>
      </c>
      <c r="BI281" s="170">
        <f t="shared" si="98"/>
        <v>0</v>
      </c>
      <c r="BJ281" s="16" t="s">
        <v>83</v>
      </c>
      <c r="BK281" s="170">
        <f t="shared" si="99"/>
        <v>0</v>
      </c>
      <c r="BL281" s="16" t="s">
        <v>150</v>
      </c>
      <c r="BM281" s="169" t="s">
        <v>693</v>
      </c>
    </row>
    <row r="282" spans="1:65" s="34" customFormat="1" ht="24.15" customHeight="1">
      <c r="A282" s="30"/>
      <c r="B282" s="156"/>
      <c r="C282" s="157" t="s">
        <v>468</v>
      </c>
      <c r="D282" s="157" t="s">
        <v>120</v>
      </c>
      <c r="E282" s="158" t="s">
        <v>694</v>
      </c>
      <c r="F282" s="159" t="s">
        <v>695</v>
      </c>
      <c r="G282" s="160" t="s">
        <v>184</v>
      </c>
      <c r="H282" s="161">
        <v>1.38</v>
      </c>
      <c r="I282" s="162"/>
      <c r="J282" s="163">
        <f t="shared" si="90"/>
        <v>0</v>
      </c>
      <c r="K282" s="164"/>
      <c r="L282" s="31"/>
      <c r="M282" s="165"/>
      <c r="N282" s="166" t="s">
        <v>41</v>
      </c>
      <c r="O282" s="61"/>
      <c r="P282" s="167">
        <f t="shared" si="91"/>
        <v>0</v>
      </c>
      <c r="Q282" s="167">
        <v>0</v>
      </c>
      <c r="R282" s="167">
        <f t="shared" si="92"/>
        <v>0</v>
      </c>
      <c r="S282" s="167">
        <v>0</v>
      </c>
      <c r="T282" s="168">
        <f t="shared" si="93"/>
        <v>0</v>
      </c>
      <c r="U282" s="30"/>
      <c r="V282" s="30"/>
      <c r="W282" s="30"/>
      <c r="X282" s="30"/>
      <c r="Y282" s="30"/>
      <c r="Z282" s="30"/>
      <c r="AA282" s="30"/>
      <c r="AB282" s="30"/>
      <c r="AC282" s="30"/>
      <c r="AD282" s="30"/>
      <c r="AE282" s="30"/>
      <c r="AR282" s="169" t="s">
        <v>150</v>
      </c>
      <c r="AT282" s="169" t="s">
        <v>120</v>
      </c>
      <c r="AU282" s="169" t="s">
        <v>83</v>
      </c>
      <c r="AY282" s="16" t="s">
        <v>117</v>
      </c>
      <c r="BE282" s="170">
        <f t="shared" si="94"/>
        <v>0</v>
      </c>
      <c r="BF282" s="170">
        <f t="shared" si="95"/>
        <v>0</v>
      </c>
      <c r="BG282" s="170">
        <f t="shared" si="96"/>
        <v>0</v>
      </c>
      <c r="BH282" s="170">
        <f t="shared" si="97"/>
        <v>0</v>
      </c>
      <c r="BI282" s="170">
        <f t="shared" si="98"/>
        <v>0</v>
      </c>
      <c r="BJ282" s="16" t="s">
        <v>83</v>
      </c>
      <c r="BK282" s="170">
        <f t="shared" si="99"/>
        <v>0</v>
      </c>
      <c r="BL282" s="16" t="s">
        <v>150</v>
      </c>
      <c r="BM282" s="169" t="s">
        <v>696</v>
      </c>
    </row>
    <row r="283" spans="1:65" s="142" customFormat="1" ht="22.8" customHeight="1">
      <c r="B283" s="143"/>
      <c r="D283" s="144" t="s">
        <v>74</v>
      </c>
      <c r="E283" s="154" t="s">
        <v>244</v>
      </c>
      <c r="F283" s="154" t="s">
        <v>245</v>
      </c>
      <c r="I283" s="146"/>
      <c r="J283" s="155">
        <f>BK283</f>
        <v>0</v>
      </c>
      <c r="L283" s="143"/>
      <c r="M283" s="148"/>
      <c r="N283" s="149"/>
      <c r="O283" s="149"/>
      <c r="P283" s="150">
        <f>SUM(P284:P290)</f>
        <v>0</v>
      </c>
      <c r="Q283" s="149"/>
      <c r="R283" s="150">
        <f>SUM(R284:R290)</f>
        <v>1.30805371</v>
      </c>
      <c r="S283" s="149"/>
      <c r="T283" s="151">
        <f>SUM(T284:T290)</f>
        <v>0</v>
      </c>
      <c r="AR283" s="144" t="s">
        <v>83</v>
      </c>
      <c r="AT283" s="152" t="s">
        <v>74</v>
      </c>
      <c r="AU283" s="152" t="s">
        <v>12</v>
      </c>
      <c r="AY283" s="144" t="s">
        <v>117</v>
      </c>
      <c r="BK283" s="153">
        <f>SUM(BK284:BK290)</f>
        <v>0</v>
      </c>
    </row>
    <row r="284" spans="1:65" s="34" customFormat="1" ht="37.799999999999997" customHeight="1">
      <c r="A284" s="30"/>
      <c r="B284" s="156"/>
      <c r="C284" s="157" t="s">
        <v>697</v>
      </c>
      <c r="D284" s="157" t="s">
        <v>120</v>
      </c>
      <c r="E284" s="158" t="s">
        <v>698</v>
      </c>
      <c r="F284" s="159" t="s">
        <v>699</v>
      </c>
      <c r="G284" s="160" t="s">
        <v>139</v>
      </c>
      <c r="H284" s="161">
        <v>1319.5509999999999</v>
      </c>
      <c r="I284" s="162"/>
      <c r="J284" s="163">
        <f t="shared" ref="J284:J290" si="100">ROUND(I284*H284,2)</f>
        <v>0</v>
      </c>
      <c r="K284" s="164"/>
      <c r="L284" s="31"/>
      <c r="M284" s="165"/>
      <c r="N284" s="166" t="s">
        <v>41</v>
      </c>
      <c r="O284" s="61"/>
      <c r="P284" s="167">
        <f t="shared" ref="P284:P290" si="101">O284*H284</f>
        <v>0</v>
      </c>
      <c r="Q284" s="167">
        <v>0</v>
      </c>
      <c r="R284" s="167">
        <f t="shared" ref="R284:R290" si="102">Q284*H284</f>
        <v>0</v>
      </c>
      <c r="S284" s="167">
        <v>0</v>
      </c>
      <c r="T284" s="168">
        <f t="shared" ref="T284:T290" si="103">S284*H284</f>
        <v>0</v>
      </c>
      <c r="U284" s="30"/>
      <c r="V284" s="30"/>
      <c r="W284" s="30"/>
      <c r="X284" s="30"/>
      <c r="Y284" s="30"/>
      <c r="Z284" s="30"/>
      <c r="AA284" s="30"/>
      <c r="AB284" s="30"/>
      <c r="AC284" s="30"/>
      <c r="AD284" s="30"/>
      <c r="AE284" s="30"/>
      <c r="AR284" s="169" t="s">
        <v>150</v>
      </c>
      <c r="AT284" s="169" t="s">
        <v>120</v>
      </c>
      <c r="AU284" s="169" t="s">
        <v>83</v>
      </c>
      <c r="AY284" s="16" t="s">
        <v>117</v>
      </c>
      <c r="BE284" s="170">
        <f t="shared" ref="BE284:BE290" si="104">IF(N284="základná",J284,0)</f>
        <v>0</v>
      </c>
      <c r="BF284" s="170">
        <f t="shared" ref="BF284:BF290" si="105">IF(N284="znížená",J284,0)</f>
        <v>0</v>
      </c>
      <c r="BG284" s="170">
        <f t="shared" ref="BG284:BG290" si="106">IF(N284="zákl. prenesená",J284,0)</f>
        <v>0</v>
      </c>
      <c r="BH284" s="170">
        <f t="shared" ref="BH284:BH290" si="107">IF(N284="zníž. prenesená",J284,0)</f>
        <v>0</v>
      </c>
      <c r="BI284" s="170">
        <f t="shared" ref="BI284:BI290" si="108">IF(N284="nulová",J284,0)</f>
        <v>0</v>
      </c>
      <c r="BJ284" s="16" t="s">
        <v>83</v>
      </c>
      <c r="BK284" s="170">
        <f t="shared" ref="BK284:BK290" si="109">ROUND(I284*H284,2)</f>
        <v>0</v>
      </c>
      <c r="BL284" s="16" t="s">
        <v>150</v>
      </c>
      <c r="BM284" s="169" t="s">
        <v>700</v>
      </c>
    </row>
    <row r="285" spans="1:65" s="34" customFormat="1" ht="24.15" customHeight="1">
      <c r="A285" s="30"/>
      <c r="B285" s="156"/>
      <c r="C285" s="157" t="s">
        <v>471</v>
      </c>
      <c r="D285" s="157" t="s">
        <v>120</v>
      </c>
      <c r="E285" s="158" t="s">
        <v>701</v>
      </c>
      <c r="F285" s="159" t="s">
        <v>702</v>
      </c>
      <c r="G285" s="160" t="s">
        <v>176</v>
      </c>
      <c r="H285" s="161">
        <v>72.400000000000006</v>
      </c>
      <c r="I285" s="162"/>
      <c r="J285" s="163">
        <f t="shared" si="100"/>
        <v>0</v>
      </c>
      <c r="K285" s="164"/>
      <c r="L285" s="31"/>
      <c r="M285" s="165"/>
      <c r="N285" s="166" t="s">
        <v>41</v>
      </c>
      <c r="O285" s="61"/>
      <c r="P285" s="167">
        <f t="shared" si="101"/>
        <v>0</v>
      </c>
      <c r="Q285" s="167">
        <v>8.3700000000000007E-3</v>
      </c>
      <c r="R285" s="167">
        <f t="shared" si="102"/>
        <v>0.60598800000000008</v>
      </c>
      <c r="S285" s="167">
        <v>0</v>
      </c>
      <c r="T285" s="168">
        <f t="shared" si="103"/>
        <v>0</v>
      </c>
      <c r="U285" s="30"/>
      <c r="V285" s="30"/>
      <c r="W285" s="30"/>
      <c r="X285" s="30"/>
      <c r="Y285" s="30"/>
      <c r="Z285" s="30"/>
      <c r="AA285" s="30"/>
      <c r="AB285" s="30"/>
      <c r="AC285" s="30"/>
      <c r="AD285" s="30"/>
      <c r="AE285" s="30"/>
      <c r="AR285" s="169" t="s">
        <v>150</v>
      </c>
      <c r="AT285" s="169" t="s">
        <v>120</v>
      </c>
      <c r="AU285" s="169" t="s">
        <v>83</v>
      </c>
      <c r="AY285" s="16" t="s">
        <v>117</v>
      </c>
      <c r="BE285" s="170">
        <f t="shared" si="104"/>
        <v>0</v>
      </c>
      <c r="BF285" s="170">
        <f t="shared" si="105"/>
        <v>0</v>
      </c>
      <c r="BG285" s="170">
        <f t="shared" si="106"/>
        <v>0</v>
      </c>
      <c r="BH285" s="170">
        <f t="shared" si="107"/>
        <v>0</v>
      </c>
      <c r="BI285" s="170">
        <f t="shared" si="108"/>
        <v>0</v>
      </c>
      <c r="BJ285" s="16" t="s">
        <v>83</v>
      </c>
      <c r="BK285" s="170">
        <f t="shared" si="109"/>
        <v>0</v>
      </c>
      <c r="BL285" s="16" t="s">
        <v>150</v>
      </c>
      <c r="BM285" s="169" t="s">
        <v>703</v>
      </c>
    </row>
    <row r="286" spans="1:65" s="34" customFormat="1" ht="24.15" customHeight="1">
      <c r="A286" s="30"/>
      <c r="B286" s="156"/>
      <c r="C286" s="157" t="s">
        <v>704</v>
      </c>
      <c r="D286" s="157" t="s">
        <v>120</v>
      </c>
      <c r="E286" s="158" t="s">
        <v>705</v>
      </c>
      <c r="F286" s="159" t="s">
        <v>706</v>
      </c>
      <c r="G286" s="160" t="s">
        <v>176</v>
      </c>
      <c r="H286" s="161">
        <v>87.5</v>
      </c>
      <c r="I286" s="162"/>
      <c r="J286" s="163">
        <f t="shared" si="100"/>
        <v>0</v>
      </c>
      <c r="K286" s="164"/>
      <c r="L286" s="31"/>
      <c r="M286" s="165"/>
      <c r="N286" s="166" t="s">
        <v>41</v>
      </c>
      <c r="O286" s="61"/>
      <c r="P286" s="167">
        <f t="shared" si="101"/>
        <v>0</v>
      </c>
      <c r="Q286" s="167">
        <v>0</v>
      </c>
      <c r="R286" s="167">
        <f t="shared" si="102"/>
        <v>0</v>
      </c>
      <c r="S286" s="167">
        <v>0</v>
      </c>
      <c r="T286" s="168">
        <f t="shared" si="103"/>
        <v>0</v>
      </c>
      <c r="U286" s="30"/>
      <c r="V286" s="30"/>
      <c r="W286" s="30"/>
      <c r="X286" s="30"/>
      <c r="Y286" s="30"/>
      <c r="Z286" s="30"/>
      <c r="AA286" s="30"/>
      <c r="AB286" s="30"/>
      <c r="AC286" s="30"/>
      <c r="AD286" s="30"/>
      <c r="AE286" s="30"/>
      <c r="AR286" s="169" t="s">
        <v>150</v>
      </c>
      <c r="AT286" s="169" t="s">
        <v>120</v>
      </c>
      <c r="AU286" s="169" t="s">
        <v>83</v>
      </c>
      <c r="AY286" s="16" t="s">
        <v>117</v>
      </c>
      <c r="BE286" s="170">
        <f t="shared" si="104"/>
        <v>0</v>
      </c>
      <c r="BF286" s="170">
        <f t="shared" si="105"/>
        <v>0</v>
      </c>
      <c r="BG286" s="170">
        <f t="shared" si="106"/>
        <v>0</v>
      </c>
      <c r="BH286" s="170">
        <f t="shared" si="107"/>
        <v>0</v>
      </c>
      <c r="BI286" s="170">
        <f t="shared" si="108"/>
        <v>0</v>
      </c>
      <c r="BJ286" s="16" t="s">
        <v>83</v>
      </c>
      <c r="BK286" s="170">
        <f t="shared" si="109"/>
        <v>0</v>
      </c>
      <c r="BL286" s="16" t="s">
        <v>150</v>
      </c>
      <c r="BM286" s="169" t="s">
        <v>707</v>
      </c>
    </row>
    <row r="287" spans="1:65" s="34" customFormat="1" ht="21.75" customHeight="1">
      <c r="A287" s="30"/>
      <c r="B287" s="156"/>
      <c r="C287" s="157" t="s">
        <v>475</v>
      </c>
      <c r="D287" s="157" t="s">
        <v>120</v>
      </c>
      <c r="E287" s="158" t="s">
        <v>708</v>
      </c>
      <c r="F287" s="159" t="s">
        <v>709</v>
      </c>
      <c r="G287" s="160" t="s">
        <v>176</v>
      </c>
      <c r="H287" s="161">
        <v>38</v>
      </c>
      <c r="I287" s="162"/>
      <c r="J287" s="163">
        <f t="shared" si="100"/>
        <v>0</v>
      </c>
      <c r="K287" s="164"/>
      <c r="L287" s="31"/>
      <c r="M287" s="165"/>
      <c r="N287" s="166" t="s">
        <v>41</v>
      </c>
      <c r="O287" s="61"/>
      <c r="P287" s="167">
        <f t="shared" si="101"/>
        <v>0</v>
      </c>
      <c r="Q287" s="167">
        <v>2.7499999999999998E-3</v>
      </c>
      <c r="R287" s="167">
        <f t="shared" si="102"/>
        <v>0.1045</v>
      </c>
      <c r="S287" s="167">
        <v>0</v>
      </c>
      <c r="T287" s="168">
        <f t="shared" si="103"/>
        <v>0</v>
      </c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  <c r="AE287" s="30"/>
      <c r="AR287" s="169" t="s">
        <v>150</v>
      </c>
      <c r="AT287" s="169" t="s">
        <v>120</v>
      </c>
      <c r="AU287" s="169" t="s">
        <v>83</v>
      </c>
      <c r="AY287" s="16" t="s">
        <v>117</v>
      </c>
      <c r="BE287" s="170">
        <f t="shared" si="104"/>
        <v>0</v>
      </c>
      <c r="BF287" s="170">
        <f t="shared" si="105"/>
        <v>0</v>
      </c>
      <c r="BG287" s="170">
        <f t="shared" si="106"/>
        <v>0</v>
      </c>
      <c r="BH287" s="170">
        <f t="shared" si="107"/>
        <v>0</v>
      </c>
      <c r="BI287" s="170">
        <f t="shared" si="108"/>
        <v>0</v>
      </c>
      <c r="BJ287" s="16" t="s">
        <v>83</v>
      </c>
      <c r="BK287" s="170">
        <f t="shared" si="109"/>
        <v>0</v>
      </c>
      <c r="BL287" s="16" t="s">
        <v>150</v>
      </c>
      <c r="BM287" s="169" t="s">
        <v>710</v>
      </c>
    </row>
    <row r="288" spans="1:65" s="34" customFormat="1" ht="16.5" customHeight="1">
      <c r="A288" s="30"/>
      <c r="B288" s="156"/>
      <c r="C288" s="157" t="s">
        <v>711</v>
      </c>
      <c r="D288" s="157" t="s">
        <v>120</v>
      </c>
      <c r="E288" s="158" t="s">
        <v>712</v>
      </c>
      <c r="F288" s="159" t="s">
        <v>713</v>
      </c>
      <c r="G288" s="160" t="s">
        <v>176</v>
      </c>
      <c r="H288" s="161">
        <v>218</v>
      </c>
      <c r="I288" s="162"/>
      <c r="J288" s="163">
        <f t="shared" si="100"/>
        <v>0</v>
      </c>
      <c r="K288" s="164"/>
      <c r="L288" s="31"/>
      <c r="M288" s="165"/>
      <c r="N288" s="166" t="s">
        <v>41</v>
      </c>
      <c r="O288" s="61"/>
      <c r="P288" s="167">
        <f t="shared" si="101"/>
        <v>0</v>
      </c>
      <c r="Q288" s="167">
        <v>1.47E-3</v>
      </c>
      <c r="R288" s="167">
        <f t="shared" si="102"/>
        <v>0.32045999999999997</v>
      </c>
      <c r="S288" s="167">
        <v>0</v>
      </c>
      <c r="T288" s="168">
        <f t="shared" si="103"/>
        <v>0</v>
      </c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  <c r="AE288" s="30"/>
      <c r="AR288" s="169" t="s">
        <v>150</v>
      </c>
      <c r="AT288" s="169" t="s">
        <v>120</v>
      </c>
      <c r="AU288" s="169" t="s">
        <v>83</v>
      </c>
      <c r="AY288" s="16" t="s">
        <v>117</v>
      </c>
      <c r="BE288" s="170">
        <f t="shared" si="104"/>
        <v>0</v>
      </c>
      <c r="BF288" s="170">
        <f t="shared" si="105"/>
        <v>0</v>
      </c>
      <c r="BG288" s="170">
        <f t="shared" si="106"/>
        <v>0</v>
      </c>
      <c r="BH288" s="170">
        <f t="shared" si="107"/>
        <v>0</v>
      </c>
      <c r="BI288" s="170">
        <f t="shared" si="108"/>
        <v>0</v>
      </c>
      <c r="BJ288" s="16" t="s">
        <v>83</v>
      </c>
      <c r="BK288" s="170">
        <f t="shared" si="109"/>
        <v>0</v>
      </c>
      <c r="BL288" s="16" t="s">
        <v>150</v>
      </c>
      <c r="BM288" s="169" t="s">
        <v>714</v>
      </c>
    </row>
    <row r="289" spans="1:65" s="34" customFormat="1" ht="24.15" customHeight="1">
      <c r="A289" s="30"/>
      <c r="B289" s="156"/>
      <c r="C289" s="157" t="s">
        <v>478</v>
      </c>
      <c r="D289" s="157" t="s">
        <v>120</v>
      </c>
      <c r="E289" s="158" t="s">
        <v>715</v>
      </c>
      <c r="F289" s="159" t="s">
        <v>716</v>
      </c>
      <c r="G289" s="160" t="s">
        <v>139</v>
      </c>
      <c r="H289" s="161">
        <v>1319.5509999999999</v>
      </c>
      <c r="I289" s="162"/>
      <c r="J289" s="163">
        <f t="shared" si="100"/>
        <v>0</v>
      </c>
      <c r="K289" s="164"/>
      <c r="L289" s="31"/>
      <c r="M289" s="165"/>
      <c r="N289" s="166" t="s">
        <v>41</v>
      </c>
      <c r="O289" s="61"/>
      <c r="P289" s="167">
        <f t="shared" si="101"/>
        <v>0</v>
      </c>
      <c r="Q289" s="167">
        <v>2.1000000000000001E-4</v>
      </c>
      <c r="R289" s="167">
        <f t="shared" si="102"/>
        <v>0.27710571000000001</v>
      </c>
      <c r="S289" s="167">
        <v>0</v>
      </c>
      <c r="T289" s="168">
        <f t="shared" si="103"/>
        <v>0</v>
      </c>
      <c r="U289" s="30"/>
      <c r="V289" s="30"/>
      <c r="W289" s="30"/>
      <c r="X289" s="30"/>
      <c r="Y289" s="30"/>
      <c r="Z289" s="30"/>
      <c r="AA289" s="30"/>
      <c r="AB289" s="30"/>
      <c r="AC289" s="30"/>
      <c r="AD289" s="30"/>
      <c r="AE289" s="30"/>
      <c r="AR289" s="169" t="s">
        <v>150</v>
      </c>
      <c r="AT289" s="169" t="s">
        <v>120</v>
      </c>
      <c r="AU289" s="169" t="s">
        <v>83</v>
      </c>
      <c r="AY289" s="16" t="s">
        <v>117</v>
      </c>
      <c r="BE289" s="170">
        <f t="shared" si="104"/>
        <v>0</v>
      </c>
      <c r="BF289" s="170">
        <f t="shared" si="105"/>
        <v>0</v>
      </c>
      <c r="BG289" s="170">
        <f t="shared" si="106"/>
        <v>0</v>
      </c>
      <c r="BH289" s="170">
        <f t="shared" si="107"/>
        <v>0</v>
      </c>
      <c r="BI289" s="170">
        <f t="shared" si="108"/>
        <v>0</v>
      </c>
      <c r="BJ289" s="16" t="s">
        <v>83</v>
      </c>
      <c r="BK289" s="170">
        <f t="shared" si="109"/>
        <v>0</v>
      </c>
      <c r="BL289" s="16" t="s">
        <v>150</v>
      </c>
      <c r="BM289" s="169" t="s">
        <v>717</v>
      </c>
    </row>
    <row r="290" spans="1:65" s="34" customFormat="1" ht="24.15" customHeight="1">
      <c r="A290" s="30"/>
      <c r="B290" s="156"/>
      <c r="C290" s="157" t="s">
        <v>718</v>
      </c>
      <c r="D290" s="157" t="s">
        <v>120</v>
      </c>
      <c r="E290" s="158" t="s">
        <v>719</v>
      </c>
      <c r="F290" s="159" t="s">
        <v>720</v>
      </c>
      <c r="G290" s="160" t="s">
        <v>184</v>
      </c>
      <c r="H290" s="161">
        <v>91.742999999999995</v>
      </c>
      <c r="I290" s="162"/>
      <c r="J290" s="163">
        <f t="shared" si="100"/>
        <v>0</v>
      </c>
      <c r="K290" s="164"/>
      <c r="L290" s="31"/>
      <c r="M290" s="165"/>
      <c r="N290" s="166" t="s">
        <v>41</v>
      </c>
      <c r="O290" s="61"/>
      <c r="P290" s="167">
        <f t="shared" si="101"/>
        <v>0</v>
      </c>
      <c r="Q290" s="167">
        <v>0</v>
      </c>
      <c r="R290" s="167">
        <f t="shared" si="102"/>
        <v>0</v>
      </c>
      <c r="S290" s="167">
        <v>0</v>
      </c>
      <c r="T290" s="168">
        <f t="shared" si="103"/>
        <v>0</v>
      </c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  <c r="AR290" s="169" t="s">
        <v>150</v>
      </c>
      <c r="AT290" s="169" t="s">
        <v>120</v>
      </c>
      <c r="AU290" s="169" t="s">
        <v>83</v>
      </c>
      <c r="AY290" s="16" t="s">
        <v>117</v>
      </c>
      <c r="BE290" s="170">
        <f t="shared" si="104"/>
        <v>0</v>
      </c>
      <c r="BF290" s="170">
        <f t="shared" si="105"/>
        <v>0</v>
      </c>
      <c r="BG290" s="170">
        <f t="shared" si="106"/>
        <v>0</v>
      </c>
      <c r="BH290" s="170">
        <f t="shared" si="107"/>
        <v>0</v>
      </c>
      <c r="BI290" s="170">
        <f t="shared" si="108"/>
        <v>0</v>
      </c>
      <c r="BJ290" s="16" t="s">
        <v>83</v>
      </c>
      <c r="BK290" s="170">
        <f t="shared" si="109"/>
        <v>0</v>
      </c>
      <c r="BL290" s="16" t="s">
        <v>150</v>
      </c>
      <c r="BM290" s="169" t="s">
        <v>721</v>
      </c>
    </row>
    <row r="291" spans="1:65" s="142" customFormat="1" ht="22.8" customHeight="1">
      <c r="B291" s="143"/>
      <c r="D291" s="144" t="s">
        <v>74</v>
      </c>
      <c r="E291" s="154" t="s">
        <v>722</v>
      </c>
      <c r="F291" s="154" t="s">
        <v>723</v>
      </c>
      <c r="I291" s="146"/>
      <c r="J291" s="155">
        <f>BK291</f>
        <v>0</v>
      </c>
      <c r="L291" s="143"/>
      <c r="M291" s="148"/>
      <c r="N291" s="149"/>
      <c r="O291" s="149"/>
      <c r="P291" s="150">
        <f>SUM(P292:P303)</f>
        <v>0</v>
      </c>
      <c r="Q291" s="149"/>
      <c r="R291" s="150">
        <f>SUM(R292:R303)</f>
        <v>3.5974400000000004E-2</v>
      </c>
      <c r="S291" s="149"/>
      <c r="T291" s="151">
        <f>SUM(T292:T303)</f>
        <v>0</v>
      </c>
      <c r="AR291" s="144" t="s">
        <v>83</v>
      </c>
      <c r="AT291" s="152" t="s">
        <v>74</v>
      </c>
      <c r="AU291" s="152" t="s">
        <v>12</v>
      </c>
      <c r="AY291" s="144" t="s">
        <v>117</v>
      </c>
      <c r="BK291" s="153">
        <f>SUM(BK292:BK303)</f>
        <v>0</v>
      </c>
    </row>
    <row r="292" spans="1:65" s="34" customFormat="1" ht="44.25" customHeight="1">
      <c r="A292" s="30"/>
      <c r="B292" s="156"/>
      <c r="C292" s="157" t="s">
        <v>482</v>
      </c>
      <c r="D292" s="157" t="s">
        <v>120</v>
      </c>
      <c r="E292" s="158" t="s">
        <v>724</v>
      </c>
      <c r="F292" s="159" t="s">
        <v>725</v>
      </c>
      <c r="G292" s="160" t="s">
        <v>123</v>
      </c>
      <c r="H292" s="161">
        <v>1</v>
      </c>
      <c r="I292" s="162"/>
      <c r="J292" s="163">
        <f t="shared" ref="J292:J303" si="110">ROUND(I292*H292,2)</f>
        <v>0</v>
      </c>
      <c r="K292" s="164"/>
      <c r="L292" s="31"/>
      <c r="M292" s="165"/>
      <c r="N292" s="166" t="s">
        <v>41</v>
      </c>
      <c r="O292" s="61"/>
      <c r="P292" s="167">
        <f t="shared" ref="P292:P303" si="111">O292*H292</f>
        <v>0</v>
      </c>
      <c r="Q292" s="167">
        <v>0</v>
      </c>
      <c r="R292" s="167">
        <f t="shared" ref="R292:R303" si="112">Q292*H292</f>
        <v>0</v>
      </c>
      <c r="S292" s="167">
        <v>0</v>
      </c>
      <c r="T292" s="168">
        <f t="shared" ref="T292:T303" si="113">S292*H292</f>
        <v>0</v>
      </c>
      <c r="U292" s="30"/>
      <c r="V292" s="30"/>
      <c r="W292" s="30"/>
      <c r="X292" s="30"/>
      <c r="Y292" s="30"/>
      <c r="Z292" s="30"/>
      <c r="AA292" s="30"/>
      <c r="AB292" s="30"/>
      <c r="AC292" s="30"/>
      <c r="AD292" s="30"/>
      <c r="AE292" s="30"/>
      <c r="AR292" s="169" t="s">
        <v>150</v>
      </c>
      <c r="AT292" s="169" t="s">
        <v>120</v>
      </c>
      <c r="AU292" s="169" t="s">
        <v>83</v>
      </c>
      <c r="AY292" s="16" t="s">
        <v>117</v>
      </c>
      <c r="BE292" s="170">
        <f t="shared" ref="BE292:BE303" si="114">IF(N292="základná",J292,0)</f>
        <v>0</v>
      </c>
      <c r="BF292" s="170">
        <f t="shared" ref="BF292:BF303" si="115">IF(N292="znížená",J292,0)</f>
        <v>0</v>
      </c>
      <c r="BG292" s="170">
        <f t="shared" ref="BG292:BG303" si="116">IF(N292="zákl. prenesená",J292,0)</f>
        <v>0</v>
      </c>
      <c r="BH292" s="170">
        <f t="shared" ref="BH292:BH303" si="117">IF(N292="zníž. prenesená",J292,0)</f>
        <v>0</v>
      </c>
      <c r="BI292" s="170">
        <f t="shared" ref="BI292:BI303" si="118">IF(N292="nulová",J292,0)</f>
        <v>0</v>
      </c>
      <c r="BJ292" s="16" t="s">
        <v>83</v>
      </c>
      <c r="BK292" s="170">
        <f t="shared" ref="BK292:BK303" si="119">ROUND(I292*H292,2)</f>
        <v>0</v>
      </c>
      <c r="BL292" s="16" t="s">
        <v>150</v>
      </c>
      <c r="BM292" s="169" t="s">
        <v>726</v>
      </c>
    </row>
    <row r="293" spans="1:65" s="34" customFormat="1" ht="24.15" customHeight="1">
      <c r="A293" s="30"/>
      <c r="B293" s="156"/>
      <c r="C293" s="157" t="s">
        <v>727</v>
      </c>
      <c r="D293" s="157" t="s">
        <v>120</v>
      </c>
      <c r="E293" s="158" t="s">
        <v>728</v>
      </c>
      <c r="F293" s="159" t="s">
        <v>729</v>
      </c>
      <c r="G293" s="160" t="s">
        <v>176</v>
      </c>
      <c r="H293" s="161">
        <v>66.400000000000006</v>
      </c>
      <c r="I293" s="162"/>
      <c r="J293" s="163">
        <f t="shared" si="110"/>
        <v>0</v>
      </c>
      <c r="K293" s="164"/>
      <c r="L293" s="31"/>
      <c r="M293" s="165"/>
      <c r="N293" s="166" t="s">
        <v>41</v>
      </c>
      <c r="O293" s="61"/>
      <c r="P293" s="167">
        <f t="shared" si="111"/>
        <v>0</v>
      </c>
      <c r="Q293" s="167">
        <v>2.1499999999999999E-4</v>
      </c>
      <c r="R293" s="167">
        <f t="shared" si="112"/>
        <v>1.4276E-2</v>
      </c>
      <c r="S293" s="167">
        <v>0</v>
      </c>
      <c r="T293" s="168">
        <f t="shared" si="113"/>
        <v>0</v>
      </c>
      <c r="U293" s="30"/>
      <c r="V293" s="30"/>
      <c r="W293" s="30"/>
      <c r="X293" s="30"/>
      <c r="Y293" s="30"/>
      <c r="Z293" s="30"/>
      <c r="AA293" s="30"/>
      <c r="AB293" s="30"/>
      <c r="AC293" s="30"/>
      <c r="AD293" s="30"/>
      <c r="AE293" s="30"/>
      <c r="AR293" s="169" t="s">
        <v>150</v>
      </c>
      <c r="AT293" s="169" t="s">
        <v>120</v>
      </c>
      <c r="AU293" s="169" t="s">
        <v>83</v>
      </c>
      <c r="AY293" s="16" t="s">
        <v>117</v>
      </c>
      <c r="BE293" s="170">
        <f t="shared" si="114"/>
        <v>0</v>
      </c>
      <c r="BF293" s="170">
        <f t="shared" si="115"/>
        <v>0</v>
      </c>
      <c r="BG293" s="170">
        <f t="shared" si="116"/>
        <v>0</v>
      </c>
      <c r="BH293" s="170">
        <f t="shared" si="117"/>
        <v>0</v>
      </c>
      <c r="BI293" s="170">
        <f t="shared" si="118"/>
        <v>0</v>
      </c>
      <c r="BJ293" s="16" t="s">
        <v>83</v>
      </c>
      <c r="BK293" s="170">
        <f t="shared" si="119"/>
        <v>0</v>
      </c>
      <c r="BL293" s="16" t="s">
        <v>150</v>
      </c>
      <c r="BM293" s="169" t="s">
        <v>730</v>
      </c>
    </row>
    <row r="294" spans="1:65" s="34" customFormat="1" ht="37.799999999999997" customHeight="1">
      <c r="A294" s="30"/>
      <c r="B294" s="156"/>
      <c r="C294" s="176" t="s">
        <v>485</v>
      </c>
      <c r="D294" s="176" t="s">
        <v>306</v>
      </c>
      <c r="E294" s="177" t="s">
        <v>731</v>
      </c>
      <c r="F294" s="178" t="s">
        <v>732</v>
      </c>
      <c r="G294" s="179" t="s">
        <v>176</v>
      </c>
      <c r="H294" s="180">
        <v>69.72</v>
      </c>
      <c r="I294" s="181"/>
      <c r="J294" s="182">
        <f t="shared" si="110"/>
        <v>0</v>
      </c>
      <c r="K294" s="183"/>
      <c r="L294" s="184"/>
      <c r="M294" s="185"/>
      <c r="N294" s="186" t="s">
        <v>41</v>
      </c>
      <c r="O294" s="61"/>
      <c r="P294" s="167">
        <f t="shared" si="111"/>
        <v>0</v>
      </c>
      <c r="Q294" s="167">
        <v>1E-4</v>
      </c>
      <c r="R294" s="167">
        <f t="shared" si="112"/>
        <v>6.9719999999999999E-3</v>
      </c>
      <c r="S294" s="167">
        <v>0</v>
      </c>
      <c r="T294" s="168">
        <f t="shared" si="113"/>
        <v>0</v>
      </c>
      <c r="U294" s="30"/>
      <c r="V294" s="30"/>
      <c r="W294" s="30"/>
      <c r="X294" s="30"/>
      <c r="Y294" s="30"/>
      <c r="Z294" s="30"/>
      <c r="AA294" s="30"/>
      <c r="AB294" s="30"/>
      <c r="AC294" s="30"/>
      <c r="AD294" s="30"/>
      <c r="AE294" s="30"/>
      <c r="AR294" s="169" t="s">
        <v>177</v>
      </c>
      <c r="AT294" s="169" t="s">
        <v>306</v>
      </c>
      <c r="AU294" s="169" t="s">
        <v>83</v>
      </c>
      <c r="AY294" s="16" t="s">
        <v>117</v>
      </c>
      <c r="BE294" s="170">
        <f t="shared" si="114"/>
        <v>0</v>
      </c>
      <c r="BF294" s="170">
        <f t="shared" si="115"/>
        <v>0</v>
      </c>
      <c r="BG294" s="170">
        <f t="shared" si="116"/>
        <v>0</v>
      </c>
      <c r="BH294" s="170">
        <f t="shared" si="117"/>
        <v>0</v>
      </c>
      <c r="BI294" s="170">
        <f t="shared" si="118"/>
        <v>0</v>
      </c>
      <c r="BJ294" s="16" t="s">
        <v>83</v>
      </c>
      <c r="BK294" s="170">
        <f t="shared" si="119"/>
        <v>0</v>
      </c>
      <c r="BL294" s="16" t="s">
        <v>150</v>
      </c>
      <c r="BM294" s="169" t="s">
        <v>733</v>
      </c>
    </row>
    <row r="295" spans="1:65" s="34" customFormat="1" ht="37.799999999999997" customHeight="1">
      <c r="A295" s="30"/>
      <c r="B295" s="156"/>
      <c r="C295" s="176" t="s">
        <v>734</v>
      </c>
      <c r="D295" s="176" t="s">
        <v>306</v>
      </c>
      <c r="E295" s="177" t="s">
        <v>735</v>
      </c>
      <c r="F295" s="178" t="s">
        <v>736</v>
      </c>
      <c r="G295" s="179" t="s">
        <v>176</v>
      </c>
      <c r="H295" s="180">
        <v>69.72</v>
      </c>
      <c r="I295" s="181"/>
      <c r="J295" s="182">
        <f t="shared" si="110"/>
        <v>0</v>
      </c>
      <c r="K295" s="183"/>
      <c r="L295" s="184"/>
      <c r="M295" s="185"/>
      <c r="N295" s="186" t="s">
        <v>41</v>
      </c>
      <c r="O295" s="61"/>
      <c r="P295" s="167">
        <f t="shared" si="111"/>
        <v>0</v>
      </c>
      <c r="Q295" s="167">
        <v>1E-4</v>
      </c>
      <c r="R295" s="167">
        <f t="shared" si="112"/>
        <v>6.9719999999999999E-3</v>
      </c>
      <c r="S295" s="167">
        <v>0</v>
      </c>
      <c r="T295" s="168">
        <f t="shared" si="113"/>
        <v>0</v>
      </c>
      <c r="U295" s="30"/>
      <c r="V295" s="30"/>
      <c r="W295" s="30"/>
      <c r="X295" s="30"/>
      <c r="Y295" s="30"/>
      <c r="Z295" s="30"/>
      <c r="AA295" s="30"/>
      <c r="AB295" s="30"/>
      <c r="AC295" s="30"/>
      <c r="AD295" s="30"/>
      <c r="AE295" s="30"/>
      <c r="AR295" s="169" t="s">
        <v>177</v>
      </c>
      <c r="AT295" s="169" t="s">
        <v>306</v>
      </c>
      <c r="AU295" s="169" t="s">
        <v>83</v>
      </c>
      <c r="AY295" s="16" t="s">
        <v>117</v>
      </c>
      <c r="BE295" s="170">
        <f t="shared" si="114"/>
        <v>0</v>
      </c>
      <c r="BF295" s="170">
        <f t="shared" si="115"/>
        <v>0</v>
      </c>
      <c r="BG295" s="170">
        <f t="shared" si="116"/>
        <v>0</v>
      </c>
      <c r="BH295" s="170">
        <f t="shared" si="117"/>
        <v>0</v>
      </c>
      <c r="BI295" s="170">
        <f t="shared" si="118"/>
        <v>0</v>
      </c>
      <c r="BJ295" s="16" t="s">
        <v>83</v>
      </c>
      <c r="BK295" s="170">
        <f t="shared" si="119"/>
        <v>0</v>
      </c>
      <c r="BL295" s="16" t="s">
        <v>150</v>
      </c>
      <c r="BM295" s="169" t="s">
        <v>737</v>
      </c>
    </row>
    <row r="296" spans="1:65" s="34" customFormat="1" ht="24.15" customHeight="1">
      <c r="A296" s="30"/>
      <c r="B296" s="156"/>
      <c r="C296" s="176" t="s">
        <v>489</v>
      </c>
      <c r="D296" s="176" t="s">
        <v>306</v>
      </c>
      <c r="E296" s="177" t="s">
        <v>738</v>
      </c>
      <c r="F296" s="178" t="s">
        <v>1017</v>
      </c>
      <c r="G296" s="179" t="s">
        <v>123</v>
      </c>
      <c r="H296" s="180">
        <v>8</v>
      </c>
      <c r="I296" s="181"/>
      <c r="J296" s="182">
        <f t="shared" si="110"/>
        <v>0</v>
      </c>
      <c r="K296" s="183"/>
      <c r="L296" s="184"/>
      <c r="M296" s="185"/>
      <c r="N296" s="186" t="s">
        <v>41</v>
      </c>
      <c r="O296" s="61"/>
      <c r="P296" s="167">
        <f t="shared" si="111"/>
        <v>0</v>
      </c>
      <c r="Q296" s="167">
        <v>0</v>
      </c>
      <c r="R296" s="167">
        <f t="shared" si="112"/>
        <v>0</v>
      </c>
      <c r="S296" s="167">
        <v>0</v>
      </c>
      <c r="T296" s="168">
        <f t="shared" si="113"/>
        <v>0</v>
      </c>
      <c r="U296" s="30"/>
      <c r="V296" s="30"/>
      <c r="W296" s="30"/>
      <c r="X296" s="30"/>
      <c r="Y296" s="30"/>
      <c r="Z296" s="30"/>
      <c r="AA296" s="30"/>
      <c r="AB296" s="30"/>
      <c r="AC296" s="30"/>
      <c r="AD296" s="30"/>
      <c r="AE296" s="30"/>
      <c r="AR296" s="169" t="s">
        <v>177</v>
      </c>
      <c r="AT296" s="169" t="s">
        <v>306</v>
      </c>
      <c r="AU296" s="169" t="s">
        <v>83</v>
      </c>
      <c r="AY296" s="16" t="s">
        <v>117</v>
      </c>
      <c r="BE296" s="170">
        <f t="shared" si="114"/>
        <v>0</v>
      </c>
      <c r="BF296" s="170">
        <f t="shared" si="115"/>
        <v>0</v>
      </c>
      <c r="BG296" s="170">
        <f t="shared" si="116"/>
        <v>0</v>
      </c>
      <c r="BH296" s="170">
        <f t="shared" si="117"/>
        <v>0</v>
      </c>
      <c r="BI296" s="170">
        <f t="shared" si="118"/>
        <v>0</v>
      </c>
      <c r="BJ296" s="16" t="s">
        <v>83</v>
      </c>
      <c r="BK296" s="170">
        <f t="shared" si="119"/>
        <v>0</v>
      </c>
      <c r="BL296" s="16" t="s">
        <v>150</v>
      </c>
      <c r="BM296" s="169" t="s">
        <v>739</v>
      </c>
    </row>
    <row r="297" spans="1:65" s="34" customFormat="1" ht="24.15" customHeight="1">
      <c r="A297" s="30"/>
      <c r="B297" s="156"/>
      <c r="C297" s="176" t="s">
        <v>740</v>
      </c>
      <c r="D297" s="176" t="s">
        <v>306</v>
      </c>
      <c r="E297" s="177" t="s">
        <v>741</v>
      </c>
      <c r="F297" s="178" t="s">
        <v>742</v>
      </c>
      <c r="G297" s="179" t="s">
        <v>123</v>
      </c>
      <c r="H297" s="180">
        <v>77</v>
      </c>
      <c r="I297" s="181"/>
      <c r="J297" s="182">
        <f t="shared" si="110"/>
        <v>0</v>
      </c>
      <c r="K297" s="183"/>
      <c r="L297" s="184"/>
      <c r="M297" s="185"/>
      <c r="N297" s="186" t="s">
        <v>41</v>
      </c>
      <c r="O297" s="61"/>
      <c r="P297" s="167">
        <f t="shared" si="111"/>
        <v>0</v>
      </c>
      <c r="Q297" s="167">
        <v>0</v>
      </c>
      <c r="R297" s="167">
        <f t="shared" si="112"/>
        <v>0</v>
      </c>
      <c r="S297" s="167">
        <v>0</v>
      </c>
      <c r="T297" s="168">
        <f t="shared" si="113"/>
        <v>0</v>
      </c>
      <c r="U297" s="30"/>
      <c r="V297" s="30"/>
      <c r="W297" s="30"/>
      <c r="X297" s="30"/>
      <c r="Y297" s="30"/>
      <c r="Z297" s="30"/>
      <c r="AA297" s="30"/>
      <c r="AB297" s="30"/>
      <c r="AC297" s="30"/>
      <c r="AD297" s="30"/>
      <c r="AE297" s="30"/>
      <c r="AR297" s="169" t="s">
        <v>177</v>
      </c>
      <c r="AT297" s="169" t="s">
        <v>306</v>
      </c>
      <c r="AU297" s="169" t="s">
        <v>83</v>
      </c>
      <c r="AY297" s="16" t="s">
        <v>117</v>
      </c>
      <c r="BE297" s="170">
        <f t="shared" si="114"/>
        <v>0</v>
      </c>
      <c r="BF297" s="170">
        <f t="shared" si="115"/>
        <v>0</v>
      </c>
      <c r="BG297" s="170">
        <f t="shared" si="116"/>
        <v>0</v>
      </c>
      <c r="BH297" s="170">
        <f t="shared" si="117"/>
        <v>0</v>
      </c>
      <c r="BI297" s="170">
        <f t="shared" si="118"/>
        <v>0</v>
      </c>
      <c r="BJ297" s="16" t="s">
        <v>83</v>
      </c>
      <c r="BK297" s="170">
        <f t="shared" si="119"/>
        <v>0</v>
      </c>
      <c r="BL297" s="16" t="s">
        <v>150</v>
      </c>
      <c r="BM297" s="169" t="s">
        <v>743</v>
      </c>
    </row>
    <row r="298" spans="1:65" s="34" customFormat="1" ht="24.15" customHeight="1">
      <c r="A298" s="30"/>
      <c r="B298" s="156"/>
      <c r="C298" s="157" t="s">
        <v>492</v>
      </c>
      <c r="D298" s="157" t="s">
        <v>120</v>
      </c>
      <c r="E298" s="158" t="s">
        <v>744</v>
      </c>
      <c r="F298" s="159" t="s">
        <v>745</v>
      </c>
      <c r="G298" s="160" t="s">
        <v>123</v>
      </c>
      <c r="H298" s="161">
        <v>80</v>
      </c>
      <c r="I298" s="162"/>
      <c r="J298" s="163">
        <f t="shared" si="110"/>
        <v>0</v>
      </c>
      <c r="K298" s="164"/>
      <c r="L298" s="31"/>
      <c r="M298" s="165"/>
      <c r="N298" s="166" t="s">
        <v>41</v>
      </c>
      <c r="O298" s="61"/>
      <c r="P298" s="167">
        <f t="shared" si="111"/>
        <v>0</v>
      </c>
      <c r="Q298" s="167">
        <v>6.6530000000000002E-5</v>
      </c>
      <c r="R298" s="167">
        <f t="shared" si="112"/>
        <v>5.3223999999999997E-3</v>
      </c>
      <c r="S298" s="167">
        <v>0</v>
      </c>
      <c r="T298" s="168">
        <f t="shared" si="113"/>
        <v>0</v>
      </c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R298" s="169" t="s">
        <v>150</v>
      </c>
      <c r="AT298" s="169" t="s">
        <v>120</v>
      </c>
      <c r="AU298" s="169" t="s">
        <v>83</v>
      </c>
      <c r="AY298" s="16" t="s">
        <v>117</v>
      </c>
      <c r="BE298" s="170">
        <f t="shared" si="114"/>
        <v>0</v>
      </c>
      <c r="BF298" s="170">
        <f t="shared" si="115"/>
        <v>0</v>
      </c>
      <c r="BG298" s="170">
        <f t="shared" si="116"/>
        <v>0</v>
      </c>
      <c r="BH298" s="170">
        <f t="shared" si="117"/>
        <v>0</v>
      </c>
      <c r="BI298" s="170">
        <f t="shared" si="118"/>
        <v>0</v>
      </c>
      <c r="BJ298" s="16" t="s">
        <v>83</v>
      </c>
      <c r="BK298" s="170">
        <f t="shared" si="119"/>
        <v>0</v>
      </c>
      <c r="BL298" s="16" t="s">
        <v>150</v>
      </c>
      <c r="BM298" s="169" t="s">
        <v>746</v>
      </c>
    </row>
    <row r="299" spans="1:65" s="34" customFormat="1" ht="24.15" customHeight="1">
      <c r="A299" s="30"/>
      <c r="B299" s="156"/>
      <c r="C299" s="176" t="s">
        <v>747</v>
      </c>
      <c r="D299" s="176" t="s">
        <v>306</v>
      </c>
      <c r="E299" s="177" t="s">
        <v>748</v>
      </c>
      <c r="F299" s="178" t="s">
        <v>749</v>
      </c>
      <c r="G299" s="179" t="s">
        <v>123</v>
      </c>
      <c r="H299" s="180">
        <v>80</v>
      </c>
      <c r="I299" s="181"/>
      <c r="J299" s="182">
        <f t="shared" si="110"/>
        <v>0</v>
      </c>
      <c r="K299" s="183"/>
      <c r="L299" s="184"/>
      <c r="M299" s="185"/>
      <c r="N299" s="186" t="s">
        <v>41</v>
      </c>
      <c r="O299" s="61"/>
      <c r="P299" s="167">
        <f t="shared" si="111"/>
        <v>0</v>
      </c>
      <c r="Q299" s="167">
        <v>0</v>
      </c>
      <c r="R299" s="167">
        <f t="shared" si="112"/>
        <v>0</v>
      </c>
      <c r="S299" s="167">
        <v>0</v>
      </c>
      <c r="T299" s="168">
        <f t="shared" si="113"/>
        <v>0</v>
      </c>
      <c r="U299" s="30"/>
      <c r="V299" s="30"/>
      <c r="W299" s="30"/>
      <c r="X299" s="30"/>
      <c r="Y299" s="30"/>
      <c r="Z299" s="30"/>
      <c r="AA299" s="30"/>
      <c r="AB299" s="30"/>
      <c r="AC299" s="30"/>
      <c r="AD299" s="30"/>
      <c r="AE299" s="30"/>
      <c r="AR299" s="169" t="s">
        <v>177</v>
      </c>
      <c r="AT299" s="169" t="s">
        <v>306</v>
      </c>
      <c r="AU299" s="169" t="s">
        <v>83</v>
      </c>
      <c r="AY299" s="16" t="s">
        <v>117</v>
      </c>
      <c r="BE299" s="170">
        <f t="shared" si="114"/>
        <v>0</v>
      </c>
      <c r="BF299" s="170">
        <f t="shared" si="115"/>
        <v>0</v>
      </c>
      <c r="BG299" s="170">
        <f t="shared" si="116"/>
        <v>0</v>
      </c>
      <c r="BH299" s="170">
        <f t="shared" si="117"/>
        <v>0</v>
      </c>
      <c r="BI299" s="170">
        <f t="shared" si="118"/>
        <v>0</v>
      </c>
      <c r="BJ299" s="16" t="s">
        <v>83</v>
      </c>
      <c r="BK299" s="170">
        <f t="shared" si="119"/>
        <v>0</v>
      </c>
      <c r="BL299" s="16" t="s">
        <v>150</v>
      </c>
      <c r="BM299" s="169" t="s">
        <v>750</v>
      </c>
    </row>
    <row r="300" spans="1:65" s="34" customFormat="1" ht="37.799999999999997" customHeight="1">
      <c r="A300" s="30"/>
      <c r="B300" s="156"/>
      <c r="C300" s="176" t="s">
        <v>496</v>
      </c>
      <c r="D300" s="176" t="s">
        <v>306</v>
      </c>
      <c r="E300" s="177" t="s">
        <v>751</v>
      </c>
      <c r="F300" s="178" t="s">
        <v>752</v>
      </c>
      <c r="G300" s="179" t="s">
        <v>123</v>
      </c>
      <c r="H300" s="180">
        <v>80</v>
      </c>
      <c r="I300" s="181"/>
      <c r="J300" s="182">
        <f t="shared" si="110"/>
        <v>0</v>
      </c>
      <c r="K300" s="183"/>
      <c r="L300" s="184"/>
      <c r="M300" s="185"/>
      <c r="N300" s="186" t="s">
        <v>41</v>
      </c>
      <c r="O300" s="61"/>
      <c r="P300" s="167">
        <f t="shared" si="111"/>
        <v>0</v>
      </c>
      <c r="Q300" s="167">
        <v>0</v>
      </c>
      <c r="R300" s="167">
        <f t="shared" si="112"/>
        <v>0</v>
      </c>
      <c r="S300" s="167">
        <v>0</v>
      </c>
      <c r="T300" s="168">
        <f t="shared" si="113"/>
        <v>0</v>
      </c>
      <c r="U300" s="30"/>
      <c r="V300" s="30"/>
      <c r="W300" s="30"/>
      <c r="X300" s="30"/>
      <c r="Y300" s="30"/>
      <c r="Z300" s="30"/>
      <c r="AA300" s="30"/>
      <c r="AB300" s="30"/>
      <c r="AC300" s="30"/>
      <c r="AD300" s="30"/>
      <c r="AE300" s="30"/>
      <c r="AR300" s="169" t="s">
        <v>177</v>
      </c>
      <c r="AT300" s="169" t="s">
        <v>306</v>
      </c>
      <c r="AU300" s="169" t="s">
        <v>83</v>
      </c>
      <c r="AY300" s="16" t="s">
        <v>117</v>
      </c>
      <c r="BE300" s="170">
        <f t="shared" si="114"/>
        <v>0</v>
      </c>
      <c r="BF300" s="170">
        <f t="shared" si="115"/>
        <v>0</v>
      </c>
      <c r="BG300" s="170">
        <f t="shared" si="116"/>
        <v>0</v>
      </c>
      <c r="BH300" s="170">
        <f t="shared" si="117"/>
        <v>0</v>
      </c>
      <c r="BI300" s="170">
        <f t="shared" si="118"/>
        <v>0</v>
      </c>
      <c r="BJ300" s="16" t="s">
        <v>83</v>
      </c>
      <c r="BK300" s="170">
        <f t="shared" si="119"/>
        <v>0</v>
      </c>
      <c r="BL300" s="16" t="s">
        <v>150</v>
      </c>
      <c r="BM300" s="169" t="s">
        <v>753</v>
      </c>
    </row>
    <row r="301" spans="1:65" s="34" customFormat="1" ht="24.15" customHeight="1">
      <c r="A301" s="30"/>
      <c r="B301" s="156"/>
      <c r="C301" s="176" t="s">
        <v>754</v>
      </c>
      <c r="D301" s="176" t="s">
        <v>306</v>
      </c>
      <c r="E301" s="177" t="s">
        <v>755</v>
      </c>
      <c r="F301" s="178" t="s">
        <v>756</v>
      </c>
      <c r="G301" s="179" t="s">
        <v>123</v>
      </c>
      <c r="H301" s="180">
        <v>80</v>
      </c>
      <c r="I301" s="181"/>
      <c r="J301" s="182">
        <f t="shared" si="110"/>
        <v>0</v>
      </c>
      <c r="K301" s="183"/>
      <c r="L301" s="184"/>
      <c r="M301" s="185"/>
      <c r="N301" s="186" t="s">
        <v>41</v>
      </c>
      <c r="O301" s="61"/>
      <c r="P301" s="167">
        <f t="shared" si="111"/>
        <v>0</v>
      </c>
      <c r="Q301" s="167">
        <v>0</v>
      </c>
      <c r="R301" s="167">
        <f t="shared" si="112"/>
        <v>0</v>
      </c>
      <c r="S301" s="167">
        <v>0</v>
      </c>
      <c r="T301" s="168">
        <f t="shared" si="113"/>
        <v>0</v>
      </c>
      <c r="U301" s="30"/>
      <c r="V301" s="30"/>
      <c r="W301" s="30"/>
      <c r="X301" s="30"/>
      <c r="Y301" s="30"/>
      <c r="Z301" s="30"/>
      <c r="AA301" s="30"/>
      <c r="AB301" s="30"/>
      <c r="AC301" s="30"/>
      <c r="AD301" s="30"/>
      <c r="AE301" s="30"/>
      <c r="AR301" s="169" t="s">
        <v>177</v>
      </c>
      <c r="AT301" s="169" t="s">
        <v>306</v>
      </c>
      <c r="AU301" s="169" t="s">
        <v>83</v>
      </c>
      <c r="AY301" s="16" t="s">
        <v>117</v>
      </c>
      <c r="BE301" s="170">
        <f t="shared" si="114"/>
        <v>0</v>
      </c>
      <c r="BF301" s="170">
        <f t="shared" si="115"/>
        <v>0</v>
      </c>
      <c r="BG301" s="170">
        <f t="shared" si="116"/>
        <v>0</v>
      </c>
      <c r="BH301" s="170">
        <f t="shared" si="117"/>
        <v>0</v>
      </c>
      <c r="BI301" s="170">
        <f t="shared" si="118"/>
        <v>0</v>
      </c>
      <c r="BJ301" s="16" t="s">
        <v>83</v>
      </c>
      <c r="BK301" s="170">
        <f t="shared" si="119"/>
        <v>0</v>
      </c>
      <c r="BL301" s="16" t="s">
        <v>150</v>
      </c>
      <c r="BM301" s="169" t="s">
        <v>757</v>
      </c>
    </row>
    <row r="302" spans="1:65" s="34" customFormat="1" ht="24.15" customHeight="1">
      <c r="A302" s="30"/>
      <c r="B302" s="156"/>
      <c r="C302" s="157" t="s">
        <v>499</v>
      </c>
      <c r="D302" s="157" t="s">
        <v>120</v>
      </c>
      <c r="E302" s="158" t="s">
        <v>758</v>
      </c>
      <c r="F302" s="159" t="s">
        <v>759</v>
      </c>
      <c r="G302" s="160" t="s">
        <v>123</v>
      </c>
      <c r="H302" s="161">
        <v>8</v>
      </c>
      <c r="I302" s="162"/>
      <c r="J302" s="163">
        <f t="shared" si="110"/>
        <v>0</v>
      </c>
      <c r="K302" s="164"/>
      <c r="L302" s="31"/>
      <c r="M302" s="165"/>
      <c r="N302" s="166" t="s">
        <v>41</v>
      </c>
      <c r="O302" s="61"/>
      <c r="P302" s="167">
        <f t="shared" si="111"/>
        <v>0</v>
      </c>
      <c r="Q302" s="167">
        <v>3.0400000000000002E-4</v>
      </c>
      <c r="R302" s="167">
        <f t="shared" si="112"/>
        <v>2.4320000000000001E-3</v>
      </c>
      <c r="S302" s="167">
        <v>0</v>
      </c>
      <c r="T302" s="168">
        <f t="shared" si="113"/>
        <v>0</v>
      </c>
      <c r="U302" s="30"/>
      <c r="V302" s="30"/>
      <c r="W302" s="30"/>
      <c r="X302" s="30"/>
      <c r="Y302" s="30"/>
      <c r="Z302" s="30"/>
      <c r="AA302" s="30"/>
      <c r="AB302" s="30"/>
      <c r="AC302" s="30"/>
      <c r="AD302" s="30"/>
      <c r="AE302" s="30"/>
      <c r="AR302" s="169" t="s">
        <v>150</v>
      </c>
      <c r="AT302" s="169" t="s">
        <v>120</v>
      </c>
      <c r="AU302" s="169" t="s">
        <v>83</v>
      </c>
      <c r="AY302" s="16" t="s">
        <v>117</v>
      </c>
      <c r="BE302" s="170">
        <f t="shared" si="114"/>
        <v>0</v>
      </c>
      <c r="BF302" s="170">
        <f t="shared" si="115"/>
        <v>0</v>
      </c>
      <c r="BG302" s="170">
        <f t="shared" si="116"/>
        <v>0</v>
      </c>
      <c r="BH302" s="170">
        <f t="shared" si="117"/>
        <v>0</v>
      </c>
      <c r="BI302" s="170">
        <f t="shared" si="118"/>
        <v>0</v>
      </c>
      <c r="BJ302" s="16" t="s">
        <v>83</v>
      </c>
      <c r="BK302" s="170">
        <f t="shared" si="119"/>
        <v>0</v>
      </c>
      <c r="BL302" s="16" t="s">
        <v>150</v>
      </c>
      <c r="BM302" s="169" t="s">
        <v>760</v>
      </c>
    </row>
    <row r="303" spans="1:65" s="34" customFormat="1" ht="37.799999999999997" customHeight="1">
      <c r="A303" s="30"/>
      <c r="B303" s="156"/>
      <c r="C303" s="176" t="s">
        <v>761</v>
      </c>
      <c r="D303" s="176" t="s">
        <v>306</v>
      </c>
      <c r="E303" s="177" t="s">
        <v>762</v>
      </c>
      <c r="F303" s="178" t="s">
        <v>763</v>
      </c>
      <c r="G303" s="179" t="s">
        <v>176</v>
      </c>
      <c r="H303" s="180">
        <v>16</v>
      </c>
      <c r="I303" s="181"/>
      <c r="J303" s="182">
        <f t="shared" si="110"/>
        <v>0</v>
      </c>
      <c r="K303" s="183"/>
      <c r="L303" s="184"/>
      <c r="M303" s="185"/>
      <c r="N303" s="186" t="s">
        <v>41</v>
      </c>
      <c r="O303" s="61"/>
      <c r="P303" s="167">
        <f t="shared" si="111"/>
        <v>0</v>
      </c>
      <c r="Q303" s="167">
        <v>0</v>
      </c>
      <c r="R303" s="167">
        <f t="shared" si="112"/>
        <v>0</v>
      </c>
      <c r="S303" s="167">
        <v>0</v>
      </c>
      <c r="T303" s="168">
        <f t="shared" si="113"/>
        <v>0</v>
      </c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R303" s="169" t="s">
        <v>177</v>
      </c>
      <c r="AT303" s="169" t="s">
        <v>306</v>
      </c>
      <c r="AU303" s="169" t="s">
        <v>83</v>
      </c>
      <c r="AY303" s="16" t="s">
        <v>117</v>
      </c>
      <c r="BE303" s="170">
        <f t="shared" si="114"/>
        <v>0</v>
      </c>
      <c r="BF303" s="170">
        <f t="shared" si="115"/>
        <v>0</v>
      </c>
      <c r="BG303" s="170">
        <f t="shared" si="116"/>
        <v>0</v>
      </c>
      <c r="BH303" s="170">
        <f t="shared" si="117"/>
        <v>0</v>
      </c>
      <c r="BI303" s="170">
        <f t="shared" si="118"/>
        <v>0</v>
      </c>
      <c r="BJ303" s="16" t="s">
        <v>83</v>
      </c>
      <c r="BK303" s="170">
        <f t="shared" si="119"/>
        <v>0</v>
      </c>
      <c r="BL303" s="16" t="s">
        <v>150</v>
      </c>
      <c r="BM303" s="169" t="s">
        <v>764</v>
      </c>
    </row>
    <row r="304" spans="1:65" s="142" customFormat="1" ht="22.8" customHeight="1">
      <c r="B304" s="143"/>
      <c r="D304" s="144" t="s">
        <v>74</v>
      </c>
      <c r="E304" s="154" t="s">
        <v>250</v>
      </c>
      <c r="F304" s="154" t="s">
        <v>251</v>
      </c>
      <c r="I304" s="146"/>
      <c r="J304" s="155">
        <f>BK304</f>
        <v>0</v>
      </c>
      <c r="L304" s="143"/>
      <c r="M304" s="148"/>
      <c r="N304" s="149"/>
      <c r="O304" s="149"/>
      <c r="P304" s="150">
        <f>SUM(P305:P336)</f>
        <v>0</v>
      </c>
      <c r="Q304" s="149"/>
      <c r="R304" s="150">
        <f>SUM(R305:R336)</f>
        <v>0.29550685278</v>
      </c>
      <c r="S304" s="149"/>
      <c r="T304" s="151">
        <f>SUM(T305:T336)</f>
        <v>0</v>
      </c>
      <c r="AR304" s="144" t="s">
        <v>83</v>
      </c>
      <c r="AT304" s="152" t="s">
        <v>74</v>
      </c>
      <c r="AU304" s="152" t="s">
        <v>12</v>
      </c>
      <c r="AY304" s="144" t="s">
        <v>117</v>
      </c>
      <c r="BK304" s="153">
        <f>SUM(BK305:BK336)</f>
        <v>0</v>
      </c>
    </row>
    <row r="305" spans="1:65" s="34" customFormat="1" ht="24.15" customHeight="1">
      <c r="A305" s="30"/>
      <c r="B305" s="156"/>
      <c r="C305" s="157" t="s">
        <v>503</v>
      </c>
      <c r="D305" s="157" t="s">
        <v>120</v>
      </c>
      <c r="E305" s="158" t="s">
        <v>765</v>
      </c>
      <c r="F305" s="159" t="s">
        <v>766</v>
      </c>
      <c r="G305" s="160" t="s">
        <v>444</v>
      </c>
      <c r="H305" s="161">
        <v>196.93799999999999</v>
      </c>
      <c r="I305" s="162"/>
      <c r="J305" s="163">
        <f t="shared" ref="J305:J336" si="120">ROUND(I305*H305,2)</f>
        <v>0</v>
      </c>
      <c r="K305" s="164"/>
      <c r="L305" s="31"/>
      <c r="M305" s="165"/>
      <c r="N305" s="166" t="s">
        <v>41</v>
      </c>
      <c r="O305" s="61"/>
      <c r="P305" s="167">
        <f t="shared" ref="P305:P336" si="121">O305*H305</f>
        <v>0</v>
      </c>
      <c r="Q305" s="167">
        <v>0</v>
      </c>
      <c r="R305" s="167">
        <f t="shared" ref="R305:R336" si="122">Q305*H305</f>
        <v>0</v>
      </c>
      <c r="S305" s="167">
        <v>0</v>
      </c>
      <c r="T305" s="168">
        <f t="shared" ref="T305:T336" si="123">S305*H305</f>
        <v>0</v>
      </c>
      <c r="U305" s="30"/>
      <c r="V305" s="30"/>
      <c r="W305" s="30"/>
      <c r="X305" s="30"/>
      <c r="Y305" s="30"/>
      <c r="Z305" s="30"/>
      <c r="AA305" s="30"/>
      <c r="AB305" s="30"/>
      <c r="AC305" s="30"/>
      <c r="AD305" s="30"/>
      <c r="AE305" s="30"/>
      <c r="AR305" s="169" t="s">
        <v>150</v>
      </c>
      <c r="AT305" s="169" t="s">
        <v>120</v>
      </c>
      <c r="AU305" s="169" t="s">
        <v>83</v>
      </c>
      <c r="AY305" s="16" t="s">
        <v>117</v>
      </c>
      <c r="BE305" s="170">
        <f t="shared" ref="BE305:BE336" si="124">IF(N305="základná",J305,0)</f>
        <v>0</v>
      </c>
      <c r="BF305" s="170">
        <f t="shared" ref="BF305:BF336" si="125">IF(N305="znížená",J305,0)</f>
        <v>0</v>
      </c>
      <c r="BG305" s="170">
        <f t="shared" ref="BG305:BG336" si="126">IF(N305="zákl. prenesená",J305,0)</f>
        <v>0</v>
      </c>
      <c r="BH305" s="170">
        <f t="shared" ref="BH305:BH336" si="127">IF(N305="zníž. prenesená",J305,0)</f>
        <v>0</v>
      </c>
      <c r="BI305" s="170">
        <f t="shared" ref="BI305:BI336" si="128">IF(N305="nulová",J305,0)</f>
        <v>0</v>
      </c>
      <c r="BJ305" s="16" t="s">
        <v>83</v>
      </c>
      <c r="BK305" s="170">
        <f t="shared" ref="BK305:BK336" si="129">ROUND(I305*H305,2)</f>
        <v>0</v>
      </c>
      <c r="BL305" s="16" t="s">
        <v>150</v>
      </c>
      <c r="BM305" s="169" t="s">
        <v>767</v>
      </c>
    </row>
    <row r="306" spans="1:65" s="34" customFormat="1" ht="24.15" customHeight="1">
      <c r="A306" s="30"/>
      <c r="B306" s="156"/>
      <c r="C306" s="157" t="s">
        <v>768</v>
      </c>
      <c r="D306" s="157" t="s">
        <v>120</v>
      </c>
      <c r="E306" s="158" t="s">
        <v>769</v>
      </c>
      <c r="F306" s="159" t="s">
        <v>770</v>
      </c>
      <c r="G306" s="160" t="s">
        <v>771</v>
      </c>
      <c r="H306" s="161">
        <v>1</v>
      </c>
      <c r="I306" s="162"/>
      <c r="J306" s="163">
        <f t="shared" si="120"/>
        <v>0</v>
      </c>
      <c r="K306" s="164"/>
      <c r="L306" s="31"/>
      <c r="M306" s="165"/>
      <c r="N306" s="166" t="s">
        <v>41</v>
      </c>
      <c r="O306" s="61"/>
      <c r="P306" s="167">
        <f t="shared" si="121"/>
        <v>0</v>
      </c>
      <c r="Q306" s="167">
        <v>0</v>
      </c>
      <c r="R306" s="167">
        <f t="shared" si="122"/>
        <v>0</v>
      </c>
      <c r="S306" s="167">
        <v>0</v>
      </c>
      <c r="T306" s="168">
        <f t="shared" si="123"/>
        <v>0</v>
      </c>
      <c r="U306" s="30"/>
      <c r="V306" s="30"/>
      <c r="W306" s="30"/>
      <c r="X306" s="30"/>
      <c r="Y306" s="30"/>
      <c r="Z306" s="30"/>
      <c r="AA306" s="30"/>
      <c r="AB306" s="30"/>
      <c r="AC306" s="30"/>
      <c r="AD306" s="30"/>
      <c r="AE306" s="30"/>
      <c r="AR306" s="169" t="s">
        <v>150</v>
      </c>
      <c r="AT306" s="169" t="s">
        <v>120</v>
      </c>
      <c r="AU306" s="169" t="s">
        <v>83</v>
      </c>
      <c r="AY306" s="16" t="s">
        <v>117</v>
      </c>
      <c r="BE306" s="170">
        <f t="shared" si="124"/>
        <v>0</v>
      </c>
      <c r="BF306" s="170">
        <f t="shared" si="125"/>
        <v>0</v>
      </c>
      <c r="BG306" s="170">
        <f t="shared" si="126"/>
        <v>0</v>
      </c>
      <c r="BH306" s="170">
        <f t="shared" si="127"/>
        <v>0</v>
      </c>
      <c r="BI306" s="170">
        <f t="shared" si="128"/>
        <v>0</v>
      </c>
      <c r="BJ306" s="16" t="s">
        <v>83</v>
      </c>
      <c r="BK306" s="170">
        <f t="shared" si="129"/>
        <v>0</v>
      </c>
      <c r="BL306" s="16" t="s">
        <v>150</v>
      </c>
      <c r="BM306" s="169" t="s">
        <v>772</v>
      </c>
    </row>
    <row r="307" spans="1:65" s="34" customFormat="1" ht="24.15" customHeight="1">
      <c r="A307" s="30"/>
      <c r="B307" s="156"/>
      <c r="C307" s="157" t="s">
        <v>506</v>
      </c>
      <c r="D307" s="157" t="s">
        <v>120</v>
      </c>
      <c r="E307" s="158" t="s">
        <v>773</v>
      </c>
      <c r="F307" s="159" t="s">
        <v>774</v>
      </c>
      <c r="G307" s="160" t="s">
        <v>771</v>
      </c>
      <c r="H307" s="161">
        <v>1</v>
      </c>
      <c r="I307" s="162"/>
      <c r="J307" s="163">
        <f t="shared" si="120"/>
        <v>0</v>
      </c>
      <c r="K307" s="164"/>
      <c r="L307" s="31"/>
      <c r="M307" s="165"/>
      <c r="N307" s="166" t="s">
        <v>41</v>
      </c>
      <c r="O307" s="61"/>
      <c r="P307" s="167">
        <f t="shared" si="121"/>
        <v>0</v>
      </c>
      <c r="Q307" s="167">
        <v>0</v>
      </c>
      <c r="R307" s="167">
        <f t="shared" si="122"/>
        <v>0</v>
      </c>
      <c r="S307" s="167">
        <v>0</v>
      </c>
      <c r="T307" s="168">
        <f t="shared" si="123"/>
        <v>0</v>
      </c>
      <c r="U307" s="30"/>
      <c r="V307" s="30"/>
      <c r="W307" s="30"/>
      <c r="X307" s="30"/>
      <c r="Y307" s="30"/>
      <c r="Z307" s="30"/>
      <c r="AA307" s="30"/>
      <c r="AB307" s="30"/>
      <c r="AC307" s="30"/>
      <c r="AD307" s="30"/>
      <c r="AE307" s="30"/>
      <c r="AR307" s="169" t="s">
        <v>150</v>
      </c>
      <c r="AT307" s="169" t="s">
        <v>120</v>
      </c>
      <c r="AU307" s="169" t="s">
        <v>83</v>
      </c>
      <c r="AY307" s="16" t="s">
        <v>117</v>
      </c>
      <c r="BE307" s="170">
        <f t="shared" si="124"/>
        <v>0</v>
      </c>
      <c r="BF307" s="170">
        <f t="shared" si="125"/>
        <v>0</v>
      </c>
      <c r="BG307" s="170">
        <f t="shared" si="126"/>
        <v>0</v>
      </c>
      <c r="BH307" s="170">
        <f t="shared" si="127"/>
        <v>0</v>
      </c>
      <c r="BI307" s="170">
        <f t="shared" si="128"/>
        <v>0</v>
      </c>
      <c r="BJ307" s="16" t="s">
        <v>83</v>
      </c>
      <c r="BK307" s="170">
        <f t="shared" si="129"/>
        <v>0</v>
      </c>
      <c r="BL307" s="16" t="s">
        <v>150</v>
      </c>
      <c r="BM307" s="169" t="s">
        <v>775</v>
      </c>
    </row>
    <row r="308" spans="1:65" s="34" customFormat="1" ht="24.15" customHeight="1">
      <c r="A308" s="30"/>
      <c r="B308" s="156"/>
      <c r="C308" s="157" t="s">
        <v>776</v>
      </c>
      <c r="D308" s="157" t="s">
        <v>120</v>
      </c>
      <c r="E308" s="158" t="s">
        <v>777</v>
      </c>
      <c r="F308" s="159" t="s">
        <v>778</v>
      </c>
      <c r="G308" s="160" t="s">
        <v>139</v>
      </c>
      <c r="H308" s="161">
        <v>12.505000000000001</v>
      </c>
      <c r="I308" s="162"/>
      <c r="J308" s="163">
        <f t="shared" si="120"/>
        <v>0</v>
      </c>
      <c r="K308" s="164"/>
      <c r="L308" s="31"/>
      <c r="M308" s="165"/>
      <c r="N308" s="166" t="s">
        <v>41</v>
      </c>
      <c r="O308" s="61"/>
      <c r="P308" s="167">
        <f t="shared" si="121"/>
        <v>0</v>
      </c>
      <c r="Q308" s="167">
        <v>0</v>
      </c>
      <c r="R308" s="167">
        <f t="shared" si="122"/>
        <v>0</v>
      </c>
      <c r="S308" s="167">
        <v>0</v>
      </c>
      <c r="T308" s="168">
        <f t="shared" si="123"/>
        <v>0</v>
      </c>
      <c r="U308" s="30"/>
      <c r="V308" s="30"/>
      <c r="W308" s="30"/>
      <c r="X308" s="30"/>
      <c r="Y308" s="30"/>
      <c r="Z308" s="30"/>
      <c r="AA308" s="30"/>
      <c r="AB308" s="30"/>
      <c r="AC308" s="30"/>
      <c r="AD308" s="30"/>
      <c r="AE308" s="30"/>
      <c r="AR308" s="169" t="s">
        <v>150</v>
      </c>
      <c r="AT308" s="169" t="s">
        <v>120</v>
      </c>
      <c r="AU308" s="169" t="s">
        <v>83</v>
      </c>
      <c r="AY308" s="16" t="s">
        <v>117</v>
      </c>
      <c r="BE308" s="170">
        <f t="shared" si="124"/>
        <v>0</v>
      </c>
      <c r="BF308" s="170">
        <f t="shared" si="125"/>
        <v>0</v>
      </c>
      <c r="BG308" s="170">
        <f t="shared" si="126"/>
        <v>0</v>
      </c>
      <c r="BH308" s="170">
        <f t="shared" si="127"/>
        <v>0</v>
      </c>
      <c r="BI308" s="170">
        <f t="shared" si="128"/>
        <v>0</v>
      </c>
      <c r="BJ308" s="16" t="s">
        <v>83</v>
      </c>
      <c r="BK308" s="170">
        <f t="shared" si="129"/>
        <v>0</v>
      </c>
      <c r="BL308" s="16" t="s">
        <v>150</v>
      </c>
      <c r="BM308" s="169" t="s">
        <v>779</v>
      </c>
    </row>
    <row r="309" spans="1:65" s="34" customFormat="1" ht="24.15" customHeight="1">
      <c r="A309" s="30"/>
      <c r="B309" s="156"/>
      <c r="C309" s="157" t="s">
        <v>510</v>
      </c>
      <c r="D309" s="157" t="s">
        <v>120</v>
      </c>
      <c r="E309" s="158" t="s">
        <v>780</v>
      </c>
      <c r="F309" s="159" t="s">
        <v>781</v>
      </c>
      <c r="G309" s="160" t="s">
        <v>139</v>
      </c>
      <c r="H309" s="161">
        <v>0.48</v>
      </c>
      <c r="I309" s="162"/>
      <c r="J309" s="163">
        <f t="shared" si="120"/>
        <v>0</v>
      </c>
      <c r="K309" s="164"/>
      <c r="L309" s="31"/>
      <c r="M309" s="165"/>
      <c r="N309" s="166" t="s">
        <v>41</v>
      </c>
      <c r="O309" s="61"/>
      <c r="P309" s="167">
        <f t="shared" si="121"/>
        <v>0</v>
      </c>
      <c r="Q309" s="167">
        <v>0</v>
      </c>
      <c r="R309" s="167">
        <f t="shared" si="122"/>
        <v>0</v>
      </c>
      <c r="S309" s="167">
        <v>0</v>
      </c>
      <c r="T309" s="168">
        <f t="shared" si="123"/>
        <v>0</v>
      </c>
      <c r="U309" s="30"/>
      <c r="V309" s="30"/>
      <c r="W309" s="30"/>
      <c r="X309" s="30"/>
      <c r="Y309" s="30"/>
      <c r="Z309" s="30"/>
      <c r="AA309" s="30"/>
      <c r="AB309" s="30"/>
      <c r="AC309" s="30"/>
      <c r="AD309" s="30"/>
      <c r="AE309" s="30"/>
      <c r="AR309" s="169" t="s">
        <v>150</v>
      </c>
      <c r="AT309" s="169" t="s">
        <v>120</v>
      </c>
      <c r="AU309" s="169" t="s">
        <v>83</v>
      </c>
      <c r="AY309" s="16" t="s">
        <v>117</v>
      </c>
      <c r="BE309" s="170">
        <f t="shared" si="124"/>
        <v>0</v>
      </c>
      <c r="BF309" s="170">
        <f t="shared" si="125"/>
        <v>0</v>
      </c>
      <c r="BG309" s="170">
        <f t="shared" si="126"/>
        <v>0</v>
      </c>
      <c r="BH309" s="170">
        <f t="shared" si="127"/>
        <v>0</v>
      </c>
      <c r="BI309" s="170">
        <f t="shared" si="128"/>
        <v>0</v>
      </c>
      <c r="BJ309" s="16" t="s">
        <v>83</v>
      </c>
      <c r="BK309" s="170">
        <f t="shared" si="129"/>
        <v>0</v>
      </c>
      <c r="BL309" s="16" t="s">
        <v>150</v>
      </c>
      <c r="BM309" s="169" t="s">
        <v>782</v>
      </c>
    </row>
    <row r="310" spans="1:65" s="34" customFormat="1" ht="24.15" customHeight="1">
      <c r="A310" s="30"/>
      <c r="B310" s="156"/>
      <c r="C310" s="176" t="s">
        <v>783</v>
      </c>
      <c r="D310" s="176" t="s">
        <v>306</v>
      </c>
      <c r="E310" s="177" t="s">
        <v>784</v>
      </c>
      <c r="F310" s="178" t="s">
        <v>785</v>
      </c>
      <c r="G310" s="179" t="s">
        <v>139</v>
      </c>
      <c r="H310" s="180">
        <v>0.48</v>
      </c>
      <c r="I310" s="181"/>
      <c r="J310" s="182">
        <f t="shared" si="120"/>
        <v>0</v>
      </c>
      <c r="K310" s="183"/>
      <c r="L310" s="184"/>
      <c r="M310" s="185"/>
      <c r="N310" s="186" t="s">
        <v>41</v>
      </c>
      <c r="O310" s="61"/>
      <c r="P310" s="167">
        <f t="shared" si="121"/>
        <v>0</v>
      </c>
      <c r="Q310" s="167">
        <v>0</v>
      </c>
      <c r="R310" s="167">
        <f t="shared" si="122"/>
        <v>0</v>
      </c>
      <c r="S310" s="167">
        <v>0</v>
      </c>
      <c r="T310" s="168">
        <f t="shared" si="123"/>
        <v>0</v>
      </c>
      <c r="U310" s="30"/>
      <c r="V310" s="30"/>
      <c r="W310" s="30"/>
      <c r="X310" s="30"/>
      <c r="Y310" s="30"/>
      <c r="Z310" s="30"/>
      <c r="AA310" s="30"/>
      <c r="AB310" s="30"/>
      <c r="AC310" s="30"/>
      <c r="AD310" s="30"/>
      <c r="AE310" s="30"/>
      <c r="AR310" s="169" t="s">
        <v>177</v>
      </c>
      <c r="AT310" s="169" t="s">
        <v>306</v>
      </c>
      <c r="AU310" s="169" t="s">
        <v>83</v>
      </c>
      <c r="AY310" s="16" t="s">
        <v>117</v>
      </c>
      <c r="BE310" s="170">
        <f t="shared" si="124"/>
        <v>0</v>
      </c>
      <c r="BF310" s="170">
        <f t="shared" si="125"/>
        <v>0</v>
      </c>
      <c r="BG310" s="170">
        <f t="shared" si="126"/>
        <v>0</v>
      </c>
      <c r="BH310" s="170">
        <f t="shared" si="127"/>
        <v>0</v>
      </c>
      <c r="BI310" s="170">
        <f t="shared" si="128"/>
        <v>0</v>
      </c>
      <c r="BJ310" s="16" t="s">
        <v>83</v>
      </c>
      <c r="BK310" s="170">
        <f t="shared" si="129"/>
        <v>0</v>
      </c>
      <c r="BL310" s="16" t="s">
        <v>150</v>
      </c>
      <c r="BM310" s="169" t="s">
        <v>786</v>
      </c>
    </row>
    <row r="311" spans="1:65" s="34" customFormat="1" ht="16.5" customHeight="1">
      <c r="A311" s="30"/>
      <c r="B311" s="156"/>
      <c r="C311" s="157" t="s">
        <v>513</v>
      </c>
      <c r="D311" s="157" t="s">
        <v>120</v>
      </c>
      <c r="E311" s="158" t="s">
        <v>787</v>
      </c>
      <c r="F311" s="159" t="s">
        <v>788</v>
      </c>
      <c r="G311" s="160" t="s">
        <v>176</v>
      </c>
      <c r="H311" s="161">
        <v>3.2</v>
      </c>
      <c r="I311" s="162"/>
      <c r="J311" s="163">
        <f t="shared" si="120"/>
        <v>0</v>
      </c>
      <c r="K311" s="164"/>
      <c r="L311" s="31"/>
      <c r="M311" s="165"/>
      <c r="N311" s="166" t="s">
        <v>41</v>
      </c>
      <c r="O311" s="61"/>
      <c r="P311" s="167">
        <f t="shared" si="121"/>
        <v>0</v>
      </c>
      <c r="Q311" s="167">
        <v>3.3E-4</v>
      </c>
      <c r="R311" s="167">
        <f t="shared" si="122"/>
        <v>1.0560000000000001E-3</v>
      </c>
      <c r="S311" s="167">
        <v>0</v>
      </c>
      <c r="T311" s="168">
        <f t="shared" si="123"/>
        <v>0</v>
      </c>
      <c r="U311" s="30"/>
      <c r="V311" s="30"/>
      <c r="W311" s="30"/>
      <c r="X311" s="30"/>
      <c r="Y311" s="30"/>
      <c r="Z311" s="30"/>
      <c r="AA311" s="30"/>
      <c r="AB311" s="30"/>
      <c r="AC311" s="30"/>
      <c r="AD311" s="30"/>
      <c r="AE311" s="30"/>
      <c r="AR311" s="169" t="s">
        <v>150</v>
      </c>
      <c r="AT311" s="169" t="s">
        <v>120</v>
      </c>
      <c r="AU311" s="169" t="s">
        <v>83</v>
      </c>
      <c r="AY311" s="16" t="s">
        <v>117</v>
      </c>
      <c r="BE311" s="170">
        <f t="shared" si="124"/>
        <v>0</v>
      </c>
      <c r="BF311" s="170">
        <f t="shared" si="125"/>
        <v>0</v>
      </c>
      <c r="BG311" s="170">
        <f t="shared" si="126"/>
        <v>0</v>
      </c>
      <c r="BH311" s="170">
        <f t="shared" si="127"/>
        <v>0</v>
      </c>
      <c r="BI311" s="170">
        <f t="shared" si="128"/>
        <v>0</v>
      </c>
      <c r="BJ311" s="16" t="s">
        <v>83</v>
      </c>
      <c r="BK311" s="170">
        <f t="shared" si="129"/>
        <v>0</v>
      </c>
      <c r="BL311" s="16" t="s">
        <v>150</v>
      </c>
      <c r="BM311" s="169" t="s">
        <v>789</v>
      </c>
    </row>
    <row r="312" spans="1:65" s="34" customFormat="1" ht="24.15" customHeight="1">
      <c r="A312" s="30"/>
      <c r="B312" s="156"/>
      <c r="C312" s="176" t="s">
        <v>790</v>
      </c>
      <c r="D312" s="176" t="s">
        <v>306</v>
      </c>
      <c r="E312" s="177" t="s">
        <v>791</v>
      </c>
      <c r="F312" s="178" t="s">
        <v>792</v>
      </c>
      <c r="G312" s="179" t="s">
        <v>176</v>
      </c>
      <c r="H312" s="180">
        <v>3.2639999999999998</v>
      </c>
      <c r="I312" s="181"/>
      <c r="J312" s="182">
        <f t="shared" si="120"/>
        <v>0</v>
      </c>
      <c r="K312" s="183"/>
      <c r="L312" s="184"/>
      <c r="M312" s="185"/>
      <c r="N312" s="186" t="s">
        <v>41</v>
      </c>
      <c r="O312" s="61"/>
      <c r="P312" s="167">
        <f t="shared" si="121"/>
        <v>0</v>
      </c>
      <c r="Q312" s="167">
        <v>1.3500000000000001E-3</v>
      </c>
      <c r="R312" s="167">
        <f t="shared" si="122"/>
        <v>4.4063999999999996E-3</v>
      </c>
      <c r="S312" s="167">
        <v>0</v>
      </c>
      <c r="T312" s="168">
        <f t="shared" si="123"/>
        <v>0</v>
      </c>
      <c r="U312" s="30"/>
      <c r="V312" s="30"/>
      <c r="W312" s="30"/>
      <c r="X312" s="30"/>
      <c r="Y312" s="30"/>
      <c r="Z312" s="30"/>
      <c r="AA312" s="30"/>
      <c r="AB312" s="30"/>
      <c r="AC312" s="30"/>
      <c r="AD312" s="30"/>
      <c r="AE312" s="30"/>
      <c r="AR312" s="169" t="s">
        <v>177</v>
      </c>
      <c r="AT312" s="169" t="s">
        <v>306</v>
      </c>
      <c r="AU312" s="169" t="s">
        <v>83</v>
      </c>
      <c r="AY312" s="16" t="s">
        <v>117</v>
      </c>
      <c r="BE312" s="170">
        <f t="shared" si="124"/>
        <v>0</v>
      </c>
      <c r="BF312" s="170">
        <f t="shared" si="125"/>
        <v>0</v>
      </c>
      <c r="BG312" s="170">
        <f t="shared" si="126"/>
        <v>0</v>
      </c>
      <c r="BH312" s="170">
        <f t="shared" si="127"/>
        <v>0</v>
      </c>
      <c r="BI312" s="170">
        <f t="shared" si="128"/>
        <v>0</v>
      </c>
      <c r="BJ312" s="16" t="s">
        <v>83</v>
      </c>
      <c r="BK312" s="170">
        <f t="shared" si="129"/>
        <v>0</v>
      </c>
      <c r="BL312" s="16" t="s">
        <v>150</v>
      </c>
      <c r="BM312" s="169" t="s">
        <v>793</v>
      </c>
    </row>
    <row r="313" spans="1:65" s="34" customFormat="1" ht="24.15" customHeight="1">
      <c r="A313" s="30"/>
      <c r="B313" s="156"/>
      <c r="C313" s="157" t="s">
        <v>517</v>
      </c>
      <c r="D313" s="157" t="s">
        <v>120</v>
      </c>
      <c r="E313" s="158" t="s">
        <v>794</v>
      </c>
      <c r="F313" s="159" t="s">
        <v>795</v>
      </c>
      <c r="G313" s="160" t="s">
        <v>123</v>
      </c>
      <c r="H313" s="161">
        <v>4</v>
      </c>
      <c r="I313" s="162"/>
      <c r="J313" s="163">
        <f t="shared" si="120"/>
        <v>0</v>
      </c>
      <c r="K313" s="164"/>
      <c r="L313" s="31"/>
      <c r="M313" s="165"/>
      <c r="N313" s="166" t="s">
        <v>41</v>
      </c>
      <c r="O313" s="61"/>
      <c r="P313" s="167">
        <f t="shared" si="121"/>
        <v>0</v>
      </c>
      <c r="Q313" s="167">
        <v>0</v>
      </c>
      <c r="R313" s="167">
        <f t="shared" si="122"/>
        <v>0</v>
      </c>
      <c r="S313" s="167">
        <v>0</v>
      </c>
      <c r="T313" s="168">
        <f t="shared" si="123"/>
        <v>0</v>
      </c>
      <c r="U313" s="30"/>
      <c r="V313" s="30"/>
      <c r="W313" s="30"/>
      <c r="X313" s="30"/>
      <c r="Y313" s="30"/>
      <c r="Z313" s="30"/>
      <c r="AA313" s="30"/>
      <c r="AB313" s="30"/>
      <c r="AC313" s="30"/>
      <c r="AD313" s="30"/>
      <c r="AE313" s="30"/>
      <c r="AR313" s="169" t="s">
        <v>150</v>
      </c>
      <c r="AT313" s="169" t="s">
        <v>120</v>
      </c>
      <c r="AU313" s="169" t="s">
        <v>83</v>
      </c>
      <c r="AY313" s="16" t="s">
        <v>117</v>
      </c>
      <c r="BE313" s="170">
        <f t="shared" si="124"/>
        <v>0</v>
      </c>
      <c r="BF313" s="170">
        <f t="shared" si="125"/>
        <v>0</v>
      </c>
      <c r="BG313" s="170">
        <f t="shared" si="126"/>
        <v>0</v>
      </c>
      <c r="BH313" s="170">
        <f t="shared" si="127"/>
        <v>0</v>
      </c>
      <c r="BI313" s="170">
        <f t="shared" si="128"/>
        <v>0</v>
      </c>
      <c r="BJ313" s="16" t="s">
        <v>83</v>
      </c>
      <c r="BK313" s="170">
        <f t="shared" si="129"/>
        <v>0</v>
      </c>
      <c r="BL313" s="16" t="s">
        <v>150</v>
      </c>
      <c r="BM313" s="169" t="s">
        <v>796</v>
      </c>
    </row>
    <row r="314" spans="1:65" s="34" customFormat="1" ht="37.799999999999997" customHeight="1">
      <c r="A314" s="30"/>
      <c r="B314" s="156"/>
      <c r="C314" s="176" t="s">
        <v>797</v>
      </c>
      <c r="D314" s="176" t="s">
        <v>306</v>
      </c>
      <c r="E314" s="177" t="s">
        <v>798</v>
      </c>
      <c r="F314" s="178" t="s">
        <v>799</v>
      </c>
      <c r="G314" s="179" t="s">
        <v>123</v>
      </c>
      <c r="H314" s="180">
        <v>1</v>
      </c>
      <c r="I314" s="181"/>
      <c r="J314" s="182">
        <f t="shared" si="120"/>
        <v>0</v>
      </c>
      <c r="K314" s="183"/>
      <c r="L314" s="184"/>
      <c r="M314" s="185"/>
      <c r="N314" s="186" t="s">
        <v>41</v>
      </c>
      <c r="O314" s="61"/>
      <c r="P314" s="167">
        <f t="shared" si="121"/>
        <v>0</v>
      </c>
      <c r="Q314" s="167">
        <v>0</v>
      </c>
      <c r="R314" s="167">
        <f t="shared" si="122"/>
        <v>0</v>
      </c>
      <c r="S314" s="167">
        <v>0</v>
      </c>
      <c r="T314" s="168">
        <f t="shared" si="123"/>
        <v>0</v>
      </c>
      <c r="U314" s="30"/>
      <c r="V314" s="30"/>
      <c r="W314" s="30"/>
      <c r="X314" s="30"/>
      <c r="Y314" s="30"/>
      <c r="Z314" s="30"/>
      <c r="AA314" s="30"/>
      <c r="AB314" s="30"/>
      <c r="AC314" s="30"/>
      <c r="AD314" s="30"/>
      <c r="AE314" s="30"/>
      <c r="AR314" s="169" t="s">
        <v>177</v>
      </c>
      <c r="AT314" s="169" t="s">
        <v>306</v>
      </c>
      <c r="AU314" s="169" t="s">
        <v>83</v>
      </c>
      <c r="AY314" s="16" t="s">
        <v>117</v>
      </c>
      <c r="BE314" s="170">
        <f t="shared" si="124"/>
        <v>0</v>
      </c>
      <c r="BF314" s="170">
        <f t="shared" si="125"/>
        <v>0</v>
      </c>
      <c r="BG314" s="170">
        <f t="shared" si="126"/>
        <v>0</v>
      </c>
      <c r="BH314" s="170">
        <f t="shared" si="127"/>
        <v>0</v>
      </c>
      <c r="BI314" s="170">
        <f t="shared" si="128"/>
        <v>0</v>
      </c>
      <c r="BJ314" s="16" t="s">
        <v>83</v>
      </c>
      <c r="BK314" s="170">
        <f t="shared" si="129"/>
        <v>0</v>
      </c>
      <c r="BL314" s="16" t="s">
        <v>150</v>
      </c>
      <c r="BM314" s="169" t="s">
        <v>800</v>
      </c>
    </row>
    <row r="315" spans="1:65" s="34" customFormat="1" ht="24.15" customHeight="1">
      <c r="A315" s="30"/>
      <c r="B315" s="156"/>
      <c r="C315" s="176" t="s">
        <v>520</v>
      </c>
      <c r="D315" s="176" t="s">
        <v>306</v>
      </c>
      <c r="E315" s="177" t="s">
        <v>801</v>
      </c>
      <c r="F315" s="178" t="s">
        <v>802</v>
      </c>
      <c r="G315" s="179" t="s">
        <v>123</v>
      </c>
      <c r="H315" s="180">
        <v>1</v>
      </c>
      <c r="I315" s="181"/>
      <c r="J315" s="182">
        <f t="shared" si="120"/>
        <v>0</v>
      </c>
      <c r="K315" s="183"/>
      <c r="L315" s="184"/>
      <c r="M315" s="185"/>
      <c r="N315" s="186" t="s">
        <v>41</v>
      </c>
      <c r="O315" s="61"/>
      <c r="P315" s="167">
        <f t="shared" si="121"/>
        <v>0</v>
      </c>
      <c r="Q315" s="167">
        <v>0</v>
      </c>
      <c r="R315" s="167">
        <f t="shared" si="122"/>
        <v>0</v>
      </c>
      <c r="S315" s="167">
        <v>0</v>
      </c>
      <c r="T315" s="168">
        <f t="shared" si="123"/>
        <v>0</v>
      </c>
      <c r="U315" s="30"/>
      <c r="V315" s="30"/>
      <c r="W315" s="30"/>
      <c r="X315" s="30"/>
      <c r="Y315" s="30"/>
      <c r="Z315" s="30"/>
      <c r="AA315" s="30"/>
      <c r="AB315" s="30"/>
      <c r="AC315" s="30"/>
      <c r="AD315" s="30"/>
      <c r="AE315" s="30"/>
      <c r="AR315" s="169" t="s">
        <v>177</v>
      </c>
      <c r="AT315" s="169" t="s">
        <v>306</v>
      </c>
      <c r="AU315" s="169" t="s">
        <v>83</v>
      </c>
      <c r="AY315" s="16" t="s">
        <v>117</v>
      </c>
      <c r="BE315" s="170">
        <f t="shared" si="124"/>
        <v>0</v>
      </c>
      <c r="BF315" s="170">
        <f t="shared" si="125"/>
        <v>0</v>
      </c>
      <c r="BG315" s="170">
        <f t="shared" si="126"/>
        <v>0</v>
      </c>
      <c r="BH315" s="170">
        <f t="shared" si="127"/>
        <v>0</v>
      </c>
      <c r="BI315" s="170">
        <f t="shared" si="128"/>
        <v>0</v>
      </c>
      <c r="BJ315" s="16" t="s">
        <v>83</v>
      </c>
      <c r="BK315" s="170">
        <f t="shared" si="129"/>
        <v>0</v>
      </c>
      <c r="BL315" s="16" t="s">
        <v>150</v>
      </c>
      <c r="BM315" s="169" t="s">
        <v>803</v>
      </c>
    </row>
    <row r="316" spans="1:65" s="34" customFormat="1" ht="33" customHeight="1">
      <c r="A316" s="30"/>
      <c r="B316" s="156"/>
      <c r="C316" s="176" t="s">
        <v>804</v>
      </c>
      <c r="D316" s="176" t="s">
        <v>306</v>
      </c>
      <c r="E316" s="177" t="s">
        <v>805</v>
      </c>
      <c r="F316" s="178" t="s">
        <v>806</v>
      </c>
      <c r="G316" s="179" t="s">
        <v>123</v>
      </c>
      <c r="H316" s="180">
        <v>1</v>
      </c>
      <c r="I316" s="181"/>
      <c r="J316" s="182">
        <f t="shared" si="120"/>
        <v>0</v>
      </c>
      <c r="K316" s="183"/>
      <c r="L316" s="184"/>
      <c r="M316" s="185"/>
      <c r="N316" s="186" t="s">
        <v>41</v>
      </c>
      <c r="O316" s="61"/>
      <c r="P316" s="167">
        <f t="shared" si="121"/>
        <v>0</v>
      </c>
      <c r="Q316" s="167">
        <v>0</v>
      </c>
      <c r="R316" s="167">
        <f t="shared" si="122"/>
        <v>0</v>
      </c>
      <c r="S316" s="167">
        <v>0</v>
      </c>
      <c r="T316" s="168">
        <f t="shared" si="123"/>
        <v>0</v>
      </c>
      <c r="U316" s="30"/>
      <c r="V316" s="30"/>
      <c r="W316" s="30"/>
      <c r="X316" s="30"/>
      <c r="Y316" s="30"/>
      <c r="Z316" s="30"/>
      <c r="AA316" s="30"/>
      <c r="AB316" s="30"/>
      <c r="AC316" s="30"/>
      <c r="AD316" s="30"/>
      <c r="AE316" s="30"/>
      <c r="AR316" s="169" t="s">
        <v>177</v>
      </c>
      <c r="AT316" s="169" t="s">
        <v>306</v>
      </c>
      <c r="AU316" s="169" t="s">
        <v>83</v>
      </c>
      <c r="AY316" s="16" t="s">
        <v>117</v>
      </c>
      <c r="BE316" s="170">
        <f t="shared" si="124"/>
        <v>0</v>
      </c>
      <c r="BF316" s="170">
        <f t="shared" si="125"/>
        <v>0</v>
      </c>
      <c r="BG316" s="170">
        <f t="shared" si="126"/>
        <v>0</v>
      </c>
      <c r="BH316" s="170">
        <f t="shared" si="127"/>
        <v>0</v>
      </c>
      <c r="BI316" s="170">
        <f t="shared" si="128"/>
        <v>0</v>
      </c>
      <c r="BJ316" s="16" t="s">
        <v>83</v>
      </c>
      <c r="BK316" s="170">
        <f t="shared" si="129"/>
        <v>0</v>
      </c>
      <c r="BL316" s="16" t="s">
        <v>150</v>
      </c>
      <c r="BM316" s="169" t="s">
        <v>807</v>
      </c>
    </row>
    <row r="317" spans="1:65" s="34" customFormat="1" ht="33" customHeight="1">
      <c r="A317" s="30"/>
      <c r="B317" s="156"/>
      <c r="C317" s="176" t="s">
        <v>524</v>
      </c>
      <c r="D317" s="176" t="s">
        <v>306</v>
      </c>
      <c r="E317" s="177" t="s">
        <v>808</v>
      </c>
      <c r="F317" s="178" t="s">
        <v>809</v>
      </c>
      <c r="G317" s="179" t="s">
        <v>123</v>
      </c>
      <c r="H317" s="180">
        <v>1</v>
      </c>
      <c r="I317" s="181"/>
      <c r="J317" s="182">
        <f t="shared" si="120"/>
        <v>0</v>
      </c>
      <c r="K317" s="183"/>
      <c r="L317" s="184"/>
      <c r="M317" s="185"/>
      <c r="N317" s="186" t="s">
        <v>41</v>
      </c>
      <c r="O317" s="61"/>
      <c r="P317" s="167">
        <f t="shared" si="121"/>
        <v>0</v>
      </c>
      <c r="Q317" s="167">
        <v>0</v>
      </c>
      <c r="R317" s="167">
        <f t="shared" si="122"/>
        <v>0</v>
      </c>
      <c r="S317" s="167">
        <v>0</v>
      </c>
      <c r="T317" s="168">
        <f t="shared" si="123"/>
        <v>0</v>
      </c>
      <c r="U317" s="30"/>
      <c r="V317" s="30"/>
      <c r="W317" s="30"/>
      <c r="X317" s="30"/>
      <c r="Y317" s="30"/>
      <c r="Z317" s="30"/>
      <c r="AA317" s="30"/>
      <c r="AB317" s="30"/>
      <c r="AC317" s="30"/>
      <c r="AD317" s="30"/>
      <c r="AE317" s="30"/>
      <c r="AR317" s="169" t="s">
        <v>177</v>
      </c>
      <c r="AT317" s="169" t="s">
        <v>306</v>
      </c>
      <c r="AU317" s="169" t="s">
        <v>83</v>
      </c>
      <c r="AY317" s="16" t="s">
        <v>117</v>
      </c>
      <c r="BE317" s="170">
        <f t="shared" si="124"/>
        <v>0</v>
      </c>
      <c r="BF317" s="170">
        <f t="shared" si="125"/>
        <v>0</v>
      </c>
      <c r="BG317" s="170">
        <f t="shared" si="126"/>
        <v>0</v>
      </c>
      <c r="BH317" s="170">
        <f t="shared" si="127"/>
        <v>0</v>
      </c>
      <c r="BI317" s="170">
        <f t="shared" si="128"/>
        <v>0</v>
      </c>
      <c r="BJ317" s="16" t="s">
        <v>83</v>
      </c>
      <c r="BK317" s="170">
        <f t="shared" si="129"/>
        <v>0</v>
      </c>
      <c r="BL317" s="16" t="s">
        <v>150</v>
      </c>
      <c r="BM317" s="169" t="s">
        <v>810</v>
      </c>
    </row>
    <row r="318" spans="1:65" s="34" customFormat="1" ht="24.15" customHeight="1">
      <c r="A318" s="30"/>
      <c r="B318" s="156"/>
      <c r="C318" s="157" t="s">
        <v>811</v>
      </c>
      <c r="D318" s="157" t="s">
        <v>120</v>
      </c>
      <c r="E318" s="158" t="s">
        <v>812</v>
      </c>
      <c r="F318" s="159" t="s">
        <v>813</v>
      </c>
      <c r="G318" s="160" t="s">
        <v>123</v>
      </c>
      <c r="H318" s="161">
        <v>75</v>
      </c>
      <c r="I318" s="162"/>
      <c r="J318" s="163">
        <f t="shared" si="120"/>
        <v>0</v>
      </c>
      <c r="K318" s="164"/>
      <c r="L318" s="31"/>
      <c r="M318" s="165"/>
      <c r="N318" s="166" t="s">
        <v>41</v>
      </c>
      <c r="O318" s="61"/>
      <c r="P318" s="167">
        <f t="shared" si="121"/>
        <v>0</v>
      </c>
      <c r="Q318" s="167">
        <v>0</v>
      </c>
      <c r="R318" s="167">
        <f t="shared" si="122"/>
        <v>0</v>
      </c>
      <c r="S318" s="167">
        <v>0</v>
      </c>
      <c r="T318" s="168">
        <f t="shared" si="123"/>
        <v>0</v>
      </c>
      <c r="U318" s="30"/>
      <c r="V318" s="30"/>
      <c r="W318" s="30"/>
      <c r="X318" s="30"/>
      <c r="Y318" s="30"/>
      <c r="Z318" s="30"/>
      <c r="AA318" s="30"/>
      <c r="AB318" s="30"/>
      <c r="AC318" s="30"/>
      <c r="AD318" s="30"/>
      <c r="AE318" s="30"/>
      <c r="AR318" s="169" t="s">
        <v>150</v>
      </c>
      <c r="AT318" s="169" t="s">
        <v>120</v>
      </c>
      <c r="AU318" s="169" t="s">
        <v>83</v>
      </c>
      <c r="AY318" s="16" t="s">
        <v>117</v>
      </c>
      <c r="BE318" s="170">
        <f t="shared" si="124"/>
        <v>0</v>
      </c>
      <c r="BF318" s="170">
        <f t="shared" si="125"/>
        <v>0</v>
      </c>
      <c r="BG318" s="170">
        <f t="shared" si="126"/>
        <v>0</v>
      </c>
      <c r="BH318" s="170">
        <f t="shared" si="127"/>
        <v>0</v>
      </c>
      <c r="BI318" s="170">
        <f t="shared" si="128"/>
        <v>0</v>
      </c>
      <c r="BJ318" s="16" t="s">
        <v>83</v>
      </c>
      <c r="BK318" s="170">
        <f t="shared" si="129"/>
        <v>0</v>
      </c>
      <c r="BL318" s="16" t="s">
        <v>150</v>
      </c>
      <c r="BM318" s="169" t="s">
        <v>814</v>
      </c>
    </row>
    <row r="319" spans="1:65" s="34" customFormat="1" ht="37.799999999999997" customHeight="1">
      <c r="A319" s="30"/>
      <c r="B319" s="156"/>
      <c r="C319" s="176" t="s">
        <v>527</v>
      </c>
      <c r="D319" s="176" t="s">
        <v>306</v>
      </c>
      <c r="E319" s="177" t="s">
        <v>815</v>
      </c>
      <c r="F319" s="178" t="s">
        <v>816</v>
      </c>
      <c r="G319" s="179" t="s">
        <v>123</v>
      </c>
      <c r="H319" s="180">
        <v>34</v>
      </c>
      <c r="I319" s="181"/>
      <c r="J319" s="182">
        <f t="shared" si="120"/>
        <v>0</v>
      </c>
      <c r="K319" s="183"/>
      <c r="L319" s="184"/>
      <c r="M319" s="185"/>
      <c r="N319" s="186" t="s">
        <v>41</v>
      </c>
      <c r="O319" s="61"/>
      <c r="P319" s="167">
        <f t="shared" si="121"/>
        <v>0</v>
      </c>
      <c r="Q319" s="167">
        <v>0</v>
      </c>
      <c r="R319" s="167">
        <f t="shared" si="122"/>
        <v>0</v>
      </c>
      <c r="S319" s="167">
        <v>0</v>
      </c>
      <c r="T319" s="168">
        <f t="shared" si="123"/>
        <v>0</v>
      </c>
      <c r="U319" s="30"/>
      <c r="V319" s="30"/>
      <c r="W319" s="30"/>
      <c r="X319" s="30"/>
      <c r="Y319" s="30"/>
      <c r="Z319" s="30"/>
      <c r="AA319" s="30"/>
      <c r="AB319" s="30"/>
      <c r="AC319" s="30"/>
      <c r="AD319" s="30"/>
      <c r="AE319" s="30"/>
      <c r="AR319" s="169" t="s">
        <v>177</v>
      </c>
      <c r="AT319" s="169" t="s">
        <v>306</v>
      </c>
      <c r="AU319" s="169" t="s">
        <v>83</v>
      </c>
      <c r="AY319" s="16" t="s">
        <v>117</v>
      </c>
      <c r="BE319" s="170">
        <f t="shared" si="124"/>
        <v>0</v>
      </c>
      <c r="BF319" s="170">
        <f t="shared" si="125"/>
        <v>0</v>
      </c>
      <c r="BG319" s="170">
        <f t="shared" si="126"/>
        <v>0</v>
      </c>
      <c r="BH319" s="170">
        <f t="shared" si="127"/>
        <v>0</v>
      </c>
      <c r="BI319" s="170">
        <f t="shared" si="128"/>
        <v>0</v>
      </c>
      <c r="BJ319" s="16" t="s">
        <v>83</v>
      </c>
      <c r="BK319" s="170">
        <f t="shared" si="129"/>
        <v>0</v>
      </c>
      <c r="BL319" s="16" t="s">
        <v>150</v>
      </c>
      <c r="BM319" s="169" t="s">
        <v>817</v>
      </c>
    </row>
    <row r="320" spans="1:65" s="34" customFormat="1" ht="37.799999999999997" customHeight="1">
      <c r="A320" s="30"/>
      <c r="B320" s="156"/>
      <c r="C320" s="176" t="s">
        <v>818</v>
      </c>
      <c r="D320" s="176" t="s">
        <v>306</v>
      </c>
      <c r="E320" s="177" t="s">
        <v>819</v>
      </c>
      <c r="F320" s="178" t="s">
        <v>1015</v>
      </c>
      <c r="G320" s="179" t="s">
        <v>123</v>
      </c>
      <c r="H320" s="180">
        <v>8</v>
      </c>
      <c r="I320" s="181"/>
      <c r="J320" s="182">
        <f t="shared" si="120"/>
        <v>0</v>
      </c>
      <c r="K320" s="183"/>
      <c r="L320" s="184"/>
      <c r="M320" s="185"/>
      <c r="N320" s="186" t="s">
        <v>41</v>
      </c>
      <c r="O320" s="61"/>
      <c r="P320" s="167">
        <f t="shared" si="121"/>
        <v>0</v>
      </c>
      <c r="Q320" s="167">
        <v>0</v>
      </c>
      <c r="R320" s="167">
        <f t="shared" si="122"/>
        <v>0</v>
      </c>
      <c r="S320" s="167">
        <v>0</v>
      </c>
      <c r="T320" s="168">
        <f t="shared" si="123"/>
        <v>0</v>
      </c>
      <c r="U320" s="30"/>
      <c r="V320" s="30"/>
      <c r="W320" s="30"/>
      <c r="X320" s="30"/>
      <c r="Y320" s="30"/>
      <c r="Z320" s="30"/>
      <c r="AA320" s="30"/>
      <c r="AB320" s="30"/>
      <c r="AC320" s="30"/>
      <c r="AD320" s="30"/>
      <c r="AE320" s="30"/>
      <c r="AR320" s="169" t="s">
        <v>177</v>
      </c>
      <c r="AT320" s="169" t="s">
        <v>306</v>
      </c>
      <c r="AU320" s="169" t="s">
        <v>83</v>
      </c>
      <c r="AY320" s="16" t="s">
        <v>117</v>
      </c>
      <c r="BE320" s="170">
        <f t="shared" si="124"/>
        <v>0</v>
      </c>
      <c r="BF320" s="170">
        <f t="shared" si="125"/>
        <v>0</v>
      </c>
      <c r="BG320" s="170">
        <f t="shared" si="126"/>
        <v>0</v>
      </c>
      <c r="BH320" s="170">
        <f t="shared" si="127"/>
        <v>0</v>
      </c>
      <c r="BI320" s="170">
        <f t="shared" si="128"/>
        <v>0</v>
      </c>
      <c r="BJ320" s="16" t="s">
        <v>83</v>
      </c>
      <c r="BK320" s="170">
        <f t="shared" si="129"/>
        <v>0</v>
      </c>
      <c r="BL320" s="16" t="s">
        <v>150</v>
      </c>
      <c r="BM320" s="169" t="s">
        <v>820</v>
      </c>
    </row>
    <row r="321" spans="1:65" s="34" customFormat="1" ht="37.799999999999997" customHeight="1">
      <c r="A321" s="30"/>
      <c r="B321" s="156"/>
      <c r="C321" s="176" t="s">
        <v>531</v>
      </c>
      <c r="D321" s="176" t="s">
        <v>306</v>
      </c>
      <c r="E321" s="177" t="s">
        <v>821</v>
      </c>
      <c r="F321" s="178" t="s">
        <v>1014</v>
      </c>
      <c r="G321" s="179" t="s">
        <v>123</v>
      </c>
      <c r="H321" s="180">
        <v>1</v>
      </c>
      <c r="I321" s="181"/>
      <c r="J321" s="182">
        <f t="shared" si="120"/>
        <v>0</v>
      </c>
      <c r="K321" s="183"/>
      <c r="L321" s="184"/>
      <c r="M321" s="185"/>
      <c r="N321" s="186" t="s">
        <v>41</v>
      </c>
      <c r="O321" s="61"/>
      <c r="P321" s="167">
        <f t="shared" si="121"/>
        <v>0</v>
      </c>
      <c r="Q321" s="167">
        <v>0</v>
      </c>
      <c r="R321" s="167">
        <f t="shared" si="122"/>
        <v>0</v>
      </c>
      <c r="S321" s="167">
        <v>0</v>
      </c>
      <c r="T321" s="168">
        <f t="shared" si="123"/>
        <v>0</v>
      </c>
      <c r="U321" s="30"/>
      <c r="V321" s="30"/>
      <c r="W321" s="30"/>
      <c r="X321" s="30"/>
      <c r="Y321" s="30"/>
      <c r="Z321" s="30"/>
      <c r="AA321" s="30"/>
      <c r="AB321" s="30"/>
      <c r="AC321" s="30"/>
      <c r="AD321" s="30"/>
      <c r="AE321" s="30"/>
      <c r="AR321" s="169" t="s">
        <v>177</v>
      </c>
      <c r="AT321" s="169" t="s">
        <v>306</v>
      </c>
      <c r="AU321" s="169" t="s">
        <v>83</v>
      </c>
      <c r="AY321" s="16" t="s">
        <v>117</v>
      </c>
      <c r="BE321" s="170">
        <f t="shared" si="124"/>
        <v>0</v>
      </c>
      <c r="BF321" s="170">
        <f t="shared" si="125"/>
        <v>0</v>
      </c>
      <c r="BG321" s="170">
        <f t="shared" si="126"/>
        <v>0</v>
      </c>
      <c r="BH321" s="170">
        <f t="shared" si="127"/>
        <v>0</v>
      </c>
      <c r="BI321" s="170">
        <f t="shared" si="128"/>
        <v>0</v>
      </c>
      <c r="BJ321" s="16" t="s">
        <v>83</v>
      </c>
      <c r="BK321" s="170">
        <f t="shared" si="129"/>
        <v>0</v>
      </c>
      <c r="BL321" s="16" t="s">
        <v>150</v>
      </c>
      <c r="BM321" s="169" t="s">
        <v>822</v>
      </c>
    </row>
    <row r="322" spans="1:65" s="34" customFormat="1" ht="37.799999999999997" customHeight="1">
      <c r="A322" s="30"/>
      <c r="B322" s="156"/>
      <c r="C322" s="176" t="s">
        <v>823</v>
      </c>
      <c r="D322" s="176" t="s">
        <v>306</v>
      </c>
      <c r="E322" s="177" t="s">
        <v>824</v>
      </c>
      <c r="F322" s="178" t="s">
        <v>825</v>
      </c>
      <c r="G322" s="179" t="s">
        <v>123</v>
      </c>
      <c r="H322" s="180">
        <v>5</v>
      </c>
      <c r="I322" s="181"/>
      <c r="J322" s="182">
        <f t="shared" si="120"/>
        <v>0</v>
      </c>
      <c r="K322" s="183"/>
      <c r="L322" s="184"/>
      <c r="M322" s="185"/>
      <c r="N322" s="186" t="s">
        <v>41</v>
      </c>
      <c r="O322" s="61"/>
      <c r="P322" s="167">
        <f t="shared" si="121"/>
        <v>0</v>
      </c>
      <c r="Q322" s="167">
        <v>0</v>
      </c>
      <c r="R322" s="167">
        <f t="shared" si="122"/>
        <v>0</v>
      </c>
      <c r="S322" s="167">
        <v>0</v>
      </c>
      <c r="T322" s="168">
        <f t="shared" si="123"/>
        <v>0</v>
      </c>
      <c r="U322" s="30"/>
      <c r="V322" s="30"/>
      <c r="W322" s="30"/>
      <c r="X322" s="30"/>
      <c r="Y322" s="30"/>
      <c r="Z322" s="30"/>
      <c r="AA322" s="30"/>
      <c r="AB322" s="30"/>
      <c r="AC322" s="30"/>
      <c r="AD322" s="30"/>
      <c r="AE322" s="30"/>
      <c r="AR322" s="169" t="s">
        <v>177</v>
      </c>
      <c r="AT322" s="169" t="s">
        <v>306</v>
      </c>
      <c r="AU322" s="169" t="s">
        <v>83</v>
      </c>
      <c r="AY322" s="16" t="s">
        <v>117</v>
      </c>
      <c r="BE322" s="170">
        <f t="shared" si="124"/>
        <v>0</v>
      </c>
      <c r="BF322" s="170">
        <f t="shared" si="125"/>
        <v>0</v>
      </c>
      <c r="BG322" s="170">
        <f t="shared" si="126"/>
        <v>0</v>
      </c>
      <c r="BH322" s="170">
        <f t="shared" si="127"/>
        <v>0</v>
      </c>
      <c r="BI322" s="170">
        <f t="shared" si="128"/>
        <v>0</v>
      </c>
      <c r="BJ322" s="16" t="s">
        <v>83</v>
      </c>
      <c r="BK322" s="170">
        <f t="shared" si="129"/>
        <v>0</v>
      </c>
      <c r="BL322" s="16" t="s">
        <v>150</v>
      </c>
      <c r="BM322" s="169" t="s">
        <v>826</v>
      </c>
    </row>
    <row r="323" spans="1:65" s="34" customFormat="1" ht="24.15" customHeight="1">
      <c r="A323" s="30"/>
      <c r="B323" s="156"/>
      <c r="C323" s="176" t="s">
        <v>534</v>
      </c>
      <c r="D323" s="176" t="s">
        <v>306</v>
      </c>
      <c r="E323" s="177" t="s">
        <v>827</v>
      </c>
      <c r="F323" s="178" t="s">
        <v>828</v>
      </c>
      <c r="G323" s="179" t="s">
        <v>123</v>
      </c>
      <c r="H323" s="180">
        <v>27</v>
      </c>
      <c r="I323" s="181"/>
      <c r="J323" s="182">
        <f t="shared" si="120"/>
        <v>0</v>
      </c>
      <c r="K323" s="183"/>
      <c r="L323" s="184"/>
      <c r="M323" s="185"/>
      <c r="N323" s="186" t="s">
        <v>41</v>
      </c>
      <c r="O323" s="61"/>
      <c r="P323" s="167">
        <f t="shared" si="121"/>
        <v>0</v>
      </c>
      <c r="Q323" s="167">
        <v>0</v>
      </c>
      <c r="R323" s="167">
        <f t="shared" si="122"/>
        <v>0</v>
      </c>
      <c r="S323" s="167">
        <v>0</v>
      </c>
      <c r="T323" s="168">
        <f t="shared" si="123"/>
        <v>0</v>
      </c>
      <c r="U323" s="30"/>
      <c r="V323" s="30"/>
      <c r="W323" s="30"/>
      <c r="X323" s="30"/>
      <c r="Y323" s="30"/>
      <c r="Z323" s="30"/>
      <c r="AA323" s="30"/>
      <c r="AB323" s="30"/>
      <c r="AC323" s="30"/>
      <c r="AD323" s="30"/>
      <c r="AE323" s="30"/>
      <c r="AR323" s="169" t="s">
        <v>177</v>
      </c>
      <c r="AT323" s="169" t="s">
        <v>306</v>
      </c>
      <c r="AU323" s="169" t="s">
        <v>83</v>
      </c>
      <c r="AY323" s="16" t="s">
        <v>117</v>
      </c>
      <c r="BE323" s="170">
        <f t="shared" si="124"/>
        <v>0</v>
      </c>
      <c r="BF323" s="170">
        <f t="shared" si="125"/>
        <v>0</v>
      </c>
      <c r="BG323" s="170">
        <f t="shared" si="126"/>
        <v>0</v>
      </c>
      <c r="BH323" s="170">
        <f t="shared" si="127"/>
        <v>0</v>
      </c>
      <c r="BI323" s="170">
        <f t="shared" si="128"/>
        <v>0</v>
      </c>
      <c r="BJ323" s="16" t="s">
        <v>83</v>
      </c>
      <c r="BK323" s="170">
        <f t="shared" si="129"/>
        <v>0</v>
      </c>
      <c r="BL323" s="16" t="s">
        <v>150</v>
      </c>
      <c r="BM323" s="169" t="s">
        <v>829</v>
      </c>
    </row>
    <row r="324" spans="1:65" s="34" customFormat="1" ht="24.15" customHeight="1">
      <c r="A324" s="30"/>
      <c r="B324" s="156"/>
      <c r="C324" s="157" t="s">
        <v>830</v>
      </c>
      <c r="D324" s="157" t="s">
        <v>120</v>
      </c>
      <c r="E324" s="158" t="s">
        <v>831</v>
      </c>
      <c r="F324" s="159" t="s">
        <v>832</v>
      </c>
      <c r="G324" s="160" t="s">
        <v>123</v>
      </c>
      <c r="H324" s="161">
        <v>1</v>
      </c>
      <c r="I324" s="162"/>
      <c r="J324" s="163">
        <f t="shared" si="120"/>
        <v>0</v>
      </c>
      <c r="K324" s="164"/>
      <c r="L324" s="31"/>
      <c r="M324" s="165"/>
      <c r="N324" s="166" t="s">
        <v>41</v>
      </c>
      <c r="O324" s="61"/>
      <c r="P324" s="167">
        <f t="shared" si="121"/>
        <v>0</v>
      </c>
      <c r="Q324" s="167">
        <v>0</v>
      </c>
      <c r="R324" s="167">
        <f t="shared" si="122"/>
        <v>0</v>
      </c>
      <c r="S324" s="167">
        <v>0</v>
      </c>
      <c r="T324" s="168">
        <f t="shared" si="123"/>
        <v>0</v>
      </c>
      <c r="U324" s="30"/>
      <c r="V324" s="30"/>
      <c r="W324" s="30"/>
      <c r="X324" s="30"/>
      <c r="Y324" s="30"/>
      <c r="Z324" s="30"/>
      <c r="AA324" s="30"/>
      <c r="AB324" s="30"/>
      <c r="AC324" s="30"/>
      <c r="AD324" s="30"/>
      <c r="AE324" s="30"/>
      <c r="AR324" s="169" t="s">
        <v>150</v>
      </c>
      <c r="AT324" s="169" t="s">
        <v>120</v>
      </c>
      <c r="AU324" s="169" t="s">
        <v>83</v>
      </c>
      <c r="AY324" s="16" t="s">
        <v>117</v>
      </c>
      <c r="BE324" s="170">
        <f t="shared" si="124"/>
        <v>0</v>
      </c>
      <c r="BF324" s="170">
        <f t="shared" si="125"/>
        <v>0</v>
      </c>
      <c r="BG324" s="170">
        <f t="shared" si="126"/>
        <v>0</v>
      </c>
      <c r="BH324" s="170">
        <f t="shared" si="127"/>
        <v>0</v>
      </c>
      <c r="BI324" s="170">
        <f t="shared" si="128"/>
        <v>0</v>
      </c>
      <c r="BJ324" s="16" t="s">
        <v>83</v>
      </c>
      <c r="BK324" s="170">
        <f t="shared" si="129"/>
        <v>0</v>
      </c>
      <c r="BL324" s="16" t="s">
        <v>150</v>
      </c>
      <c r="BM324" s="169" t="s">
        <v>833</v>
      </c>
    </row>
    <row r="325" spans="1:65" s="34" customFormat="1" ht="37.799999999999997" customHeight="1">
      <c r="A325" s="30"/>
      <c r="B325" s="156"/>
      <c r="C325" s="176" t="s">
        <v>538</v>
      </c>
      <c r="D325" s="176" t="s">
        <v>306</v>
      </c>
      <c r="E325" s="177" t="s">
        <v>834</v>
      </c>
      <c r="F325" s="178" t="s">
        <v>835</v>
      </c>
      <c r="G325" s="179" t="s">
        <v>123</v>
      </c>
      <c r="H325" s="180">
        <v>1</v>
      </c>
      <c r="I325" s="181"/>
      <c r="J325" s="182">
        <f t="shared" si="120"/>
        <v>0</v>
      </c>
      <c r="K325" s="183"/>
      <c r="L325" s="184"/>
      <c r="M325" s="185"/>
      <c r="N325" s="186" t="s">
        <v>41</v>
      </c>
      <c r="O325" s="61"/>
      <c r="P325" s="167">
        <f t="shared" si="121"/>
        <v>0</v>
      </c>
      <c r="Q325" s="167">
        <v>0</v>
      </c>
      <c r="R325" s="167">
        <f t="shared" si="122"/>
        <v>0</v>
      </c>
      <c r="S325" s="167">
        <v>0</v>
      </c>
      <c r="T325" s="168">
        <f t="shared" si="123"/>
        <v>0</v>
      </c>
      <c r="U325" s="30"/>
      <c r="V325" s="30"/>
      <c r="W325" s="30"/>
      <c r="X325" s="30"/>
      <c r="Y325" s="30"/>
      <c r="Z325" s="30"/>
      <c r="AA325" s="30"/>
      <c r="AB325" s="30"/>
      <c r="AC325" s="30"/>
      <c r="AD325" s="30"/>
      <c r="AE325" s="30"/>
      <c r="AR325" s="169" t="s">
        <v>177</v>
      </c>
      <c r="AT325" s="169" t="s">
        <v>306</v>
      </c>
      <c r="AU325" s="169" t="s">
        <v>83</v>
      </c>
      <c r="AY325" s="16" t="s">
        <v>117</v>
      </c>
      <c r="BE325" s="170">
        <f t="shared" si="124"/>
        <v>0</v>
      </c>
      <c r="BF325" s="170">
        <f t="shared" si="125"/>
        <v>0</v>
      </c>
      <c r="BG325" s="170">
        <f t="shared" si="126"/>
        <v>0</v>
      </c>
      <c r="BH325" s="170">
        <f t="shared" si="127"/>
        <v>0</v>
      </c>
      <c r="BI325" s="170">
        <f t="shared" si="128"/>
        <v>0</v>
      </c>
      <c r="BJ325" s="16" t="s">
        <v>83</v>
      </c>
      <c r="BK325" s="170">
        <f t="shared" si="129"/>
        <v>0</v>
      </c>
      <c r="BL325" s="16" t="s">
        <v>150</v>
      </c>
      <c r="BM325" s="169" t="s">
        <v>836</v>
      </c>
    </row>
    <row r="326" spans="1:65" s="34" customFormat="1" ht="24.15" customHeight="1">
      <c r="A326" s="30"/>
      <c r="B326" s="156"/>
      <c r="C326" s="157" t="s">
        <v>837</v>
      </c>
      <c r="D326" s="157" t="s">
        <v>120</v>
      </c>
      <c r="E326" s="158" t="s">
        <v>838</v>
      </c>
      <c r="F326" s="159" t="s">
        <v>839</v>
      </c>
      <c r="G326" s="160" t="s">
        <v>123</v>
      </c>
      <c r="H326" s="161">
        <v>1</v>
      </c>
      <c r="I326" s="162"/>
      <c r="J326" s="163">
        <f t="shared" si="120"/>
        <v>0</v>
      </c>
      <c r="K326" s="164"/>
      <c r="L326" s="31"/>
      <c r="M326" s="165"/>
      <c r="N326" s="166" t="s">
        <v>41</v>
      </c>
      <c r="O326" s="61"/>
      <c r="P326" s="167">
        <f t="shared" si="121"/>
        <v>0</v>
      </c>
      <c r="Q326" s="167">
        <v>0</v>
      </c>
      <c r="R326" s="167">
        <f t="shared" si="122"/>
        <v>0</v>
      </c>
      <c r="S326" s="167">
        <v>0</v>
      </c>
      <c r="T326" s="168">
        <f t="shared" si="123"/>
        <v>0</v>
      </c>
      <c r="U326" s="30"/>
      <c r="V326" s="30"/>
      <c r="W326" s="30"/>
      <c r="X326" s="30"/>
      <c r="Y326" s="30"/>
      <c r="Z326" s="30"/>
      <c r="AA326" s="30"/>
      <c r="AB326" s="30"/>
      <c r="AC326" s="30"/>
      <c r="AD326" s="30"/>
      <c r="AE326" s="30"/>
      <c r="AR326" s="169" t="s">
        <v>150</v>
      </c>
      <c r="AT326" s="169" t="s">
        <v>120</v>
      </c>
      <c r="AU326" s="169" t="s">
        <v>83</v>
      </c>
      <c r="AY326" s="16" t="s">
        <v>117</v>
      </c>
      <c r="BE326" s="170">
        <f t="shared" si="124"/>
        <v>0</v>
      </c>
      <c r="BF326" s="170">
        <f t="shared" si="125"/>
        <v>0</v>
      </c>
      <c r="BG326" s="170">
        <f t="shared" si="126"/>
        <v>0</v>
      </c>
      <c r="BH326" s="170">
        <f t="shared" si="127"/>
        <v>0</v>
      </c>
      <c r="BI326" s="170">
        <f t="shared" si="128"/>
        <v>0</v>
      </c>
      <c r="BJ326" s="16" t="s">
        <v>83</v>
      </c>
      <c r="BK326" s="170">
        <f t="shared" si="129"/>
        <v>0</v>
      </c>
      <c r="BL326" s="16" t="s">
        <v>150</v>
      </c>
      <c r="BM326" s="169" t="s">
        <v>840</v>
      </c>
    </row>
    <row r="327" spans="1:65" s="34" customFormat="1" ht="49.05" customHeight="1">
      <c r="A327" s="30"/>
      <c r="B327" s="156"/>
      <c r="C327" s="176" t="s">
        <v>541</v>
      </c>
      <c r="D327" s="176" t="s">
        <v>306</v>
      </c>
      <c r="E327" s="177" t="s">
        <v>841</v>
      </c>
      <c r="F327" s="178" t="s">
        <v>842</v>
      </c>
      <c r="G327" s="179" t="s">
        <v>123</v>
      </c>
      <c r="H327" s="180">
        <v>1</v>
      </c>
      <c r="I327" s="181"/>
      <c r="J327" s="182">
        <f t="shared" si="120"/>
        <v>0</v>
      </c>
      <c r="K327" s="183"/>
      <c r="L327" s="184"/>
      <c r="M327" s="185"/>
      <c r="N327" s="186" t="s">
        <v>41</v>
      </c>
      <c r="O327" s="61"/>
      <c r="P327" s="167">
        <f t="shared" si="121"/>
        <v>0</v>
      </c>
      <c r="Q327" s="167">
        <v>0</v>
      </c>
      <c r="R327" s="167">
        <f t="shared" si="122"/>
        <v>0</v>
      </c>
      <c r="S327" s="167">
        <v>0</v>
      </c>
      <c r="T327" s="168">
        <f t="shared" si="123"/>
        <v>0</v>
      </c>
      <c r="U327" s="30"/>
      <c r="V327" s="30"/>
      <c r="W327" s="30"/>
      <c r="X327" s="30"/>
      <c r="Y327" s="30"/>
      <c r="Z327" s="30"/>
      <c r="AA327" s="30"/>
      <c r="AB327" s="30"/>
      <c r="AC327" s="30"/>
      <c r="AD327" s="30"/>
      <c r="AE327" s="30"/>
      <c r="AR327" s="169" t="s">
        <v>177</v>
      </c>
      <c r="AT327" s="169" t="s">
        <v>306</v>
      </c>
      <c r="AU327" s="169" t="s">
        <v>83</v>
      </c>
      <c r="AY327" s="16" t="s">
        <v>117</v>
      </c>
      <c r="BE327" s="170">
        <f t="shared" si="124"/>
        <v>0</v>
      </c>
      <c r="BF327" s="170">
        <f t="shared" si="125"/>
        <v>0</v>
      </c>
      <c r="BG327" s="170">
        <f t="shared" si="126"/>
        <v>0</v>
      </c>
      <c r="BH327" s="170">
        <f t="shared" si="127"/>
        <v>0</v>
      </c>
      <c r="BI327" s="170">
        <f t="shared" si="128"/>
        <v>0</v>
      </c>
      <c r="BJ327" s="16" t="s">
        <v>83</v>
      </c>
      <c r="BK327" s="170">
        <f t="shared" si="129"/>
        <v>0</v>
      </c>
      <c r="BL327" s="16" t="s">
        <v>150</v>
      </c>
      <c r="BM327" s="169" t="s">
        <v>843</v>
      </c>
    </row>
    <row r="328" spans="1:65" s="34" customFormat="1" ht="24.15" customHeight="1">
      <c r="A328" s="30"/>
      <c r="B328" s="156"/>
      <c r="C328" s="157" t="s">
        <v>844</v>
      </c>
      <c r="D328" s="157" t="s">
        <v>120</v>
      </c>
      <c r="E328" s="158" t="s">
        <v>845</v>
      </c>
      <c r="F328" s="159" t="s">
        <v>846</v>
      </c>
      <c r="G328" s="160" t="s">
        <v>123</v>
      </c>
      <c r="H328" s="161">
        <v>1</v>
      </c>
      <c r="I328" s="162"/>
      <c r="J328" s="163">
        <f t="shared" si="120"/>
        <v>0</v>
      </c>
      <c r="K328" s="164"/>
      <c r="L328" s="31"/>
      <c r="M328" s="165"/>
      <c r="N328" s="166" t="s">
        <v>41</v>
      </c>
      <c r="O328" s="61"/>
      <c r="P328" s="167">
        <f t="shared" si="121"/>
        <v>0</v>
      </c>
      <c r="Q328" s="167">
        <v>0</v>
      </c>
      <c r="R328" s="167">
        <f t="shared" si="122"/>
        <v>0</v>
      </c>
      <c r="S328" s="167">
        <v>0</v>
      </c>
      <c r="T328" s="168">
        <f t="shared" si="123"/>
        <v>0</v>
      </c>
      <c r="U328" s="30"/>
      <c r="V328" s="30"/>
      <c r="W328" s="30"/>
      <c r="X328" s="30"/>
      <c r="Y328" s="30"/>
      <c r="Z328" s="30"/>
      <c r="AA328" s="30"/>
      <c r="AB328" s="30"/>
      <c r="AC328" s="30"/>
      <c r="AD328" s="30"/>
      <c r="AE328" s="30"/>
      <c r="AR328" s="169" t="s">
        <v>150</v>
      </c>
      <c r="AT328" s="169" t="s">
        <v>120</v>
      </c>
      <c r="AU328" s="169" t="s">
        <v>83</v>
      </c>
      <c r="AY328" s="16" t="s">
        <v>117</v>
      </c>
      <c r="BE328" s="170">
        <f t="shared" si="124"/>
        <v>0</v>
      </c>
      <c r="BF328" s="170">
        <f t="shared" si="125"/>
        <v>0</v>
      </c>
      <c r="BG328" s="170">
        <f t="shared" si="126"/>
        <v>0</v>
      </c>
      <c r="BH328" s="170">
        <f t="shared" si="127"/>
        <v>0</v>
      </c>
      <c r="BI328" s="170">
        <f t="shared" si="128"/>
        <v>0</v>
      </c>
      <c r="BJ328" s="16" t="s">
        <v>83</v>
      </c>
      <c r="BK328" s="170">
        <f t="shared" si="129"/>
        <v>0</v>
      </c>
      <c r="BL328" s="16" t="s">
        <v>150</v>
      </c>
      <c r="BM328" s="169" t="s">
        <v>847</v>
      </c>
    </row>
    <row r="329" spans="1:65" s="34" customFormat="1" ht="44.25" customHeight="1">
      <c r="A329" s="30"/>
      <c r="B329" s="156"/>
      <c r="C329" s="176" t="s">
        <v>545</v>
      </c>
      <c r="D329" s="176" t="s">
        <v>306</v>
      </c>
      <c r="E329" s="177" t="s">
        <v>848</v>
      </c>
      <c r="F329" s="178" t="s">
        <v>1016</v>
      </c>
      <c r="G329" s="179" t="s">
        <v>123</v>
      </c>
      <c r="H329" s="180">
        <v>1</v>
      </c>
      <c r="I329" s="181"/>
      <c r="J329" s="182">
        <f t="shared" si="120"/>
        <v>0</v>
      </c>
      <c r="K329" s="183"/>
      <c r="L329" s="184"/>
      <c r="M329" s="185"/>
      <c r="N329" s="186" t="s">
        <v>41</v>
      </c>
      <c r="O329" s="61"/>
      <c r="P329" s="167">
        <f t="shared" si="121"/>
        <v>0</v>
      </c>
      <c r="Q329" s="167">
        <v>0</v>
      </c>
      <c r="R329" s="167">
        <f t="shared" si="122"/>
        <v>0</v>
      </c>
      <c r="S329" s="167">
        <v>0</v>
      </c>
      <c r="T329" s="168">
        <f t="shared" si="123"/>
        <v>0</v>
      </c>
      <c r="U329" s="30"/>
      <c r="V329" s="30"/>
      <c r="W329" s="30"/>
      <c r="X329" s="30"/>
      <c r="Y329" s="30"/>
      <c r="Z329" s="30"/>
      <c r="AA329" s="30"/>
      <c r="AB329" s="30"/>
      <c r="AC329" s="30"/>
      <c r="AD329" s="30"/>
      <c r="AE329" s="30"/>
      <c r="AR329" s="169" t="s">
        <v>177</v>
      </c>
      <c r="AT329" s="169" t="s">
        <v>306</v>
      </c>
      <c r="AU329" s="169" t="s">
        <v>83</v>
      </c>
      <c r="AY329" s="16" t="s">
        <v>117</v>
      </c>
      <c r="BE329" s="170">
        <f t="shared" si="124"/>
        <v>0</v>
      </c>
      <c r="BF329" s="170">
        <f t="shared" si="125"/>
        <v>0</v>
      </c>
      <c r="BG329" s="170">
        <f t="shared" si="126"/>
        <v>0</v>
      </c>
      <c r="BH329" s="170">
        <f t="shared" si="127"/>
        <v>0</v>
      </c>
      <c r="BI329" s="170">
        <f t="shared" si="128"/>
        <v>0</v>
      </c>
      <c r="BJ329" s="16" t="s">
        <v>83</v>
      </c>
      <c r="BK329" s="170">
        <f t="shared" si="129"/>
        <v>0</v>
      </c>
      <c r="BL329" s="16" t="s">
        <v>150</v>
      </c>
      <c r="BM329" s="169" t="s">
        <v>849</v>
      </c>
    </row>
    <row r="330" spans="1:65" s="34" customFormat="1" ht="24.15" customHeight="1">
      <c r="A330" s="30"/>
      <c r="B330" s="156"/>
      <c r="C330" s="157" t="s">
        <v>850</v>
      </c>
      <c r="D330" s="157" t="s">
        <v>120</v>
      </c>
      <c r="E330" s="158" t="s">
        <v>851</v>
      </c>
      <c r="F330" s="159" t="s">
        <v>852</v>
      </c>
      <c r="G330" s="160" t="s">
        <v>123</v>
      </c>
      <c r="H330" s="161">
        <v>47</v>
      </c>
      <c r="I330" s="162"/>
      <c r="J330" s="163">
        <f t="shared" si="120"/>
        <v>0</v>
      </c>
      <c r="K330" s="164"/>
      <c r="L330" s="31"/>
      <c r="M330" s="165"/>
      <c r="N330" s="166" t="s">
        <v>41</v>
      </c>
      <c r="O330" s="61"/>
      <c r="P330" s="167">
        <f t="shared" si="121"/>
        <v>0</v>
      </c>
      <c r="Q330" s="167">
        <v>0</v>
      </c>
      <c r="R330" s="167">
        <f t="shared" si="122"/>
        <v>0</v>
      </c>
      <c r="S330" s="167">
        <v>0</v>
      </c>
      <c r="T330" s="168">
        <f t="shared" si="123"/>
        <v>0</v>
      </c>
      <c r="U330" s="30"/>
      <c r="V330" s="30"/>
      <c r="W330" s="30"/>
      <c r="X330" s="30"/>
      <c r="Y330" s="30"/>
      <c r="Z330" s="30"/>
      <c r="AA330" s="30"/>
      <c r="AB330" s="30"/>
      <c r="AC330" s="30"/>
      <c r="AD330" s="30"/>
      <c r="AE330" s="30"/>
      <c r="AR330" s="169" t="s">
        <v>150</v>
      </c>
      <c r="AT330" s="169" t="s">
        <v>120</v>
      </c>
      <c r="AU330" s="169" t="s">
        <v>83</v>
      </c>
      <c r="AY330" s="16" t="s">
        <v>117</v>
      </c>
      <c r="BE330" s="170">
        <f t="shared" si="124"/>
        <v>0</v>
      </c>
      <c r="BF330" s="170">
        <f t="shared" si="125"/>
        <v>0</v>
      </c>
      <c r="BG330" s="170">
        <f t="shared" si="126"/>
        <v>0</v>
      </c>
      <c r="BH330" s="170">
        <f t="shared" si="127"/>
        <v>0</v>
      </c>
      <c r="BI330" s="170">
        <f t="shared" si="128"/>
        <v>0</v>
      </c>
      <c r="BJ330" s="16" t="s">
        <v>83</v>
      </c>
      <c r="BK330" s="170">
        <f t="shared" si="129"/>
        <v>0</v>
      </c>
      <c r="BL330" s="16" t="s">
        <v>150</v>
      </c>
      <c r="BM330" s="169" t="s">
        <v>853</v>
      </c>
    </row>
    <row r="331" spans="1:65" s="34" customFormat="1" ht="16.5" customHeight="1">
      <c r="A331" s="30"/>
      <c r="B331" s="156"/>
      <c r="C331" s="176" t="s">
        <v>548</v>
      </c>
      <c r="D331" s="176" t="s">
        <v>306</v>
      </c>
      <c r="E331" s="177" t="s">
        <v>854</v>
      </c>
      <c r="F331" s="178" t="s">
        <v>855</v>
      </c>
      <c r="G331" s="179" t="s">
        <v>123</v>
      </c>
      <c r="H331" s="180">
        <v>45</v>
      </c>
      <c r="I331" s="181"/>
      <c r="J331" s="182">
        <f t="shared" si="120"/>
        <v>0</v>
      </c>
      <c r="K331" s="183"/>
      <c r="L331" s="184"/>
      <c r="M331" s="185"/>
      <c r="N331" s="186" t="s">
        <v>41</v>
      </c>
      <c r="O331" s="61"/>
      <c r="P331" s="167">
        <f t="shared" si="121"/>
        <v>0</v>
      </c>
      <c r="Q331" s="167">
        <v>0</v>
      </c>
      <c r="R331" s="167">
        <f t="shared" si="122"/>
        <v>0</v>
      </c>
      <c r="S331" s="167">
        <v>0</v>
      </c>
      <c r="T331" s="168">
        <f t="shared" si="123"/>
        <v>0</v>
      </c>
      <c r="U331" s="30"/>
      <c r="V331" s="30"/>
      <c r="W331" s="30"/>
      <c r="X331" s="30"/>
      <c r="Y331" s="30"/>
      <c r="Z331" s="30"/>
      <c r="AA331" s="30"/>
      <c r="AB331" s="30"/>
      <c r="AC331" s="30"/>
      <c r="AD331" s="30"/>
      <c r="AE331" s="30"/>
      <c r="AR331" s="169" t="s">
        <v>177</v>
      </c>
      <c r="AT331" s="169" t="s">
        <v>306</v>
      </c>
      <c r="AU331" s="169" t="s">
        <v>83</v>
      </c>
      <c r="AY331" s="16" t="s">
        <v>117</v>
      </c>
      <c r="BE331" s="170">
        <f t="shared" si="124"/>
        <v>0</v>
      </c>
      <c r="BF331" s="170">
        <f t="shared" si="125"/>
        <v>0</v>
      </c>
      <c r="BG331" s="170">
        <f t="shared" si="126"/>
        <v>0</v>
      </c>
      <c r="BH331" s="170">
        <f t="shared" si="127"/>
        <v>0</v>
      </c>
      <c r="BI331" s="170">
        <f t="shared" si="128"/>
        <v>0</v>
      </c>
      <c r="BJ331" s="16" t="s">
        <v>83</v>
      </c>
      <c r="BK331" s="170">
        <f t="shared" si="129"/>
        <v>0</v>
      </c>
      <c r="BL331" s="16" t="s">
        <v>150</v>
      </c>
      <c r="BM331" s="169" t="s">
        <v>856</v>
      </c>
    </row>
    <row r="332" spans="1:65" s="34" customFormat="1" ht="16.5" customHeight="1">
      <c r="A332" s="30"/>
      <c r="B332" s="156"/>
      <c r="C332" s="176" t="s">
        <v>857</v>
      </c>
      <c r="D332" s="176" t="s">
        <v>306</v>
      </c>
      <c r="E332" s="177" t="s">
        <v>858</v>
      </c>
      <c r="F332" s="178" t="s">
        <v>859</v>
      </c>
      <c r="G332" s="179" t="s">
        <v>123</v>
      </c>
      <c r="H332" s="180">
        <v>2</v>
      </c>
      <c r="I332" s="181"/>
      <c r="J332" s="182">
        <f t="shared" si="120"/>
        <v>0</v>
      </c>
      <c r="K332" s="183"/>
      <c r="L332" s="184"/>
      <c r="M332" s="185"/>
      <c r="N332" s="186" t="s">
        <v>41</v>
      </c>
      <c r="O332" s="61"/>
      <c r="P332" s="167">
        <f t="shared" si="121"/>
        <v>0</v>
      </c>
      <c r="Q332" s="167">
        <v>0</v>
      </c>
      <c r="R332" s="167">
        <f t="shared" si="122"/>
        <v>0</v>
      </c>
      <c r="S332" s="167">
        <v>0</v>
      </c>
      <c r="T332" s="168">
        <f t="shared" si="123"/>
        <v>0</v>
      </c>
      <c r="U332" s="30"/>
      <c r="V332" s="30"/>
      <c r="W332" s="30"/>
      <c r="X332" s="30"/>
      <c r="Y332" s="30"/>
      <c r="Z332" s="30"/>
      <c r="AA332" s="30"/>
      <c r="AB332" s="30"/>
      <c r="AC332" s="30"/>
      <c r="AD332" s="30"/>
      <c r="AE332" s="30"/>
      <c r="AR332" s="169" t="s">
        <v>177</v>
      </c>
      <c r="AT332" s="169" t="s">
        <v>306</v>
      </c>
      <c r="AU332" s="169" t="s">
        <v>83</v>
      </c>
      <c r="AY332" s="16" t="s">
        <v>117</v>
      </c>
      <c r="BE332" s="170">
        <f t="shared" si="124"/>
        <v>0</v>
      </c>
      <c r="BF332" s="170">
        <f t="shared" si="125"/>
        <v>0</v>
      </c>
      <c r="BG332" s="170">
        <f t="shared" si="126"/>
        <v>0</v>
      </c>
      <c r="BH332" s="170">
        <f t="shared" si="127"/>
        <v>0</v>
      </c>
      <c r="BI332" s="170">
        <f t="shared" si="128"/>
        <v>0</v>
      </c>
      <c r="BJ332" s="16" t="s">
        <v>83</v>
      </c>
      <c r="BK332" s="170">
        <f t="shared" si="129"/>
        <v>0</v>
      </c>
      <c r="BL332" s="16" t="s">
        <v>150</v>
      </c>
      <c r="BM332" s="169" t="s">
        <v>860</v>
      </c>
    </row>
    <row r="333" spans="1:65" s="34" customFormat="1" ht="24.15" customHeight="1">
      <c r="A333" s="30"/>
      <c r="B333" s="156"/>
      <c r="C333" s="157" t="s">
        <v>552</v>
      </c>
      <c r="D333" s="157" t="s">
        <v>120</v>
      </c>
      <c r="E333" s="158" t="s">
        <v>861</v>
      </c>
      <c r="F333" s="159" t="s">
        <v>862</v>
      </c>
      <c r="G333" s="160" t="s">
        <v>444</v>
      </c>
      <c r="H333" s="161">
        <v>105.8</v>
      </c>
      <c r="I333" s="162"/>
      <c r="J333" s="163">
        <f t="shared" si="120"/>
        <v>0</v>
      </c>
      <c r="K333" s="164"/>
      <c r="L333" s="31"/>
      <c r="M333" s="165"/>
      <c r="N333" s="166" t="s">
        <v>41</v>
      </c>
      <c r="O333" s="61"/>
      <c r="P333" s="167">
        <f t="shared" si="121"/>
        <v>0</v>
      </c>
      <c r="Q333" s="167">
        <v>6.3809100000000005E-5</v>
      </c>
      <c r="R333" s="167">
        <f t="shared" si="122"/>
        <v>6.7510027800000002E-3</v>
      </c>
      <c r="S333" s="167">
        <v>0</v>
      </c>
      <c r="T333" s="168">
        <f t="shared" si="123"/>
        <v>0</v>
      </c>
      <c r="U333" s="30"/>
      <c r="V333" s="30"/>
      <c r="W333" s="30"/>
      <c r="X333" s="30"/>
      <c r="Y333" s="30"/>
      <c r="Z333" s="30"/>
      <c r="AA333" s="30"/>
      <c r="AB333" s="30"/>
      <c r="AC333" s="30"/>
      <c r="AD333" s="30"/>
      <c r="AE333" s="30"/>
      <c r="AR333" s="169" t="s">
        <v>150</v>
      </c>
      <c r="AT333" s="169" t="s">
        <v>120</v>
      </c>
      <c r="AU333" s="169" t="s">
        <v>83</v>
      </c>
      <c r="AY333" s="16" t="s">
        <v>117</v>
      </c>
      <c r="BE333" s="170">
        <f t="shared" si="124"/>
        <v>0</v>
      </c>
      <c r="BF333" s="170">
        <f t="shared" si="125"/>
        <v>0</v>
      </c>
      <c r="BG333" s="170">
        <f t="shared" si="126"/>
        <v>0</v>
      </c>
      <c r="BH333" s="170">
        <f t="shared" si="127"/>
        <v>0</v>
      </c>
      <c r="BI333" s="170">
        <f t="shared" si="128"/>
        <v>0</v>
      </c>
      <c r="BJ333" s="16" t="s">
        <v>83</v>
      </c>
      <c r="BK333" s="170">
        <f t="shared" si="129"/>
        <v>0</v>
      </c>
      <c r="BL333" s="16" t="s">
        <v>150</v>
      </c>
      <c r="BM333" s="169" t="s">
        <v>863</v>
      </c>
    </row>
    <row r="334" spans="1:65" s="34" customFormat="1" ht="24.15" customHeight="1">
      <c r="A334" s="30"/>
      <c r="B334" s="156"/>
      <c r="C334" s="157" t="s">
        <v>864</v>
      </c>
      <c r="D334" s="157" t="s">
        <v>120</v>
      </c>
      <c r="E334" s="158" t="s">
        <v>865</v>
      </c>
      <c r="F334" s="159" t="s">
        <v>866</v>
      </c>
      <c r="G334" s="160" t="s">
        <v>444</v>
      </c>
      <c r="H334" s="161">
        <v>5500</v>
      </c>
      <c r="I334" s="162"/>
      <c r="J334" s="163">
        <f t="shared" si="120"/>
        <v>0</v>
      </c>
      <c r="K334" s="164"/>
      <c r="L334" s="31"/>
      <c r="M334" s="165"/>
      <c r="N334" s="166" t="s">
        <v>41</v>
      </c>
      <c r="O334" s="61"/>
      <c r="P334" s="167">
        <f t="shared" si="121"/>
        <v>0</v>
      </c>
      <c r="Q334" s="167">
        <v>5.1507900000000002E-5</v>
      </c>
      <c r="R334" s="167">
        <f t="shared" si="122"/>
        <v>0.28329345</v>
      </c>
      <c r="S334" s="167">
        <v>0</v>
      </c>
      <c r="T334" s="168">
        <f t="shared" si="123"/>
        <v>0</v>
      </c>
      <c r="U334" s="30"/>
      <c r="V334" s="30"/>
      <c r="W334" s="30"/>
      <c r="X334" s="30"/>
      <c r="Y334" s="30"/>
      <c r="Z334" s="30"/>
      <c r="AA334" s="30"/>
      <c r="AB334" s="30"/>
      <c r="AC334" s="30"/>
      <c r="AD334" s="30"/>
      <c r="AE334" s="30"/>
      <c r="AR334" s="169" t="s">
        <v>150</v>
      </c>
      <c r="AT334" s="169" t="s">
        <v>120</v>
      </c>
      <c r="AU334" s="169" t="s">
        <v>83</v>
      </c>
      <c r="AY334" s="16" t="s">
        <v>117</v>
      </c>
      <c r="BE334" s="170">
        <f t="shared" si="124"/>
        <v>0</v>
      </c>
      <c r="BF334" s="170">
        <f t="shared" si="125"/>
        <v>0</v>
      </c>
      <c r="BG334" s="170">
        <f t="shared" si="126"/>
        <v>0</v>
      </c>
      <c r="BH334" s="170">
        <f t="shared" si="127"/>
        <v>0</v>
      </c>
      <c r="BI334" s="170">
        <f t="shared" si="128"/>
        <v>0</v>
      </c>
      <c r="BJ334" s="16" t="s">
        <v>83</v>
      </c>
      <c r="BK334" s="170">
        <f t="shared" si="129"/>
        <v>0</v>
      </c>
      <c r="BL334" s="16" t="s">
        <v>150</v>
      </c>
      <c r="BM334" s="169" t="s">
        <v>867</v>
      </c>
    </row>
    <row r="335" spans="1:65" s="34" customFormat="1" ht="24.15" customHeight="1">
      <c r="A335" s="30"/>
      <c r="B335" s="156"/>
      <c r="C335" s="176" t="s">
        <v>555</v>
      </c>
      <c r="D335" s="176" t="s">
        <v>306</v>
      </c>
      <c r="E335" s="177" t="s">
        <v>868</v>
      </c>
      <c r="F335" s="178" t="s">
        <v>869</v>
      </c>
      <c r="G335" s="179" t="s">
        <v>444</v>
      </c>
      <c r="H335" s="180">
        <v>5500</v>
      </c>
      <c r="I335" s="181"/>
      <c r="J335" s="182">
        <f t="shared" si="120"/>
        <v>0</v>
      </c>
      <c r="K335" s="183"/>
      <c r="L335" s="184"/>
      <c r="M335" s="185"/>
      <c r="N335" s="186" t="s">
        <v>41</v>
      </c>
      <c r="O335" s="61"/>
      <c r="P335" s="167">
        <f t="shared" si="121"/>
        <v>0</v>
      </c>
      <c r="Q335" s="167">
        <v>0</v>
      </c>
      <c r="R335" s="167">
        <f t="shared" si="122"/>
        <v>0</v>
      </c>
      <c r="S335" s="167">
        <v>0</v>
      </c>
      <c r="T335" s="168">
        <f t="shared" si="123"/>
        <v>0</v>
      </c>
      <c r="U335" s="30"/>
      <c r="V335" s="30"/>
      <c r="W335" s="30"/>
      <c r="X335" s="30"/>
      <c r="Y335" s="30"/>
      <c r="Z335" s="30"/>
      <c r="AA335" s="30"/>
      <c r="AB335" s="30"/>
      <c r="AC335" s="30"/>
      <c r="AD335" s="30"/>
      <c r="AE335" s="30"/>
      <c r="AR335" s="169" t="s">
        <v>177</v>
      </c>
      <c r="AT335" s="169" t="s">
        <v>306</v>
      </c>
      <c r="AU335" s="169" t="s">
        <v>83</v>
      </c>
      <c r="AY335" s="16" t="s">
        <v>117</v>
      </c>
      <c r="BE335" s="170">
        <f t="shared" si="124"/>
        <v>0</v>
      </c>
      <c r="BF335" s="170">
        <f t="shared" si="125"/>
        <v>0</v>
      </c>
      <c r="BG335" s="170">
        <f t="shared" si="126"/>
        <v>0</v>
      </c>
      <c r="BH335" s="170">
        <f t="shared" si="127"/>
        <v>0</v>
      </c>
      <c r="BI335" s="170">
        <f t="shared" si="128"/>
        <v>0</v>
      </c>
      <c r="BJ335" s="16" t="s">
        <v>83</v>
      </c>
      <c r="BK335" s="170">
        <f t="shared" si="129"/>
        <v>0</v>
      </c>
      <c r="BL335" s="16" t="s">
        <v>150</v>
      </c>
      <c r="BM335" s="169" t="s">
        <v>870</v>
      </c>
    </row>
    <row r="336" spans="1:65" s="34" customFormat="1" ht="24.15" customHeight="1">
      <c r="A336" s="30"/>
      <c r="B336" s="156"/>
      <c r="C336" s="157" t="s">
        <v>871</v>
      </c>
      <c r="D336" s="157" t="s">
        <v>120</v>
      </c>
      <c r="E336" s="158" t="s">
        <v>872</v>
      </c>
      <c r="F336" s="159" t="s">
        <v>873</v>
      </c>
      <c r="G336" s="160" t="s">
        <v>184</v>
      </c>
      <c r="H336" s="161">
        <v>3.5979999999999999</v>
      </c>
      <c r="I336" s="162"/>
      <c r="J336" s="163">
        <f t="shared" si="120"/>
        <v>0</v>
      </c>
      <c r="K336" s="164"/>
      <c r="L336" s="31"/>
      <c r="M336" s="165"/>
      <c r="N336" s="166" t="s">
        <v>41</v>
      </c>
      <c r="O336" s="61"/>
      <c r="P336" s="167">
        <f t="shared" si="121"/>
        <v>0</v>
      </c>
      <c r="Q336" s="167">
        <v>0</v>
      </c>
      <c r="R336" s="167">
        <f t="shared" si="122"/>
        <v>0</v>
      </c>
      <c r="S336" s="167">
        <v>0</v>
      </c>
      <c r="T336" s="168">
        <f t="shared" si="123"/>
        <v>0</v>
      </c>
      <c r="U336" s="30"/>
      <c r="V336" s="30"/>
      <c r="W336" s="30"/>
      <c r="X336" s="30"/>
      <c r="Y336" s="30"/>
      <c r="Z336" s="30"/>
      <c r="AA336" s="30"/>
      <c r="AB336" s="30"/>
      <c r="AC336" s="30"/>
      <c r="AD336" s="30"/>
      <c r="AE336" s="30"/>
      <c r="AR336" s="169" t="s">
        <v>150</v>
      </c>
      <c r="AT336" s="169" t="s">
        <v>120</v>
      </c>
      <c r="AU336" s="169" t="s">
        <v>83</v>
      </c>
      <c r="AY336" s="16" t="s">
        <v>117</v>
      </c>
      <c r="BE336" s="170">
        <f t="shared" si="124"/>
        <v>0</v>
      </c>
      <c r="BF336" s="170">
        <f t="shared" si="125"/>
        <v>0</v>
      </c>
      <c r="BG336" s="170">
        <f t="shared" si="126"/>
        <v>0</v>
      </c>
      <c r="BH336" s="170">
        <f t="shared" si="127"/>
        <v>0</v>
      </c>
      <c r="BI336" s="170">
        <f t="shared" si="128"/>
        <v>0</v>
      </c>
      <c r="BJ336" s="16" t="s">
        <v>83</v>
      </c>
      <c r="BK336" s="170">
        <f t="shared" si="129"/>
        <v>0</v>
      </c>
      <c r="BL336" s="16" t="s">
        <v>150</v>
      </c>
      <c r="BM336" s="169" t="s">
        <v>874</v>
      </c>
    </row>
    <row r="337" spans="1:65" s="142" customFormat="1" ht="22.8" customHeight="1">
      <c r="B337" s="143"/>
      <c r="D337" s="144" t="s">
        <v>74</v>
      </c>
      <c r="E337" s="154" t="s">
        <v>875</v>
      </c>
      <c r="F337" s="154" t="s">
        <v>876</v>
      </c>
      <c r="I337" s="146"/>
      <c r="J337" s="155">
        <f>BK337</f>
        <v>0</v>
      </c>
      <c r="L337" s="143"/>
      <c r="M337" s="148"/>
      <c r="N337" s="149"/>
      <c r="O337" s="149"/>
      <c r="P337" s="150">
        <f>SUM(P338:P340)</f>
        <v>0</v>
      </c>
      <c r="Q337" s="149"/>
      <c r="R337" s="150">
        <f>SUM(R338:R340)</f>
        <v>0.40265463899999998</v>
      </c>
      <c r="S337" s="149"/>
      <c r="T337" s="151">
        <f>SUM(T338:T340)</f>
        <v>0</v>
      </c>
      <c r="AR337" s="144" t="s">
        <v>83</v>
      </c>
      <c r="AT337" s="152" t="s">
        <v>74</v>
      </c>
      <c r="AU337" s="152" t="s">
        <v>12</v>
      </c>
      <c r="AY337" s="144" t="s">
        <v>117</v>
      </c>
      <c r="BK337" s="153">
        <f>SUM(BK338:BK340)</f>
        <v>0</v>
      </c>
    </row>
    <row r="338" spans="1:65" s="34" customFormat="1" ht="24.15" customHeight="1">
      <c r="A338" s="30"/>
      <c r="B338" s="156"/>
      <c r="C338" s="157" t="s">
        <v>561</v>
      </c>
      <c r="D338" s="157" t="s">
        <v>120</v>
      </c>
      <c r="E338" s="158" t="s">
        <v>877</v>
      </c>
      <c r="F338" s="159" t="s">
        <v>878</v>
      </c>
      <c r="G338" s="160" t="s">
        <v>139</v>
      </c>
      <c r="H338" s="161">
        <v>106.607</v>
      </c>
      <c r="I338" s="162"/>
      <c r="J338" s="163">
        <f>ROUND(I338*H338,2)</f>
        <v>0</v>
      </c>
      <c r="K338" s="164"/>
      <c r="L338" s="31"/>
      <c r="M338" s="165"/>
      <c r="N338" s="166" t="s">
        <v>41</v>
      </c>
      <c r="O338" s="61"/>
      <c r="P338" s="167">
        <f>O338*H338</f>
        <v>0</v>
      </c>
      <c r="Q338" s="167">
        <v>3.777E-3</v>
      </c>
      <c r="R338" s="167">
        <f>Q338*H338</f>
        <v>0.40265463899999998</v>
      </c>
      <c r="S338" s="167">
        <v>0</v>
      </c>
      <c r="T338" s="168">
        <f>S338*H338</f>
        <v>0</v>
      </c>
      <c r="U338" s="30"/>
      <c r="V338" s="30"/>
      <c r="W338" s="30"/>
      <c r="X338" s="30"/>
      <c r="Y338" s="30"/>
      <c r="Z338" s="30"/>
      <c r="AA338" s="30"/>
      <c r="AB338" s="30"/>
      <c r="AC338" s="30"/>
      <c r="AD338" s="30"/>
      <c r="AE338" s="30"/>
      <c r="AR338" s="169" t="s">
        <v>150</v>
      </c>
      <c r="AT338" s="169" t="s">
        <v>120</v>
      </c>
      <c r="AU338" s="169" t="s">
        <v>83</v>
      </c>
      <c r="AY338" s="16" t="s">
        <v>117</v>
      </c>
      <c r="BE338" s="170">
        <f>IF(N338="základná",J338,0)</f>
        <v>0</v>
      </c>
      <c r="BF338" s="170">
        <f>IF(N338="znížená",J338,0)</f>
        <v>0</v>
      </c>
      <c r="BG338" s="170">
        <f>IF(N338="zákl. prenesená",J338,0)</f>
        <v>0</v>
      </c>
      <c r="BH338" s="170">
        <f>IF(N338="zníž. prenesená",J338,0)</f>
        <v>0</v>
      </c>
      <c r="BI338" s="170">
        <f>IF(N338="nulová",J338,0)</f>
        <v>0</v>
      </c>
      <c r="BJ338" s="16" t="s">
        <v>83</v>
      </c>
      <c r="BK338" s="170">
        <f>ROUND(I338*H338,2)</f>
        <v>0</v>
      </c>
      <c r="BL338" s="16" t="s">
        <v>150</v>
      </c>
      <c r="BM338" s="169" t="s">
        <v>879</v>
      </c>
    </row>
    <row r="339" spans="1:65" s="34" customFormat="1" ht="16.5" customHeight="1">
      <c r="A339" s="30"/>
      <c r="B339" s="156"/>
      <c r="C339" s="176" t="s">
        <v>880</v>
      </c>
      <c r="D339" s="176" t="s">
        <v>306</v>
      </c>
      <c r="E339" s="177" t="s">
        <v>881</v>
      </c>
      <c r="F339" s="178" t="s">
        <v>882</v>
      </c>
      <c r="G339" s="179" t="s">
        <v>139</v>
      </c>
      <c r="H339" s="180">
        <v>108.739</v>
      </c>
      <c r="I339" s="181"/>
      <c r="J339" s="182">
        <f>ROUND(I339*H339,2)</f>
        <v>0</v>
      </c>
      <c r="K339" s="183"/>
      <c r="L339" s="184"/>
      <c r="M339" s="185"/>
      <c r="N339" s="186" t="s">
        <v>41</v>
      </c>
      <c r="O339" s="61"/>
      <c r="P339" s="167">
        <f>O339*H339</f>
        <v>0</v>
      </c>
      <c r="Q339" s="167">
        <v>0</v>
      </c>
      <c r="R339" s="167">
        <f>Q339*H339</f>
        <v>0</v>
      </c>
      <c r="S339" s="167">
        <v>0</v>
      </c>
      <c r="T339" s="168">
        <f>S339*H339</f>
        <v>0</v>
      </c>
      <c r="U339" s="30"/>
      <c r="V339" s="30"/>
      <c r="W339" s="30"/>
      <c r="X339" s="30"/>
      <c r="Y339" s="30"/>
      <c r="Z339" s="30"/>
      <c r="AA339" s="30"/>
      <c r="AB339" s="30"/>
      <c r="AC339" s="30"/>
      <c r="AD339" s="30"/>
      <c r="AE339" s="30"/>
      <c r="AR339" s="169" t="s">
        <v>177</v>
      </c>
      <c r="AT339" s="169" t="s">
        <v>306</v>
      </c>
      <c r="AU339" s="169" t="s">
        <v>83</v>
      </c>
      <c r="AY339" s="16" t="s">
        <v>117</v>
      </c>
      <c r="BE339" s="170">
        <f>IF(N339="základná",J339,0)</f>
        <v>0</v>
      </c>
      <c r="BF339" s="170">
        <f>IF(N339="znížená",J339,0)</f>
        <v>0</v>
      </c>
      <c r="BG339" s="170">
        <f>IF(N339="zákl. prenesená",J339,0)</f>
        <v>0</v>
      </c>
      <c r="BH339" s="170">
        <f>IF(N339="zníž. prenesená",J339,0)</f>
        <v>0</v>
      </c>
      <c r="BI339" s="170">
        <f>IF(N339="nulová",J339,0)</f>
        <v>0</v>
      </c>
      <c r="BJ339" s="16" t="s">
        <v>83</v>
      </c>
      <c r="BK339" s="170">
        <f>ROUND(I339*H339,2)</f>
        <v>0</v>
      </c>
      <c r="BL339" s="16" t="s">
        <v>150</v>
      </c>
      <c r="BM339" s="169" t="s">
        <v>883</v>
      </c>
    </row>
    <row r="340" spans="1:65" s="34" customFormat="1" ht="24.15" customHeight="1">
      <c r="A340" s="30"/>
      <c r="B340" s="156"/>
      <c r="C340" s="157" t="s">
        <v>564</v>
      </c>
      <c r="D340" s="157" t="s">
        <v>120</v>
      </c>
      <c r="E340" s="158" t="s">
        <v>884</v>
      </c>
      <c r="F340" s="159" t="s">
        <v>885</v>
      </c>
      <c r="G340" s="160" t="s">
        <v>184</v>
      </c>
      <c r="H340" s="161">
        <v>2.1240000000000001</v>
      </c>
      <c r="I340" s="162"/>
      <c r="J340" s="163">
        <f>ROUND(I340*H340,2)</f>
        <v>0</v>
      </c>
      <c r="K340" s="164"/>
      <c r="L340" s="31"/>
      <c r="M340" s="165"/>
      <c r="N340" s="166" t="s">
        <v>41</v>
      </c>
      <c r="O340" s="61"/>
      <c r="P340" s="167">
        <f>O340*H340</f>
        <v>0</v>
      </c>
      <c r="Q340" s="167">
        <v>0</v>
      </c>
      <c r="R340" s="167">
        <f>Q340*H340</f>
        <v>0</v>
      </c>
      <c r="S340" s="167">
        <v>0</v>
      </c>
      <c r="T340" s="168">
        <f>S340*H340</f>
        <v>0</v>
      </c>
      <c r="U340" s="30"/>
      <c r="V340" s="30"/>
      <c r="W340" s="30"/>
      <c r="X340" s="30"/>
      <c r="Y340" s="30"/>
      <c r="Z340" s="30"/>
      <c r="AA340" s="30"/>
      <c r="AB340" s="30"/>
      <c r="AC340" s="30"/>
      <c r="AD340" s="30"/>
      <c r="AE340" s="30"/>
      <c r="AR340" s="169" t="s">
        <v>150</v>
      </c>
      <c r="AT340" s="169" t="s">
        <v>120</v>
      </c>
      <c r="AU340" s="169" t="s">
        <v>83</v>
      </c>
      <c r="AY340" s="16" t="s">
        <v>117</v>
      </c>
      <c r="BE340" s="170">
        <f>IF(N340="základná",J340,0)</f>
        <v>0</v>
      </c>
      <c r="BF340" s="170">
        <f>IF(N340="znížená",J340,0)</f>
        <v>0</v>
      </c>
      <c r="BG340" s="170">
        <f>IF(N340="zákl. prenesená",J340,0)</f>
        <v>0</v>
      </c>
      <c r="BH340" s="170">
        <f>IF(N340="zníž. prenesená",J340,0)</f>
        <v>0</v>
      </c>
      <c r="BI340" s="170">
        <f>IF(N340="nulová",J340,0)</f>
        <v>0</v>
      </c>
      <c r="BJ340" s="16" t="s">
        <v>83</v>
      </c>
      <c r="BK340" s="170">
        <f>ROUND(I340*H340,2)</f>
        <v>0</v>
      </c>
      <c r="BL340" s="16" t="s">
        <v>150</v>
      </c>
      <c r="BM340" s="169" t="s">
        <v>886</v>
      </c>
    </row>
    <row r="341" spans="1:65" s="142" customFormat="1" ht="22.8" customHeight="1">
      <c r="B341" s="143"/>
      <c r="D341" s="144" t="s">
        <v>74</v>
      </c>
      <c r="E341" s="154" t="s">
        <v>887</v>
      </c>
      <c r="F341" s="154" t="s">
        <v>888</v>
      </c>
      <c r="I341" s="146"/>
      <c r="J341" s="155">
        <f>BK341</f>
        <v>0</v>
      </c>
      <c r="L341" s="143"/>
      <c r="M341" s="148"/>
      <c r="N341" s="149"/>
      <c r="O341" s="149"/>
      <c r="P341" s="150">
        <f>SUM(P342:P348)</f>
        <v>0</v>
      </c>
      <c r="Q341" s="149"/>
      <c r="R341" s="150">
        <f>SUM(R342:R348)</f>
        <v>4.59813E-4</v>
      </c>
      <c r="S341" s="149"/>
      <c r="T341" s="151">
        <f>SUM(T342:T348)</f>
        <v>0</v>
      </c>
      <c r="AR341" s="144" t="s">
        <v>83</v>
      </c>
      <c r="AT341" s="152" t="s">
        <v>74</v>
      </c>
      <c r="AU341" s="152" t="s">
        <v>12</v>
      </c>
      <c r="AY341" s="144" t="s">
        <v>117</v>
      </c>
      <c r="BK341" s="153">
        <f>SUM(BK342:BK348)</f>
        <v>0</v>
      </c>
    </row>
    <row r="342" spans="1:65" s="34" customFormat="1" ht="24.15" customHeight="1">
      <c r="A342" s="30"/>
      <c r="B342" s="156"/>
      <c r="C342" s="157" t="s">
        <v>889</v>
      </c>
      <c r="D342" s="157" t="s">
        <v>120</v>
      </c>
      <c r="E342" s="158" t="s">
        <v>890</v>
      </c>
      <c r="F342" s="159" t="s">
        <v>891</v>
      </c>
      <c r="G342" s="160" t="s">
        <v>176</v>
      </c>
      <c r="H342" s="161">
        <v>12.499000000000001</v>
      </c>
      <c r="I342" s="162"/>
      <c r="J342" s="163">
        <f t="shared" ref="J342:J348" si="130">ROUND(I342*H342,2)</f>
        <v>0</v>
      </c>
      <c r="K342" s="164"/>
      <c r="L342" s="31"/>
      <c r="M342" s="165"/>
      <c r="N342" s="166" t="s">
        <v>41</v>
      </c>
      <c r="O342" s="61"/>
      <c r="P342" s="167">
        <f t="shared" ref="P342:P348" si="131">O342*H342</f>
        <v>0</v>
      </c>
      <c r="Q342" s="167">
        <v>1.5E-5</v>
      </c>
      <c r="R342" s="167">
        <f t="shared" ref="R342:R348" si="132">Q342*H342</f>
        <v>1.8748500000000001E-4</v>
      </c>
      <c r="S342" s="167">
        <v>0</v>
      </c>
      <c r="T342" s="168">
        <f t="shared" ref="T342:T348" si="133">S342*H342</f>
        <v>0</v>
      </c>
      <c r="U342" s="30"/>
      <c r="V342" s="30"/>
      <c r="W342" s="30"/>
      <c r="X342" s="30"/>
      <c r="Y342" s="30"/>
      <c r="Z342" s="30"/>
      <c r="AA342" s="30"/>
      <c r="AB342" s="30"/>
      <c r="AC342" s="30"/>
      <c r="AD342" s="30"/>
      <c r="AE342" s="30"/>
      <c r="AR342" s="169" t="s">
        <v>150</v>
      </c>
      <c r="AT342" s="169" t="s">
        <v>120</v>
      </c>
      <c r="AU342" s="169" t="s">
        <v>83</v>
      </c>
      <c r="AY342" s="16" t="s">
        <v>117</v>
      </c>
      <c r="BE342" s="170">
        <f t="shared" ref="BE342:BE348" si="134">IF(N342="základná",J342,0)</f>
        <v>0</v>
      </c>
      <c r="BF342" s="170">
        <f t="shared" ref="BF342:BF348" si="135">IF(N342="znížená",J342,0)</f>
        <v>0</v>
      </c>
      <c r="BG342" s="170">
        <f t="shared" ref="BG342:BG348" si="136">IF(N342="zákl. prenesená",J342,0)</f>
        <v>0</v>
      </c>
      <c r="BH342" s="170">
        <f t="shared" ref="BH342:BH348" si="137">IF(N342="zníž. prenesená",J342,0)</f>
        <v>0</v>
      </c>
      <c r="BI342" s="170">
        <f t="shared" ref="BI342:BI348" si="138">IF(N342="nulová",J342,0)</f>
        <v>0</v>
      </c>
      <c r="BJ342" s="16" t="s">
        <v>83</v>
      </c>
      <c r="BK342" s="170">
        <f t="shared" ref="BK342:BK348" si="139">ROUND(I342*H342,2)</f>
        <v>0</v>
      </c>
      <c r="BL342" s="16" t="s">
        <v>150</v>
      </c>
      <c r="BM342" s="169" t="s">
        <v>892</v>
      </c>
    </row>
    <row r="343" spans="1:65" s="34" customFormat="1" ht="16.5" customHeight="1">
      <c r="A343" s="30"/>
      <c r="B343" s="156"/>
      <c r="C343" s="176" t="s">
        <v>568</v>
      </c>
      <c r="D343" s="176" t="s">
        <v>306</v>
      </c>
      <c r="E343" s="177" t="s">
        <v>893</v>
      </c>
      <c r="F343" s="178" t="s">
        <v>894</v>
      </c>
      <c r="G343" s="179" t="s">
        <v>176</v>
      </c>
      <c r="H343" s="180">
        <v>12.624000000000001</v>
      </c>
      <c r="I343" s="181"/>
      <c r="J343" s="182">
        <f t="shared" si="130"/>
        <v>0</v>
      </c>
      <c r="K343" s="183"/>
      <c r="L343" s="184"/>
      <c r="M343" s="185"/>
      <c r="N343" s="186" t="s">
        <v>41</v>
      </c>
      <c r="O343" s="61"/>
      <c r="P343" s="167">
        <f t="shared" si="131"/>
        <v>0</v>
      </c>
      <c r="Q343" s="167">
        <v>0</v>
      </c>
      <c r="R343" s="167">
        <f t="shared" si="132"/>
        <v>0</v>
      </c>
      <c r="S343" s="167">
        <v>0</v>
      </c>
      <c r="T343" s="168">
        <f t="shared" si="133"/>
        <v>0</v>
      </c>
      <c r="U343" s="30"/>
      <c r="V343" s="30"/>
      <c r="W343" s="30"/>
      <c r="X343" s="30"/>
      <c r="Y343" s="30"/>
      <c r="Z343" s="30"/>
      <c r="AA343" s="30"/>
      <c r="AB343" s="30"/>
      <c r="AC343" s="30"/>
      <c r="AD343" s="30"/>
      <c r="AE343" s="30"/>
      <c r="AR343" s="169" t="s">
        <v>177</v>
      </c>
      <c r="AT343" s="169" t="s">
        <v>306</v>
      </c>
      <c r="AU343" s="169" t="s">
        <v>83</v>
      </c>
      <c r="AY343" s="16" t="s">
        <v>117</v>
      </c>
      <c r="BE343" s="170">
        <f t="shared" si="134"/>
        <v>0</v>
      </c>
      <c r="BF343" s="170">
        <f t="shared" si="135"/>
        <v>0</v>
      </c>
      <c r="BG343" s="170">
        <f t="shared" si="136"/>
        <v>0</v>
      </c>
      <c r="BH343" s="170">
        <f t="shared" si="137"/>
        <v>0</v>
      </c>
      <c r="BI343" s="170">
        <f t="shared" si="138"/>
        <v>0</v>
      </c>
      <c r="BJ343" s="16" t="s">
        <v>83</v>
      </c>
      <c r="BK343" s="170">
        <f t="shared" si="139"/>
        <v>0</v>
      </c>
      <c r="BL343" s="16" t="s">
        <v>150</v>
      </c>
      <c r="BM343" s="169" t="s">
        <v>895</v>
      </c>
    </row>
    <row r="344" spans="1:65" s="34" customFormat="1" ht="24.15" customHeight="1">
      <c r="A344" s="30"/>
      <c r="B344" s="156"/>
      <c r="C344" s="157" t="s">
        <v>896</v>
      </c>
      <c r="D344" s="157" t="s">
        <v>120</v>
      </c>
      <c r="E344" s="158" t="s">
        <v>897</v>
      </c>
      <c r="F344" s="159" t="s">
        <v>898</v>
      </c>
      <c r="G344" s="160" t="s">
        <v>139</v>
      </c>
      <c r="H344" s="161">
        <v>12.968</v>
      </c>
      <c r="I344" s="162"/>
      <c r="J344" s="163">
        <f t="shared" si="130"/>
        <v>0</v>
      </c>
      <c r="K344" s="164"/>
      <c r="L344" s="31"/>
      <c r="M344" s="165"/>
      <c r="N344" s="166" t="s">
        <v>41</v>
      </c>
      <c r="O344" s="61"/>
      <c r="P344" s="167">
        <f t="shared" si="131"/>
        <v>0</v>
      </c>
      <c r="Q344" s="167">
        <v>2.0999999999999999E-5</v>
      </c>
      <c r="R344" s="167">
        <f t="shared" si="132"/>
        <v>2.7232799999999996E-4</v>
      </c>
      <c r="S344" s="167">
        <v>0</v>
      </c>
      <c r="T344" s="168">
        <f t="shared" si="133"/>
        <v>0</v>
      </c>
      <c r="U344" s="30"/>
      <c r="V344" s="30"/>
      <c r="W344" s="30"/>
      <c r="X344" s="30"/>
      <c r="Y344" s="30"/>
      <c r="Z344" s="30"/>
      <c r="AA344" s="30"/>
      <c r="AB344" s="30"/>
      <c r="AC344" s="30"/>
      <c r="AD344" s="30"/>
      <c r="AE344" s="30"/>
      <c r="AR344" s="169" t="s">
        <v>150</v>
      </c>
      <c r="AT344" s="169" t="s">
        <v>120</v>
      </c>
      <c r="AU344" s="169" t="s">
        <v>83</v>
      </c>
      <c r="AY344" s="16" t="s">
        <v>117</v>
      </c>
      <c r="BE344" s="170">
        <f t="shared" si="134"/>
        <v>0</v>
      </c>
      <c r="BF344" s="170">
        <f t="shared" si="135"/>
        <v>0</v>
      </c>
      <c r="BG344" s="170">
        <f t="shared" si="136"/>
        <v>0</v>
      </c>
      <c r="BH344" s="170">
        <f t="shared" si="137"/>
        <v>0</v>
      </c>
      <c r="BI344" s="170">
        <f t="shared" si="138"/>
        <v>0</v>
      </c>
      <c r="BJ344" s="16" t="s">
        <v>83</v>
      </c>
      <c r="BK344" s="170">
        <f t="shared" si="139"/>
        <v>0</v>
      </c>
      <c r="BL344" s="16" t="s">
        <v>150</v>
      </c>
      <c r="BM344" s="169" t="s">
        <v>899</v>
      </c>
    </row>
    <row r="345" spans="1:65" s="34" customFormat="1" ht="16.5" customHeight="1">
      <c r="A345" s="30"/>
      <c r="B345" s="156"/>
      <c r="C345" s="176" t="s">
        <v>571</v>
      </c>
      <c r="D345" s="176" t="s">
        <v>306</v>
      </c>
      <c r="E345" s="177" t="s">
        <v>900</v>
      </c>
      <c r="F345" s="178" t="s">
        <v>901</v>
      </c>
      <c r="G345" s="179" t="s">
        <v>139</v>
      </c>
      <c r="H345" s="180">
        <v>13.227</v>
      </c>
      <c r="I345" s="181"/>
      <c r="J345" s="182">
        <f t="shared" si="130"/>
        <v>0</v>
      </c>
      <c r="K345" s="183"/>
      <c r="L345" s="184"/>
      <c r="M345" s="185"/>
      <c r="N345" s="186" t="s">
        <v>41</v>
      </c>
      <c r="O345" s="61"/>
      <c r="P345" s="167">
        <f t="shared" si="131"/>
        <v>0</v>
      </c>
      <c r="Q345" s="167">
        <v>0</v>
      </c>
      <c r="R345" s="167">
        <f t="shared" si="132"/>
        <v>0</v>
      </c>
      <c r="S345" s="167">
        <v>0</v>
      </c>
      <c r="T345" s="168">
        <f t="shared" si="133"/>
        <v>0</v>
      </c>
      <c r="U345" s="30"/>
      <c r="V345" s="30"/>
      <c r="W345" s="30"/>
      <c r="X345" s="30"/>
      <c r="Y345" s="30"/>
      <c r="Z345" s="30"/>
      <c r="AA345" s="30"/>
      <c r="AB345" s="30"/>
      <c r="AC345" s="30"/>
      <c r="AD345" s="30"/>
      <c r="AE345" s="30"/>
      <c r="AR345" s="169" t="s">
        <v>177</v>
      </c>
      <c r="AT345" s="169" t="s">
        <v>306</v>
      </c>
      <c r="AU345" s="169" t="s">
        <v>83</v>
      </c>
      <c r="AY345" s="16" t="s">
        <v>117</v>
      </c>
      <c r="BE345" s="170">
        <f t="shared" si="134"/>
        <v>0</v>
      </c>
      <c r="BF345" s="170">
        <f t="shared" si="135"/>
        <v>0</v>
      </c>
      <c r="BG345" s="170">
        <f t="shared" si="136"/>
        <v>0</v>
      </c>
      <c r="BH345" s="170">
        <f t="shared" si="137"/>
        <v>0</v>
      </c>
      <c r="BI345" s="170">
        <f t="shared" si="138"/>
        <v>0</v>
      </c>
      <c r="BJ345" s="16" t="s">
        <v>83</v>
      </c>
      <c r="BK345" s="170">
        <f t="shared" si="139"/>
        <v>0</v>
      </c>
      <c r="BL345" s="16" t="s">
        <v>150</v>
      </c>
      <c r="BM345" s="169" t="s">
        <v>902</v>
      </c>
    </row>
    <row r="346" spans="1:65" s="34" customFormat="1" ht="24.15" customHeight="1">
      <c r="A346" s="30"/>
      <c r="B346" s="156"/>
      <c r="C346" s="157" t="s">
        <v>903</v>
      </c>
      <c r="D346" s="157" t="s">
        <v>120</v>
      </c>
      <c r="E346" s="158" t="s">
        <v>904</v>
      </c>
      <c r="F346" s="159" t="s">
        <v>905</v>
      </c>
      <c r="G346" s="160" t="s">
        <v>139</v>
      </c>
      <c r="H346" s="161">
        <v>12.968</v>
      </c>
      <c r="I346" s="162"/>
      <c r="J346" s="163">
        <f t="shared" si="130"/>
        <v>0</v>
      </c>
      <c r="K346" s="164"/>
      <c r="L346" s="31"/>
      <c r="M346" s="165"/>
      <c r="N346" s="166" t="s">
        <v>41</v>
      </c>
      <c r="O346" s="61"/>
      <c r="P346" s="167">
        <f t="shared" si="131"/>
        <v>0</v>
      </c>
      <c r="Q346" s="167">
        <v>0</v>
      </c>
      <c r="R346" s="167">
        <f t="shared" si="132"/>
        <v>0</v>
      </c>
      <c r="S346" s="167">
        <v>0</v>
      </c>
      <c r="T346" s="168">
        <f t="shared" si="133"/>
        <v>0</v>
      </c>
      <c r="U346" s="30"/>
      <c r="V346" s="30"/>
      <c r="W346" s="30"/>
      <c r="X346" s="30"/>
      <c r="Y346" s="30"/>
      <c r="Z346" s="30"/>
      <c r="AA346" s="30"/>
      <c r="AB346" s="30"/>
      <c r="AC346" s="30"/>
      <c r="AD346" s="30"/>
      <c r="AE346" s="30"/>
      <c r="AR346" s="169" t="s">
        <v>150</v>
      </c>
      <c r="AT346" s="169" t="s">
        <v>120</v>
      </c>
      <c r="AU346" s="169" t="s">
        <v>83</v>
      </c>
      <c r="AY346" s="16" t="s">
        <v>117</v>
      </c>
      <c r="BE346" s="170">
        <f t="shared" si="134"/>
        <v>0</v>
      </c>
      <c r="BF346" s="170">
        <f t="shared" si="135"/>
        <v>0</v>
      </c>
      <c r="BG346" s="170">
        <f t="shared" si="136"/>
        <v>0</v>
      </c>
      <c r="BH346" s="170">
        <f t="shared" si="137"/>
        <v>0</v>
      </c>
      <c r="BI346" s="170">
        <f t="shared" si="138"/>
        <v>0</v>
      </c>
      <c r="BJ346" s="16" t="s">
        <v>83</v>
      </c>
      <c r="BK346" s="170">
        <f t="shared" si="139"/>
        <v>0</v>
      </c>
      <c r="BL346" s="16" t="s">
        <v>150</v>
      </c>
      <c r="BM346" s="169" t="s">
        <v>906</v>
      </c>
    </row>
    <row r="347" spans="1:65" s="34" customFormat="1" ht="21.75" customHeight="1">
      <c r="A347" s="30"/>
      <c r="B347" s="156"/>
      <c r="C347" s="176" t="s">
        <v>575</v>
      </c>
      <c r="D347" s="176" t="s">
        <v>306</v>
      </c>
      <c r="E347" s="177" t="s">
        <v>907</v>
      </c>
      <c r="F347" s="178" t="s">
        <v>908</v>
      </c>
      <c r="G347" s="179" t="s">
        <v>139</v>
      </c>
      <c r="H347" s="180">
        <v>13.356999999999999</v>
      </c>
      <c r="I347" s="181"/>
      <c r="J347" s="182">
        <f t="shared" si="130"/>
        <v>0</v>
      </c>
      <c r="K347" s="183"/>
      <c r="L347" s="184"/>
      <c r="M347" s="185"/>
      <c r="N347" s="186" t="s">
        <v>41</v>
      </c>
      <c r="O347" s="61"/>
      <c r="P347" s="167">
        <f t="shared" si="131"/>
        <v>0</v>
      </c>
      <c r="Q347" s="167">
        <v>0</v>
      </c>
      <c r="R347" s="167">
        <f t="shared" si="132"/>
        <v>0</v>
      </c>
      <c r="S347" s="167">
        <v>0</v>
      </c>
      <c r="T347" s="168">
        <f t="shared" si="133"/>
        <v>0</v>
      </c>
      <c r="U347" s="30"/>
      <c r="V347" s="30"/>
      <c r="W347" s="30"/>
      <c r="X347" s="30"/>
      <c r="Y347" s="30"/>
      <c r="Z347" s="30"/>
      <c r="AA347" s="30"/>
      <c r="AB347" s="30"/>
      <c r="AC347" s="30"/>
      <c r="AD347" s="30"/>
      <c r="AE347" s="30"/>
      <c r="AR347" s="169" t="s">
        <v>177</v>
      </c>
      <c r="AT347" s="169" t="s">
        <v>306</v>
      </c>
      <c r="AU347" s="169" t="s">
        <v>83</v>
      </c>
      <c r="AY347" s="16" t="s">
        <v>117</v>
      </c>
      <c r="BE347" s="170">
        <f t="shared" si="134"/>
        <v>0</v>
      </c>
      <c r="BF347" s="170">
        <f t="shared" si="135"/>
        <v>0</v>
      </c>
      <c r="BG347" s="170">
        <f t="shared" si="136"/>
        <v>0</v>
      </c>
      <c r="BH347" s="170">
        <f t="shared" si="137"/>
        <v>0</v>
      </c>
      <c r="BI347" s="170">
        <f t="shared" si="138"/>
        <v>0</v>
      </c>
      <c r="BJ347" s="16" t="s">
        <v>83</v>
      </c>
      <c r="BK347" s="170">
        <f t="shared" si="139"/>
        <v>0</v>
      </c>
      <c r="BL347" s="16" t="s">
        <v>150</v>
      </c>
      <c r="BM347" s="169" t="s">
        <v>909</v>
      </c>
    </row>
    <row r="348" spans="1:65" s="34" customFormat="1" ht="24.15" customHeight="1">
      <c r="A348" s="30"/>
      <c r="B348" s="156"/>
      <c r="C348" s="157" t="s">
        <v>910</v>
      </c>
      <c r="D348" s="157" t="s">
        <v>120</v>
      </c>
      <c r="E348" s="158" t="s">
        <v>911</v>
      </c>
      <c r="F348" s="159" t="s">
        <v>912</v>
      </c>
      <c r="G348" s="160" t="s">
        <v>184</v>
      </c>
      <c r="H348" s="161">
        <v>0.23799999999999999</v>
      </c>
      <c r="I348" s="162"/>
      <c r="J348" s="163">
        <f t="shared" si="130"/>
        <v>0</v>
      </c>
      <c r="K348" s="164"/>
      <c r="L348" s="31"/>
      <c r="M348" s="165"/>
      <c r="N348" s="166" t="s">
        <v>41</v>
      </c>
      <c r="O348" s="61"/>
      <c r="P348" s="167">
        <f t="shared" si="131"/>
        <v>0</v>
      </c>
      <c r="Q348" s="167">
        <v>0</v>
      </c>
      <c r="R348" s="167">
        <f t="shared" si="132"/>
        <v>0</v>
      </c>
      <c r="S348" s="167">
        <v>0</v>
      </c>
      <c r="T348" s="168">
        <f t="shared" si="133"/>
        <v>0</v>
      </c>
      <c r="U348" s="30"/>
      <c r="V348" s="30"/>
      <c r="W348" s="30"/>
      <c r="X348" s="30"/>
      <c r="Y348" s="30"/>
      <c r="Z348" s="30"/>
      <c r="AA348" s="30"/>
      <c r="AB348" s="30"/>
      <c r="AC348" s="30"/>
      <c r="AD348" s="30"/>
      <c r="AE348" s="30"/>
      <c r="AR348" s="169" t="s">
        <v>150</v>
      </c>
      <c r="AT348" s="169" t="s">
        <v>120</v>
      </c>
      <c r="AU348" s="169" t="s">
        <v>83</v>
      </c>
      <c r="AY348" s="16" t="s">
        <v>117</v>
      </c>
      <c r="BE348" s="170">
        <f t="shared" si="134"/>
        <v>0</v>
      </c>
      <c r="BF348" s="170">
        <f t="shared" si="135"/>
        <v>0</v>
      </c>
      <c r="BG348" s="170">
        <f t="shared" si="136"/>
        <v>0</v>
      </c>
      <c r="BH348" s="170">
        <f t="shared" si="137"/>
        <v>0</v>
      </c>
      <c r="BI348" s="170">
        <f t="shared" si="138"/>
        <v>0</v>
      </c>
      <c r="BJ348" s="16" t="s">
        <v>83</v>
      </c>
      <c r="BK348" s="170">
        <f t="shared" si="139"/>
        <v>0</v>
      </c>
      <c r="BL348" s="16" t="s">
        <v>150</v>
      </c>
      <c r="BM348" s="169" t="s">
        <v>913</v>
      </c>
    </row>
    <row r="349" spans="1:65" s="142" customFormat="1" ht="22.8" customHeight="1">
      <c r="B349" s="143"/>
      <c r="D349" s="144" t="s">
        <v>74</v>
      </c>
      <c r="E349" s="154" t="s">
        <v>259</v>
      </c>
      <c r="F349" s="154" t="s">
        <v>260</v>
      </c>
      <c r="I349" s="146"/>
      <c r="J349" s="155">
        <f>BK349</f>
        <v>0</v>
      </c>
      <c r="L349" s="143"/>
      <c r="M349" s="148"/>
      <c r="N349" s="149"/>
      <c r="O349" s="149"/>
      <c r="P349" s="150">
        <f>SUM(P350:P354)</f>
        <v>0</v>
      </c>
      <c r="Q349" s="149"/>
      <c r="R349" s="150">
        <f>SUM(R350:R354)</f>
        <v>0</v>
      </c>
      <c r="S349" s="149"/>
      <c r="T349" s="151">
        <f>SUM(T350:T354)</f>
        <v>0</v>
      </c>
      <c r="AR349" s="144" t="s">
        <v>83</v>
      </c>
      <c r="AT349" s="152" t="s">
        <v>74</v>
      </c>
      <c r="AU349" s="152" t="s">
        <v>12</v>
      </c>
      <c r="AY349" s="144" t="s">
        <v>117</v>
      </c>
      <c r="BK349" s="153">
        <f>SUM(BK350:BK354)</f>
        <v>0</v>
      </c>
    </row>
    <row r="350" spans="1:65" s="34" customFormat="1" ht="24.15" customHeight="1">
      <c r="A350" s="30"/>
      <c r="B350" s="156"/>
      <c r="C350" s="157" t="s">
        <v>578</v>
      </c>
      <c r="D350" s="157" t="s">
        <v>120</v>
      </c>
      <c r="E350" s="158" t="s">
        <v>914</v>
      </c>
      <c r="F350" s="159" t="s">
        <v>915</v>
      </c>
      <c r="G350" s="160" t="s">
        <v>139</v>
      </c>
      <c r="H350" s="161">
        <v>1576.229</v>
      </c>
      <c r="I350" s="162"/>
      <c r="J350" s="163">
        <f>ROUND(I350*H350,2)</f>
        <v>0</v>
      </c>
      <c r="K350" s="164"/>
      <c r="L350" s="31"/>
      <c r="M350" s="165"/>
      <c r="N350" s="166" t="s">
        <v>41</v>
      </c>
      <c r="O350" s="61"/>
      <c r="P350" s="167">
        <f>O350*H350</f>
        <v>0</v>
      </c>
      <c r="Q350" s="167">
        <v>0</v>
      </c>
      <c r="R350" s="167">
        <f>Q350*H350</f>
        <v>0</v>
      </c>
      <c r="S350" s="167">
        <v>0</v>
      </c>
      <c r="T350" s="168">
        <f>S350*H350</f>
        <v>0</v>
      </c>
      <c r="U350" s="30"/>
      <c r="V350" s="30"/>
      <c r="W350" s="30"/>
      <c r="X350" s="30"/>
      <c r="Y350" s="30"/>
      <c r="Z350" s="30"/>
      <c r="AA350" s="30"/>
      <c r="AB350" s="30"/>
      <c r="AC350" s="30"/>
      <c r="AD350" s="30"/>
      <c r="AE350" s="30"/>
      <c r="AR350" s="169" t="s">
        <v>150</v>
      </c>
      <c r="AT350" s="169" t="s">
        <v>120</v>
      </c>
      <c r="AU350" s="169" t="s">
        <v>83</v>
      </c>
      <c r="AY350" s="16" t="s">
        <v>117</v>
      </c>
      <c r="BE350" s="170">
        <f>IF(N350="základná",J350,0)</f>
        <v>0</v>
      </c>
      <c r="BF350" s="170">
        <f>IF(N350="znížená",J350,0)</f>
        <v>0</v>
      </c>
      <c r="BG350" s="170">
        <f>IF(N350="zákl. prenesená",J350,0)</f>
        <v>0</v>
      </c>
      <c r="BH350" s="170">
        <f>IF(N350="zníž. prenesená",J350,0)</f>
        <v>0</v>
      </c>
      <c r="BI350" s="170">
        <f>IF(N350="nulová",J350,0)</f>
        <v>0</v>
      </c>
      <c r="BJ350" s="16" t="s">
        <v>83</v>
      </c>
      <c r="BK350" s="170">
        <f>ROUND(I350*H350,2)</f>
        <v>0</v>
      </c>
      <c r="BL350" s="16" t="s">
        <v>150</v>
      </c>
      <c r="BM350" s="169" t="s">
        <v>916</v>
      </c>
    </row>
    <row r="351" spans="1:65" s="34" customFormat="1" ht="16.5" customHeight="1">
      <c r="A351" s="30"/>
      <c r="B351" s="156"/>
      <c r="C351" s="176" t="s">
        <v>917</v>
      </c>
      <c r="D351" s="176" t="s">
        <v>306</v>
      </c>
      <c r="E351" s="177" t="s">
        <v>918</v>
      </c>
      <c r="F351" s="178" t="s">
        <v>919</v>
      </c>
      <c r="G351" s="179" t="s">
        <v>139</v>
      </c>
      <c r="H351" s="180">
        <v>1623.5160000000001</v>
      </c>
      <c r="I351" s="181"/>
      <c r="J351" s="182">
        <f>ROUND(I351*H351,2)</f>
        <v>0</v>
      </c>
      <c r="K351" s="183"/>
      <c r="L351" s="184"/>
      <c r="M351" s="185"/>
      <c r="N351" s="186" t="s">
        <v>41</v>
      </c>
      <c r="O351" s="61"/>
      <c r="P351" s="167">
        <f>O351*H351</f>
        <v>0</v>
      </c>
      <c r="Q351" s="167">
        <v>0</v>
      </c>
      <c r="R351" s="167">
        <f>Q351*H351</f>
        <v>0</v>
      </c>
      <c r="S351" s="167">
        <v>0</v>
      </c>
      <c r="T351" s="168">
        <f>S351*H351</f>
        <v>0</v>
      </c>
      <c r="U351" s="30"/>
      <c r="V351" s="30"/>
      <c r="W351" s="30"/>
      <c r="X351" s="30"/>
      <c r="Y351" s="30"/>
      <c r="Z351" s="30"/>
      <c r="AA351" s="30"/>
      <c r="AB351" s="30"/>
      <c r="AC351" s="30"/>
      <c r="AD351" s="30"/>
      <c r="AE351" s="30"/>
      <c r="AR351" s="169" t="s">
        <v>177</v>
      </c>
      <c r="AT351" s="169" t="s">
        <v>306</v>
      </c>
      <c r="AU351" s="169" t="s">
        <v>83</v>
      </c>
      <c r="AY351" s="16" t="s">
        <v>117</v>
      </c>
      <c r="BE351" s="170">
        <f>IF(N351="základná",J351,0)</f>
        <v>0</v>
      </c>
      <c r="BF351" s="170">
        <f>IF(N351="znížená",J351,0)</f>
        <v>0</v>
      </c>
      <c r="BG351" s="170">
        <f>IF(N351="zákl. prenesená",J351,0)</f>
        <v>0</v>
      </c>
      <c r="BH351" s="170">
        <f>IF(N351="zníž. prenesená",J351,0)</f>
        <v>0</v>
      </c>
      <c r="BI351" s="170">
        <f>IF(N351="nulová",J351,0)</f>
        <v>0</v>
      </c>
      <c r="BJ351" s="16" t="s">
        <v>83</v>
      </c>
      <c r="BK351" s="170">
        <f>ROUND(I351*H351,2)</f>
        <v>0</v>
      </c>
      <c r="BL351" s="16" t="s">
        <v>150</v>
      </c>
      <c r="BM351" s="169" t="s">
        <v>920</v>
      </c>
    </row>
    <row r="352" spans="1:65" s="34" customFormat="1" ht="33" customHeight="1">
      <c r="A352" s="30"/>
      <c r="B352" s="156"/>
      <c r="C352" s="157" t="s">
        <v>582</v>
      </c>
      <c r="D352" s="157" t="s">
        <v>120</v>
      </c>
      <c r="E352" s="158" t="s">
        <v>921</v>
      </c>
      <c r="F352" s="159" t="s">
        <v>922</v>
      </c>
      <c r="G352" s="160" t="s">
        <v>139</v>
      </c>
      <c r="H352" s="161">
        <v>22.082000000000001</v>
      </c>
      <c r="I352" s="162"/>
      <c r="J352" s="163">
        <f>ROUND(I352*H352,2)</f>
        <v>0</v>
      </c>
      <c r="K352" s="164"/>
      <c r="L352" s="31"/>
      <c r="M352" s="165"/>
      <c r="N352" s="166" t="s">
        <v>41</v>
      </c>
      <c r="O352" s="61"/>
      <c r="P352" s="167">
        <f>O352*H352</f>
        <v>0</v>
      </c>
      <c r="Q352" s="167">
        <v>0</v>
      </c>
      <c r="R352" s="167">
        <f>Q352*H352</f>
        <v>0</v>
      </c>
      <c r="S352" s="167">
        <v>0</v>
      </c>
      <c r="T352" s="168">
        <f>S352*H352</f>
        <v>0</v>
      </c>
      <c r="U352" s="30"/>
      <c r="V352" s="30"/>
      <c r="W352" s="30"/>
      <c r="X352" s="30"/>
      <c r="Y352" s="30"/>
      <c r="Z352" s="30"/>
      <c r="AA352" s="30"/>
      <c r="AB352" s="30"/>
      <c r="AC352" s="30"/>
      <c r="AD352" s="30"/>
      <c r="AE352" s="30"/>
      <c r="AR352" s="169" t="s">
        <v>150</v>
      </c>
      <c r="AT352" s="169" t="s">
        <v>120</v>
      </c>
      <c r="AU352" s="169" t="s">
        <v>83</v>
      </c>
      <c r="AY352" s="16" t="s">
        <v>117</v>
      </c>
      <c r="BE352" s="170">
        <f>IF(N352="základná",J352,0)</f>
        <v>0</v>
      </c>
      <c r="BF352" s="170">
        <f>IF(N352="znížená",J352,0)</f>
        <v>0</v>
      </c>
      <c r="BG352" s="170">
        <f>IF(N352="zákl. prenesená",J352,0)</f>
        <v>0</v>
      </c>
      <c r="BH352" s="170">
        <f>IF(N352="zníž. prenesená",J352,0)</f>
        <v>0</v>
      </c>
      <c r="BI352" s="170">
        <f>IF(N352="nulová",J352,0)</f>
        <v>0</v>
      </c>
      <c r="BJ352" s="16" t="s">
        <v>83</v>
      </c>
      <c r="BK352" s="170">
        <f>ROUND(I352*H352,2)</f>
        <v>0</v>
      </c>
      <c r="BL352" s="16" t="s">
        <v>150</v>
      </c>
      <c r="BM352" s="169" t="s">
        <v>923</v>
      </c>
    </row>
    <row r="353" spans="1:65" s="34" customFormat="1" ht="16.5" customHeight="1">
      <c r="A353" s="30"/>
      <c r="B353" s="156"/>
      <c r="C353" s="176" t="s">
        <v>924</v>
      </c>
      <c r="D353" s="176" t="s">
        <v>306</v>
      </c>
      <c r="E353" s="177" t="s">
        <v>925</v>
      </c>
      <c r="F353" s="178" t="s">
        <v>926</v>
      </c>
      <c r="G353" s="179" t="s">
        <v>139</v>
      </c>
      <c r="H353" s="180">
        <v>22.744</v>
      </c>
      <c r="I353" s="181"/>
      <c r="J353" s="182">
        <f>ROUND(I353*H353,2)</f>
        <v>0</v>
      </c>
      <c r="K353" s="183"/>
      <c r="L353" s="184"/>
      <c r="M353" s="185"/>
      <c r="N353" s="186" t="s">
        <v>41</v>
      </c>
      <c r="O353" s="61"/>
      <c r="P353" s="167">
        <f>O353*H353</f>
        <v>0</v>
      </c>
      <c r="Q353" s="167">
        <v>0</v>
      </c>
      <c r="R353" s="167">
        <f>Q353*H353</f>
        <v>0</v>
      </c>
      <c r="S353" s="167">
        <v>0</v>
      </c>
      <c r="T353" s="168">
        <f>S353*H353</f>
        <v>0</v>
      </c>
      <c r="U353" s="30"/>
      <c r="V353" s="30"/>
      <c r="W353" s="30"/>
      <c r="X353" s="30"/>
      <c r="Y353" s="30"/>
      <c r="Z353" s="30"/>
      <c r="AA353" s="30"/>
      <c r="AB353" s="30"/>
      <c r="AC353" s="30"/>
      <c r="AD353" s="30"/>
      <c r="AE353" s="30"/>
      <c r="AR353" s="169" t="s">
        <v>177</v>
      </c>
      <c r="AT353" s="169" t="s">
        <v>306</v>
      </c>
      <c r="AU353" s="169" t="s">
        <v>83</v>
      </c>
      <c r="AY353" s="16" t="s">
        <v>117</v>
      </c>
      <c r="BE353" s="170">
        <f>IF(N353="základná",J353,0)</f>
        <v>0</v>
      </c>
      <c r="BF353" s="170">
        <f>IF(N353="znížená",J353,0)</f>
        <v>0</v>
      </c>
      <c r="BG353" s="170">
        <f>IF(N353="zákl. prenesená",J353,0)</f>
        <v>0</v>
      </c>
      <c r="BH353" s="170">
        <f>IF(N353="zníž. prenesená",J353,0)</f>
        <v>0</v>
      </c>
      <c r="BI353" s="170">
        <f>IF(N353="nulová",J353,0)</f>
        <v>0</v>
      </c>
      <c r="BJ353" s="16" t="s">
        <v>83</v>
      </c>
      <c r="BK353" s="170">
        <f>ROUND(I353*H353,2)</f>
        <v>0</v>
      </c>
      <c r="BL353" s="16" t="s">
        <v>150</v>
      </c>
      <c r="BM353" s="169" t="s">
        <v>927</v>
      </c>
    </row>
    <row r="354" spans="1:65" s="34" customFormat="1" ht="24.15" customHeight="1">
      <c r="A354" s="30"/>
      <c r="B354" s="156"/>
      <c r="C354" s="157" t="s">
        <v>585</v>
      </c>
      <c r="D354" s="157" t="s">
        <v>120</v>
      </c>
      <c r="E354" s="158" t="s">
        <v>928</v>
      </c>
      <c r="F354" s="159" t="s">
        <v>929</v>
      </c>
      <c r="G354" s="160" t="s">
        <v>184</v>
      </c>
      <c r="H354" s="161">
        <v>31.954000000000001</v>
      </c>
      <c r="I354" s="162"/>
      <c r="J354" s="163">
        <f>ROUND(I354*H354,2)</f>
        <v>0</v>
      </c>
      <c r="K354" s="164"/>
      <c r="L354" s="31"/>
      <c r="M354" s="165"/>
      <c r="N354" s="166" t="s">
        <v>41</v>
      </c>
      <c r="O354" s="61"/>
      <c r="P354" s="167">
        <f>O354*H354</f>
        <v>0</v>
      </c>
      <c r="Q354" s="167">
        <v>0</v>
      </c>
      <c r="R354" s="167">
        <f>Q354*H354</f>
        <v>0</v>
      </c>
      <c r="S354" s="167">
        <v>0</v>
      </c>
      <c r="T354" s="168">
        <f>S354*H354</f>
        <v>0</v>
      </c>
      <c r="U354" s="30"/>
      <c r="V354" s="30"/>
      <c r="W354" s="30"/>
      <c r="X354" s="30"/>
      <c r="Y354" s="30"/>
      <c r="Z354" s="30"/>
      <c r="AA354" s="30"/>
      <c r="AB354" s="30"/>
      <c r="AC354" s="30"/>
      <c r="AD354" s="30"/>
      <c r="AE354" s="30"/>
      <c r="AR354" s="169" t="s">
        <v>150</v>
      </c>
      <c r="AT354" s="169" t="s">
        <v>120</v>
      </c>
      <c r="AU354" s="169" t="s">
        <v>83</v>
      </c>
      <c r="AY354" s="16" t="s">
        <v>117</v>
      </c>
      <c r="BE354" s="170">
        <f>IF(N354="základná",J354,0)</f>
        <v>0</v>
      </c>
      <c r="BF354" s="170">
        <f>IF(N354="znížená",J354,0)</f>
        <v>0</v>
      </c>
      <c r="BG354" s="170">
        <f>IF(N354="zákl. prenesená",J354,0)</f>
        <v>0</v>
      </c>
      <c r="BH354" s="170">
        <f>IF(N354="zníž. prenesená",J354,0)</f>
        <v>0</v>
      </c>
      <c r="BI354" s="170">
        <f>IF(N354="nulová",J354,0)</f>
        <v>0</v>
      </c>
      <c r="BJ354" s="16" t="s">
        <v>83</v>
      </c>
      <c r="BK354" s="170">
        <f>ROUND(I354*H354,2)</f>
        <v>0</v>
      </c>
      <c r="BL354" s="16" t="s">
        <v>150</v>
      </c>
      <c r="BM354" s="169" t="s">
        <v>930</v>
      </c>
    </row>
    <row r="355" spans="1:65" s="142" customFormat="1" ht="22.8" customHeight="1">
      <c r="B355" s="143"/>
      <c r="D355" s="144" t="s">
        <v>74</v>
      </c>
      <c r="E355" s="154" t="s">
        <v>931</v>
      </c>
      <c r="F355" s="154" t="s">
        <v>932</v>
      </c>
      <c r="I355" s="146"/>
      <c r="J355" s="155">
        <f>BK355</f>
        <v>0</v>
      </c>
      <c r="L355" s="143"/>
      <c r="M355" s="148"/>
      <c r="N355" s="149"/>
      <c r="O355" s="149"/>
      <c r="P355" s="150">
        <f>SUM(P356:P357)</f>
        <v>0</v>
      </c>
      <c r="Q355" s="149"/>
      <c r="R355" s="150">
        <f>SUM(R356:R357)</f>
        <v>3.0381169200000002</v>
      </c>
      <c r="S355" s="149"/>
      <c r="T355" s="151">
        <f>SUM(T356:T357)</f>
        <v>0</v>
      </c>
      <c r="AR355" s="144" t="s">
        <v>83</v>
      </c>
      <c r="AT355" s="152" t="s">
        <v>74</v>
      </c>
      <c r="AU355" s="152" t="s">
        <v>12</v>
      </c>
      <c r="AY355" s="144" t="s">
        <v>117</v>
      </c>
      <c r="BK355" s="153">
        <f>SUM(BK356:BK357)</f>
        <v>0</v>
      </c>
    </row>
    <row r="356" spans="1:65" s="34" customFormat="1" ht="37.799999999999997" customHeight="1">
      <c r="A356" s="30"/>
      <c r="B356" s="156"/>
      <c r="C356" s="157" t="s">
        <v>933</v>
      </c>
      <c r="D356" s="157" t="s">
        <v>120</v>
      </c>
      <c r="E356" s="158" t="s">
        <v>934</v>
      </c>
      <c r="F356" s="159" t="s">
        <v>935</v>
      </c>
      <c r="G356" s="160" t="s">
        <v>139</v>
      </c>
      <c r="H356" s="161">
        <v>259.00400000000002</v>
      </c>
      <c r="I356" s="162"/>
      <c r="J356" s="163">
        <f>ROUND(I356*H356,2)</f>
        <v>0</v>
      </c>
      <c r="K356" s="164"/>
      <c r="L356" s="31"/>
      <c r="M356" s="165"/>
      <c r="N356" s="166" t="s">
        <v>41</v>
      </c>
      <c r="O356" s="61"/>
      <c r="P356" s="167">
        <f>O356*H356</f>
        <v>0</v>
      </c>
      <c r="Q356" s="167">
        <v>1.1730000000000001E-2</v>
      </c>
      <c r="R356" s="167">
        <f>Q356*H356</f>
        <v>3.0381169200000002</v>
      </c>
      <c r="S356" s="167">
        <v>0</v>
      </c>
      <c r="T356" s="168">
        <f>S356*H356</f>
        <v>0</v>
      </c>
      <c r="U356" s="30"/>
      <c r="V356" s="30"/>
      <c r="W356" s="30"/>
      <c r="X356" s="30"/>
      <c r="Y356" s="30"/>
      <c r="Z356" s="30"/>
      <c r="AA356" s="30"/>
      <c r="AB356" s="30"/>
      <c r="AC356" s="30"/>
      <c r="AD356" s="30"/>
      <c r="AE356" s="30"/>
      <c r="AR356" s="169" t="s">
        <v>150</v>
      </c>
      <c r="AT356" s="169" t="s">
        <v>120</v>
      </c>
      <c r="AU356" s="169" t="s">
        <v>83</v>
      </c>
      <c r="AY356" s="16" t="s">
        <v>117</v>
      </c>
      <c r="BE356" s="170">
        <f>IF(N356="základná",J356,0)</f>
        <v>0</v>
      </c>
      <c r="BF356" s="170">
        <f>IF(N356="znížená",J356,0)</f>
        <v>0</v>
      </c>
      <c r="BG356" s="170">
        <f>IF(N356="zákl. prenesená",J356,0)</f>
        <v>0</v>
      </c>
      <c r="BH356" s="170">
        <f>IF(N356="zníž. prenesená",J356,0)</f>
        <v>0</v>
      </c>
      <c r="BI356" s="170">
        <f>IF(N356="nulová",J356,0)</f>
        <v>0</v>
      </c>
      <c r="BJ356" s="16" t="s">
        <v>83</v>
      </c>
      <c r="BK356" s="170">
        <f>ROUND(I356*H356,2)</f>
        <v>0</v>
      </c>
      <c r="BL356" s="16" t="s">
        <v>150</v>
      </c>
      <c r="BM356" s="169" t="s">
        <v>936</v>
      </c>
    </row>
    <row r="357" spans="1:65" s="34" customFormat="1" ht="24.15" customHeight="1">
      <c r="A357" s="30"/>
      <c r="B357" s="156"/>
      <c r="C357" s="157" t="s">
        <v>588</v>
      </c>
      <c r="D357" s="157" t="s">
        <v>120</v>
      </c>
      <c r="E357" s="158" t="s">
        <v>937</v>
      </c>
      <c r="F357" s="159" t="s">
        <v>938</v>
      </c>
      <c r="G357" s="160" t="s">
        <v>184</v>
      </c>
      <c r="H357" s="161">
        <v>12.468</v>
      </c>
      <c r="I357" s="162"/>
      <c r="J357" s="163">
        <f>ROUND(I357*H357,2)</f>
        <v>0</v>
      </c>
      <c r="K357" s="164"/>
      <c r="L357" s="31"/>
      <c r="M357" s="165"/>
      <c r="N357" s="166" t="s">
        <v>41</v>
      </c>
      <c r="O357" s="61"/>
      <c r="P357" s="167">
        <f>O357*H357</f>
        <v>0</v>
      </c>
      <c r="Q357" s="167">
        <v>0</v>
      </c>
      <c r="R357" s="167">
        <f>Q357*H357</f>
        <v>0</v>
      </c>
      <c r="S357" s="167">
        <v>0</v>
      </c>
      <c r="T357" s="168">
        <f>S357*H357</f>
        <v>0</v>
      </c>
      <c r="U357" s="30"/>
      <c r="V357" s="30"/>
      <c r="W357" s="30"/>
      <c r="X357" s="30"/>
      <c r="Y357" s="30"/>
      <c r="Z357" s="30"/>
      <c r="AA357" s="30"/>
      <c r="AB357" s="30"/>
      <c r="AC357" s="30"/>
      <c r="AD357" s="30"/>
      <c r="AE357" s="30"/>
      <c r="AR357" s="169" t="s">
        <v>150</v>
      </c>
      <c r="AT357" s="169" t="s">
        <v>120</v>
      </c>
      <c r="AU357" s="169" t="s">
        <v>83</v>
      </c>
      <c r="AY357" s="16" t="s">
        <v>117</v>
      </c>
      <c r="BE357" s="170">
        <f>IF(N357="základná",J357,0)</f>
        <v>0</v>
      </c>
      <c r="BF357" s="170">
        <f>IF(N357="znížená",J357,0)</f>
        <v>0</v>
      </c>
      <c r="BG357" s="170">
        <f>IF(N357="zákl. prenesená",J357,0)</f>
        <v>0</v>
      </c>
      <c r="BH357" s="170">
        <f>IF(N357="zníž. prenesená",J357,0)</f>
        <v>0</v>
      </c>
      <c r="BI357" s="170">
        <f>IF(N357="nulová",J357,0)</f>
        <v>0</v>
      </c>
      <c r="BJ357" s="16" t="s">
        <v>83</v>
      </c>
      <c r="BK357" s="170">
        <f>ROUND(I357*H357,2)</f>
        <v>0</v>
      </c>
      <c r="BL357" s="16" t="s">
        <v>150</v>
      </c>
      <c r="BM357" s="169" t="s">
        <v>939</v>
      </c>
    </row>
    <row r="358" spans="1:65" s="142" customFormat="1" ht="22.8" customHeight="1">
      <c r="B358" s="143"/>
      <c r="D358" s="144" t="s">
        <v>74</v>
      </c>
      <c r="E358" s="154" t="s">
        <v>940</v>
      </c>
      <c r="F358" s="154" t="s">
        <v>941</v>
      </c>
      <c r="I358" s="146"/>
      <c r="J358" s="155">
        <f>BK358</f>
        <v>0</v>
      </c>
      <c r="L358" s="143"/>
      <c r="M358" s="148"/>
      <c r="N358" s="149"/>
      <c r="O358" s="149"/>
      <c r="P358" s="150">
        <f>SUM(P359:P361)</f>
        <v>0</v>
      </c>
      <c r="Q358" s="149"/>
      <c r="R358" s="150">
        <f>SUM(R359:R361)</f>
        <v>0.58682549800000006</v>
      </c>
      <c r="S358" s="149"/>
      <c r="T358" s="151">
        <f>SUM(T359:T361)</f>
        <v>0</v>
      </c>
      <c r="AR358" s="144" t="s">
        <v>83</v>
      </c>
      <c r="AT358" s="152" t="s">
        <v>74</v>
      </c>
      <c r="AU358" s="152" t="s">
        <v>12</v>
      </c>
      <c r="AY358" s="144" t="s">
        <v>117</v>
      </c>
      <c r="BK358" s="153">
        <f>SUM(BK359:BK361)</f>
        <v>0</v>
      </c>
    </row>
    <row r="359" spans="1:65" s="34" customFormat="1" ht="33" customHeight="1">
      <c r="A359" s="30"/>
      <c r="B359" s="156"/>
      <c r="C359" s="157" t="s">
        <v>942</v>
      </c>
      <c r="D359" s="157" t="s">
        <v>120</v>
      </c>
      <c r="E359" s="158" t="s">
        <v>943</v>
      </c>
      <c r="F359" s="159" t="s">
        <v>944</v>
      </c>
      <c r="G359" s="160" t="s">
        <v>139</v>
      </c>
      <c r="H359" s="161">
        <v>179.07400000000001</v>
      </c>
      <c r="I359" s="162"/>
      <c r="J359" s="163">
        <f>ROUND(I359*H359,2)</f>
        <v>0</v>
      </c>
      <c r="K359" s="164"/>
      <c r="L359" s="31"/>
      <c r="M359" s="165"/>
      <c r="N359" s="166" t="s">
        <v>41</v>
      </c>
      <c r="O359" s="61"/>
      <c r="P359" s="167">
        <f>O359*H359</f>
        <v>0</v>
      </c>
      <c r="Q359" s="167">
        <v>3.277E-3</v>
      </c>
      <c r="R359" s="167">
        <f>Q359*H359</f>
        <v>0.58682549800000006</v>
      </c>
      <c r="S359" s="167">
        <v>0</v>
      </c>
      <c r="T359" s="168">
        <f>S359*H359</f>
        <v>0</v>
      </c>
      <c r="U359" s="30"/>
      <c r="V359" s="30"/>
      <c r="W359" s="30"/>
      <c r="X359" s="30"/>
      <c r="Y359" s="30"/>
      <c r="Z359" s="30"/>
      <c r="AA359" s="30"/>
      <c r="AB359" s="30"/>
      <c r="AC359" s="30"/>
      <c r="AD359" s="30"/>
      <c r="AE359" s="30"/>
      <c r="AR359" s="169" t="s">
        <v>150</v>
      </c>
      <c r="AT359" s="169" t="s">
        <v>120</v>
      </c>
      <c r="AU359" s="169" t="s">
        <v>83</v>
      </c>
      <c r="AY359" s="16" t="s">
        <v>117</v>
      </c>
      <c r="BE359" s="170">
        <f>IF(N359="základná",J359,0)</f>
        <v>0</v>
      </c>
      <c r="BF359" s="170">
        <f>IF(N359="znížená",J359,0)</f>
        <v>0</v>
      </c>
      <c r="BG359" s="170">
        <f>IF(N359="zákl. prenesená",J359,0)</f>
        <v>0</v>
      </c>
      <c r="BH359" s="170">
        <f>IF(N359="zníž. prenesená",J359,0)</f>
        <v>0</v>
      </c>
      <c r="BI359" s="170">
        <f>IF(N359="nulová",J359,0)</f>
        <v>0</v>
      </c>
      <c r="BJ359" s="16" t="s">
        <v>83</v>
      </c>
      <c r="BK359" s="170">
        <f>ROUND(I359*H359,2)</f>
        <v>0</v>
      </c>
      <c r="BL359" s="16" t="s">
        <v>150</v>
      </c>
      <c r="BM359" s="169" t="s">
        <v>945</v>
      </c>
    </row>
    <row r="360" spans="1:65" s="34" customFormat="1" ht="16.5" customHeight="1">
      <c r="A360" s="30"/>
      <c r="B360" s="156"/>
      <c r="C360" s="176" t="s">
        <v>591</v>
      </c>
      <c r="D360" s="176" t="s">
        <v>306</v>
      </c>
      <c r="E360" s="177" t="s">
        <v>946</v>
      </c>
      <c r="F360" s="178" t="s">
        <v>947</v>
      </c>
      <c r="G360" s="179" t="s">
        <v>139</v>
      </c>
      <c r="H360" s="180">
        <v>182.65600000000001</v>
      </c>
      <c r="I360" s="181"/>
      <c r="J360" s="182">
        <f>ROUND(I360*H360,2)</f>
        <v>0</v>
      </c>
      <c r="K360" s="183"/>
      <c r="L360" s="184"/>
      <c r="M360" s="185"/>
      <c r="N360" s="186" t="s">
        <v>41</v>
      </c>
      <c r="O360" s="61"/>
      <c r="P360" s="167">
        <f>O360*H360</f>
        <v>0</v>
      </c>
      <c r="Q360" s="167">
        <v>0</v>
      </c>
      <c r="R360" s="167">
        <f>Q360*H360</f>
        <v>0</v>
      </c>
      <c r="S360" s="167">
        <v>0</v>
      </c>
      <c r="T360" s="168">
        <f>S360*H360</f>
        <v>0</v>
      </c>
      <c r="U360" s="30"/>
      <c r="V360" s="30"/>
      <c r="W360" s="30"/>
      <c r="X360" s="30"/>
      <c r="Y360" s="30"/>
      <c r="Z360" s="30"/>
      <c r="AA360" s="30"/>
      <c r="AB360" s="30"/>
      <c r="AC360" s="30"/>
      <c r="AD360" s="30"/>
      <c r="AE360" s="30"/>
      <c r="AR360" s="169" t="s">
        <v>177</v>
      </c>
      <c r="AT360" s="169" t="s">
        <v>306</v>
      </c>
      <c r="AU360" s="169" t="s">
        <v>83</v>
      </c>
      <c r="AY360" s="16" t="s">
        <v>117</v>
      </c>
      <c r="BE360" s="170">
        <f>IF(N360="základná",J360,0)</f>
        <v>0</v>
      </c>
      <c r="BF360" s="170">
        <f>IF(N360="znížená",J360,0)</f>
        <v>0</v>
      </c>
      <c r="BG360" s="170">
        <f>IF(N360="zákl. prenesená",J360,0)</f>
        <v>0</v>
      </c>
      <c r="BH360" s="170">
        <f>IF(N360="zníž. prenesená",J360,0)</f>
        <v>0</v>
      </c>
      <c r="BI360" s="170">
        <f>IF(N360="nulová",J360,0)</f>
        <v>0</v>
      </c>
      <c r="BJ360" s="16" t="s">
        <v>83</v>
      </c>
      <c r="BK360" s="170">
        <f>ROUND(I360*H360,2)</f>
        <v>0</v>
      </c>
      <c r="BL360" s="16" t="s">
        <v>150</v>
      </c>
      <c r="BM360" s="169" t="s">
        <v>948</v>
      </c>
    </row>
    <row r="361" spans="1:65" s="34" customFormat="1" ht="24.15" customHeight="1">
      <c r="A361" s="30"/>
      <c r="B361" s="156"/>
      <c r="C361" s="157" t="s">
        <v>949</v>
      </c>
      <c r="D361" s="157" t="s">
        <v>120</v>
      </c>
      <c r="E361" s="158" t="s">
        <v>950</v>
      </c>
      <c r="F361" s="159" t="s">
        <v>951</v>
      </c>
      <c r="G361" s="160" t="s">
        <v>184</v>
      </c>
      <c r="H361" s="161">
        <v>1.24</v>
      </c>
      <c r="I361" s="162"/>
      <c r="J361" s="163">
        <f>ROUND(I361*H361,2)</f>
        <v>0</v>
      </c>
      <c r="K361" s="164"/>
      <c r="L361" s="31"/>
      <c r="M361" s="165"/>
      <c r="N361" s="166" t="s">
        <v>41</v>
      </c>
      <c r="O361" s="61"/>
      <c r="P361" s="167">
        <f>O361*H361</f>
        <v>0</v>
      </c>
      <c r="Q361" s="167">
        <v>0</v>
      </c>
      <c r="R361" s="167">
        <f>Q361*H361</f>
        <v>0</v>
      </c>
      <c r="S361" s="167">
        <v>0</v>
      </c>
      <c r="T361" s="168">
        <f>S361*H361</f>
        <v>0</v>
      </c>
      <c r="U361" s="30"/>
      <c r="V361" s="30"/>
      <c r="W361" s="30"/>
      <c r="X361" s="30"/>
      <c r="Y361" s="30"/>
      <c r="Z361" s="30"/>
      <c r="AA361" s="30"/>
      <c r="AB361" s="30"/>
      <c r="AC361" s="30"/>
      <c r="AD361" s="30"/>
      <c r="AE361" s="30"/>
      <c r="AR361" s="169" t="s">
        <v>150</v>
      </c>
      <c r="AT361" s="169" t="s">
        <v>120</v>
      </c>
      <c r="AU361" s="169" t="s">
        <v>83</v>
      </c>
      <c r="AY361" s="16" t="s">
        <v>117</v>
      </c>
      <c r="BE361" s="170">
        <f>IF(N361="základná",J361,0)</f>
        <v>0</v>
      </c>
      <c r="BF361" s="170">
        <f>IF(N361="znížená",J361,0)</f>
        <v>0</v>
      </c>
      <c r="BG361" s="170">
        <f>IF(N361="zákl. prenesená",J361,0)</f>
        <v>0</v>
      </c>
      <c r="BH361" s="170">
        <f>IF(N361="zníž. prenesená",J361,0)</f>
        <v>0</v>
      </c>
      <c r="BI361" s="170">
        <f>IF(N361="nulová",J361,0)</f>
        <v>0</v>
      </c>
      <c r="BJ361" s="16" t="s">
        <v>83</v>
      </c>
      <c r="BK361" s="170">
        <f>ROUND(I361*H361,2)</f>
        <v>0</v>
      </c>
      <c r="BL361" s="16" t="s">
        <v>150</v>
      </c>
      <c r="BM361" s="169" t="s">
        <v>952</v>
      </c>
    </row>
    <row r="362" spans="1:65" s="142" customFormat="1" ht="22.8" customHeight="1">
      <c r="B362" s="143"/>
      <c r="D362" s="144" t="s">
        <v>74</v>
      </c>
      <c r="E362" s="154" t="s">
        <v>953</v>
      </c>
      <c r="F362" s="154" t="s">
        <v>954</v>
      </c>
      <c r="I362" s="146"/>
      <c r="J362" s="155">
        <f>BK362</f>
        <v>0</v>
      </c>
      <c r="L362" s="143"/>
      <c r="M362" s="148"/>
      <c r="N362" s="149"/>
      <c r="O362" s="149"/>
      <c r="P362" s="150">
        <f>P363</f>
        <v>0</v>
      </c>
      <c r="Q362" s="149"/>
      <c r="R362" s="150">
        <f>R363</f>
        <v>0.73315657280000002</v>
      </c>
      <c r="S362" s="149"/>
      <c r="T362" s="151">
        <f>T363</f>
        <v>0</v>
      </c>
      <c r="AR362" s="144" t="s">
        <v>83</v>
      </c>
      <c r="AT362" s="152" t="s">
        <v>74</v>
      </c>
      <c r="AU362" s="152" t="s">
        <v>12</v>
      </c>
      <c r="AY362" s="144" t="s">
        <v>117</v>
      </c>
      <c r="BK362" s="153">
        <f>BK363</f>
        <v>0</v>
      </c>
    </row>
    <row r="363" spans="1:65" s="34" customFormat="1" ht="44.25" customHeight="1">
      <c r="A363" s="30"/>
      <c r="B363" s="156"/>
      <c r="C363" s="157" t="s">
        <v>595</v>
      </c>
      <c r="D363" s="157" t="s">
        <v>120</v>
      </c>
      <c r="E363" s="158" t="s">
        <v>955</v>
      </c>
      <c r="F363" s="159" t="s">
        <v>956</v>
      </c>
      <c r="G363" s="160" t="s">
        <v>139</v>
      </c>
      <c r="H363" s="161">
        <v>1804.027</v>
      </c>
      <c r="I363" s="162"/>
      <c r="J363" s="163">
        <f>ROUND(I363*H363,2)</f>
        <v>0</v>
      </c>
      <c r="K363" s="164"/>
      <c r="L363" s="31"/>
      <c r="M363" s="165"/>
      <c r="N363" s="166" t="s">
        <v>41</v>
      </c>
      <c r="O363" s="61"/>
      <c r="P363" s="167">
        <f>O363*H363</f>
        <v>0</v>
      </c>
      <c r="Q363" s="167">
        <v>4.0640000000000001E-4</v>
      </c>
      <c r="R363" s="167">
        <f>Q363*H363</f>
        <v>0.73315657280000002</v>
      </c>
      <c r="S363" s="167">
        <v>0</v>
      </c>
      <c r="T363" s="168">
        <f>S363*H363</f>
        <v>0</v>
      </c>
      <c r="U363" s="30"/>
      <c r="V363" s="30"/>
      <c r="W363" s="30"/>
      <c r="X363" s="30"/>
      <c r="Y363" s="30"/>
      <c r="Z363" s="30"/>
      <c r="AA363" s="30"/>
      <c r="AB363" s="30"/>
      <c r="AC363" s="30"/>
      <c r="AD363" s="30"/>
      <c r="AE363" s="30"/>
      <c r="AR363" s="169" t="s">
        <v>150</v>
      </c>
      <c r="AT363" s="169" t="s">
        <v>120</v>
      </c>
      <c r="AU363" s="169" t="s">
        <v>83</v>
      </c>
      <c r="AY363" s="16" t="s">
        <v>117</v>
      </c>
      <c r="BE363" s="170">
        <f>IF(N363="základná",J363,0)</f>
        <v>0</v>
      </c>
      <c r="BF363" s="170">
        <f>IF(N363="znížená",J363,0)</f>
        <v>0</v>
      </c>
      <c r="BG363" s="170">
        <f>IF(N363="zákl. prenesená",J363,0)</f>
        <v>0</v>
      </c>
      <c r="BH363" s="170">
        <f>IF(N363="zníž. prenesená",J363,0)</f>
        <v>0</v>
      </c>
      <c r="BI363" s="170">
        <f>IF(N363="nulová",J363,0)</f>
        <v>0</v>
      </c>
      <c r="BJ363" s="16" t="s">
        <v>83</v>
      </c>
      <c r="BK363" s="170">
        <f>ROUND(I363*H363,2)</f>
        <v>0</v>
      </c>
      <c r="BL363" s="16" t="s">
        <v>150</v>
      </c>
      <c r="BM363" s="169" t="s">
        <v>957</v>
      </c>
    </row>
    <row r="364" spans="1:65" s="142" customFormat="1" ht="22.8" customHeight="1">
      <c r="B364" s="143"/>
      <c r="D364" s="144" t="s">
        <v>74</v>
      </c>
      <c r="E364" s="154" t="s">
        <v>958</v>
      </c>
      <c r="F364" s="154" t="s">
        <v>959</v>
      </c>
      <c r="I364" s="146"/>
      <c r="J364" s="155">
        <f>BK364</f>
        <v>0</v>
      </c>
      <c r="L364" s="143"/>
      <c r="M364" s="148"/>
      <c r="N364" s="149"/>
      <c r="O364" s="149"/>
      <c r="P364" s="150">
        <f>SUM(P365:P366)</f>
        <v>0</v>
      </c>
      <c r="Q364" s="149"/>
      <c r="R364" s="150">
        <f>SUM(R365:R366)</f>
        <v>4.5668531999999998E-2</v>
      </c>
      <c r="S364" s="149"/>
      <c r="T364" s="151">
        <f>SUM(T365:T366)</f>
        <v>0</v>
      </c>
      <c r="AR364" s="144" t="s">
        <v>83</v>
      </c>
      <c r="AT364" s="152" t="s">
        <v>74</v>
      </c>
      <c r="AU364" s="152" t="s">
        <v>12</v>
      </c>
      <c r="AY364" s="144" t="s">
        <v>117</v>
      </c>
      <c r="BK364" s="153">
        <f>SUM(BK365:BK366)</f>
        <v>0</v>
      </c>
    </row>
    <row r="365" spans="1:65" s="34" customFormat="1" ht="37.799999999999997" customHeight="1">
      <c r="A365" s="30"/>
      <c r="B365" s="156"/>
      <c r="C365" s="157" t="s">
        <v>960</v>
      </c>
      <c r="D365" s="157" t="s">
        <v>120</v>
      </c>
      <c r="E365" s="158" t="s">
        <v>961</v>
      </c>
      <c r="F365" s="159" t="s">
        <v>962</v>
      </c>
      <c r="G365" s="160" t="s">
        <v>139</v>
      </c>
      <c r="H365" s="161">
        <v>50.7</v>
      </c>
      <c r="I365" s="162"/>
      <c r="J365" s="163">
        <f>ROUND(I365*H365,2)</f>
        <v>0</v>
      </c>
      <c r="K365" s="164"/>
      <c r="L365" s="31"/>
      <c r="M365" s="165"/>
      <c r="N365" s="166" t="s">
        <v>41</v>
      </c>
      <c r="O365" s="61"/>
      <c r="P365" s="167">
        <f>O365*H365</f>
        <v>0</v>
      </c>
      <c r="Q365" s="167">
        <v>4.3543E-4</v>
      </c>
      <c r="R365" s="167">
        <f>Q365*H365</f>
        <v>2.2076301E-2</v>
      </c>
      <c r="S365" s="167">
        <v>0</v>
      </c>
      <c r="T365" s="168">
        <f>S365*H365</f>
        <v>0</v>
      </c>
      <c r="U365" s="30"/>
      <c r="V365" s="30"/>
      <c r="W365" s="30"/>
      <c r="X365" s="30"/>
      <c r="Y365" s="30"/>
      <c r="Z365" s="30"/>
      <c r="AA365" s="30"/>
      <c r="AB365" s="30"/>
      <c r="AC365" s="30"/>
      <c r="AD365" s="30"/>
      <c r="AE365" s="30"/>
      <c r="AR365" s="169" t="s">
        <v>150</v>
      </c>
      <c r="AT365" s="169" t="s">
        <v>120</v>
      </c>
      <c r="AU365" s="169" t="s">
        <v>83</v>
      </c>
      <c r="AY365" s="16" t="s">
        <v>117</v>
      </c>
      <c r="BE365" s="170">
        <f>IF(N365="základná",J365,0)</f>
        <v>0</v>
      </c>
      <c r="BF365" s="170">
        <f>IF(N365="znížená",J365,0)</f>
        <v>0</v>
      </c>
      <c r="BG365" s="170">
        <f>IF(N365="zákl. prenesená",J365,0)</f>
        <v>0</v>
      </c>
      <c r="BH365" s="170">
        <f>IF(N365="zníž. prenesená",J365,0)</f>
        <v>0</v>
      </c>
      <c r="BI365" s="170">
        <f>IF(N365="nulová",J365,0)</f>
        <v>0</v>
      </c>
      <c r="BJ365" s="16" t="s">
        <v>83</v>
      </c>
      <c r="BK365" s="170">
        <f>ROUND(I365*H365,2)</f>
        <v>0</v>
      </c>
      <c r="BL365" s="16" t="s">
        <v>150</v>
      </c>
      <c r="BM365" s="169" t="s">
        <v>963</v>
      </c>
    </row>
    <row r="366" spans="1:65" s="34" customFormat="1" ht="24.15" customHeight="1">
      <c r="A366" s="30"/>
      <c r="B366" s="156"/>
      <c r="C366" s="157" t="s">
        <v>598</v>
      </c>
      <c r="D366" s="157" t="s">
        <v>120</v>
      </c>
      <c r="E366" s="158" t="s">
        <v>964</v>
      </c>
      <c r="F366" s="159" t="s">
        <v>965</v>
      </c>
      <c r="G366" s="160" t="s">
        <v>139</v>
      </c>
      <c r="H366" s="161">
        <v>50.7</v>
      </c>
      <c r="I366" s="162"/>
      <c r="J366" s="163">
        <f>ROUND(I366*H366,2)</f>
        <v>0</v>
      </c>
      <c r="K366" s="164"/>
      <c r="L366" s="31"/>
      <c r="M366" s="165"/>
      <c r="N366" s="166" t="s">
        <v>41</v>
      </c>
      <c r="O366" s="61"/>
      <c r="P366" s="167">
        <f>O366*H366</f>
        <v>0</v>
      </c>
      <c r="Q366" s="167">
        <v>4.6533000000000002E-4</v>
      </c>
      <c r="R366" s="167">
        <f>Q366*H366</f>
        <v>2.3592231000000002E-2</v>
      </c>
      <c r="S366" s="167">
        <v>0</v>
      </c>
      <c r="T366" s="168">
        <f>S366*H366</f>
        <v>0</v>
      </c>
      <c r="U366" s="30"/>
      <c r="V366" s="30"/>
      <c r="W366" s="30"/>
      <c r="X366" s="30"/>
      <c r="Y366" s="30"/>
      <c r="Z366" s="30"/>
      <c r="AA366" s="30"/>
      <c r="AB366" s="30"/>
      <c r="AC366" s="30"/>
      <c r="AD366" s="30"/>
      <c r="AE366" s="30"/>
      <c r="AR366" s="169" t="s">
        <v>150</v>
      </c>
      <c r="AT366" s="169" t="s">
        <v>120</v>
      </c>
      <c r="AU366" s="169" t="s">
        <v>83</v>
      </c>
      <c r="AY366" s="16" t="s">
        <v>117</v>
      </c>
      <c r="BE366" s="170">
        <f>IF(N366="základná",J366,0)</f>
        <v>0</v>
      </c>
      <c r="BF366" s="170">
        <f>IF(N366="znížená",J366,0)</f>
        <v>0</v>
      </c>
      <c r="BG366" s="170">
        <f>IF(N366="zákl. prenesená",J366,0)</f>
        <v>0</v>
      </c>
      <c r="BH366" s="170">
        <f>IF(N366="zníž. prenesená",J366,0)</f>
        <v>0</v>
      </c>
      <c r="BI366" s="170">
        <f>IF(N366="nulová",J366,0)</f>
        <v>0</v>
      </c>
      <c r="BJ366" s="16" t="s">
        <v>83</v>
      </c>
      <c r="BK366" s="170">
        <f>ROUND(I366*H366,2)</f>
        <v>0</v>
      </c>
      <c r="BL366" s="16" t="s">
        <v>150</v>
      </c>
      <c r="BM366" s="169" t="s">
        <v>966</v>
      </c>
    </row>
    <row r="367" spans="1:65" s="142" customFormat="1" ht="25.95" customHeight="1">
      <c r="B367" s="143"/>
      <c r="D367" s="144" t="s">
        <v>74</v>
      </c>
      <c r="E367" s="145" t="s">
        <v>967</v>
      </c>
      <c r="F367" s="145" t="s">
        <v>968</v>
      </c>
      <c r="I367" s="146"/>
      <c r="J367" s="147">
        <f>BK367</f>
        <v>0</v>
      </c>
      <c r="L367" s="143"/>
      <c r="M367" s="148"/>
      <c r="N367" s="149"/>
      <c r="O367" s="149"/>
      <c r="P367" s="150">
        <f>P368+SUM(P369:P371)</f>
        <v>0</v>
      </c>
      <c r="Q367" s="149"/>
      <c r="R367" s="150">
        <f>R368+SUM(R369:R371)</f>
        <v>0</v>
      </c>
      <c r="S367" s="149"/>
      <c r="T367" s="151">
        <f>T368+SUM(T369:T371)</f>
        <v>0</v>
      </c>
      <c r="AR367" s="144" t="s">
        <v>124</v>
      </c>
      <c r="AT367" s="152" t="s">
        <v>74</v>
      </c>
      <c r="AU367" s="152" t="s">
        <v>75</v>
      </c>
      <c r="AY367" s="144" t="s">
        <v>117</v>
      </c>
      <c r="BK367" s="153">
        <f>BK368+SUM(BK369:BK371)</f>
        <v>0</v>
      </c>
    </row>
    <row r="368" spans="1:65" s="34" customFormat="1" ht="62.7" customHeight="1">
      <c r="A368" s="30"/>
      <c r="B368" s="156"/>
      <c r="C368" s="157" t="s">
        <v>969</v>
      </c>
      <c r="D368" s="157" t="s">
        <v>120</v>
      </c>
      <c r="E368" s="158" t="s">
        <v>970</v>
      </c>
      <c r="F368" s="159" t="s">
        <v>971</v>
      </c>
      <c r="G368" s="160" t="s">
        <v>127</v>
      </c>
      <c r="H368" s="161">
        <v>1</v>
      </c>
      <c r="I368" s="162"/>
      <c r="J368" s="163">
        <f>ROUND(I368*H368,2)</f>
        <v>0</v>
      </c>
      <c r="K368" s="164"/>
      <c r="L368" s="31"/>
      <c r="M368" s="165"/>
      <c r="N368" s="166" t="s">
        <v>41</v>
      </c>
      <c r="O368" s="61"/>
      <c r="P368" s="167">
        <f>O368*H368</f>
        <v>0</v>
      </c>
      <c r="Q368" s="167">
        <v>0</v>
      </c>
      <c r="R368" s="167">
        <f>Q368*H368</f>
        <v>0</v>
      </c>
      <c r="S368" s="167">
        <v>0</v>
      </c>
      <c r="T368" s="168">
        <f>S368*H368</f>
        <v>0</v>
      </c>
      <c r="U368" s="30"/>
      <c r="V368" s="30"/>
      <c r="W368" s="30"/>
      <c r="X368" s="30"/>
      <c r="Y368" s="30"/>
      <c r="Z368" s="30"/>
      <c r="AA368" s="30"/>
      <c r="AB368" s="30"/>
      <c r="AC368" s="30"/>
      <c r="AD368" s="30"/>
      <c r="AE368" s="30"/>
      <c r="AR368" s="169" t="s">
        <v>972</v>
      </c>
      <c r="AT368" s="169" t="s">
        <v>120</v>
      </c>
      <c r="AU368" s="169" t="s">
        <v>12</v>
      </c>
      <c r="AY368" s="16" t="s">
        <v>117</v>
      </c>
      <c r="BE368" s="170">
        <f>IF(N368="základná",J368,0)</f>
        <v>0</v>
      </c>
      <c r="BF368" s="170">
        <f>IF(N368="znížená",J368,0)</f>
        <v>0</v>
      </c>
      <c r="BG368" s="170">
        <f>IF(N368="zákl. prenesená",J368,0)</f>
        <v>0</v>
      </c>
      <c r="BH368" s="170">
        <f>IF(N368="zníž. prenesená",J368,0)</f>
        <v>0</v>
      </c>
      <c r="BI368" s="170">
        <f>IF(N368="nulová",J368,0)</f>
        <v>0</v>
      </c>
      <c r="BJ368" s="16" t="s">
        <v>83</v>
      </c>
      <c r="BK368" s="170">
        <f>ROUND(I368*H368,2)</f>
        <v>0</v>
      </c>
      <c r="BL368" s="16" t="s">
        <v>972</v>
      </c>
      <c r="BM368" s="169" t="s">
        <v>973</v>
      </c>
    </row>
    <row r="369" spans="1:65" s="34" customFormat="1" ht="16.5" customHeight="1">
      <c r="A369" s="30"/>
      <c r="B369" s="156"/>
      <c r="C369" s="157" t="s">
        <v>602</v>
      </c>
      <c r="D369" s="157" t="s">
        <v>120</v>
      </c>
      <c r="E369" s="158" t="s">
        <v>974</v>
      </c>
      <c r="F369" s="159" t="s">
        <v>975</v>
      </c>
      <c r="G369" s="160" t="s">
        <v>127</v>
      </c>
      <c r="H369" s="161">
        <v>1</v>
      </c>
      <c r="I369" s="162"/>
      <c r="J369" s="163">
        <f>ROUND(I369*H369,2)</f>
        <v>0</v>
      </c>
      <c r="K369" s="164"/>
      <c r="L369" s="31"/>
      <c r="M369" s="165"/>
      <c r="N369" s="166" t="s">
        <v>41</v>
      </c>
      <c r="O369" s="61"/>
      <c r="P369" s="167">
        <f>O369*H369</f>
        <v>0</v>
      </c>
      <c r="Q369" s="167">
        <v>0</v>
      </c>
      <c r="R369" s="167">
        <f>Q369*H369</f>
        <v>0</v>
      </c>
      <c r="S369" s="167">
        <v>0</v>
      </c>
      <c r="T369" s="168">
        <f>S369*H369</f>
        <v>0</v>
      </c>
      <c r="U369" s="30"/>
      <c r="V369" s="30"/>
      <c r="W369" s="30"/>
      <c r="X369" s="30"/>
      <c r="Y369" s="30"/>
      <c r="Z369" s="30"/>
      <c r="AA369" s="30"/>
      <c r="AB369" s="30"/>
      <c r="AC369" s="30"/>
      <c r="AD369" s="30"/>
      <c r="AE369" s="30"/>
      <c r="AR369" s="169" t="s">
        <v>972</v>
      </c>
      <c r="AT369" s="169" t="s">
        <v>120</v>
      </c>
      <c r="AU369" s="169" t="s">
        <v>12</v>
      </c>
      <c r="AY369" s="16" t="s">
        <v>117</v>
      </c>
      <c r="BE369" s="170">
        <f>IF(N369="základná",J369,0)</f>
        <v>0</v>
      </c>
      <c r="BF369" s="170">
        <f>IF(N369="znížená",J369,0)</f>
        <v>0</v>
      </c>
      <c r="BG369" s="170">
        <f>IF(N369="zákl. prenesená",J369,0)</f>
        <v>0</v>
      </c>
      <c r="BH369" s="170">
        <f>IF(N369="zníž. prenesená",J369,0)</f>
        <v>0</v>
      </c>
      <c r="BI369" s="170">
        <f>IF(N369="nulová",J369,0)</f>
        <v>0</v>
      </c>
      <c r="BJ369" s="16" t="s">
        <v>83</v>
      </c>
      <c r="BK369" s="170">
        <f>ROUND(I369*H369,2)</f>
        <v>0</v>
      </c>
      <c r="BL369" s="16" t="s">
        <v>972</v>
      </c>
      <c r="BM369" s="169" t="s">
        <v>976</v>
      </c>
    </row>
    <row r="370" spans="1:65" s="34" customFormat="1" ht="24.15" customHeight="1">
      <c r="A370" s="30"/>
      <c r="B370" s="156"/>
      <c r="C370" s="157" t="s">
        <v>977</v>
      </c>
      <c r="D370" s="157" t="s">
        <v>120</v>
      </c>
      <c r="E370" s="158" t="s">
        <v>978</v>
      </c>
      <c r="F370" s="159" t="s">
        <v>979</v>
      </c>
      <c r="G370" s="160" t="s">
        <v>123</v>
      </c>
      <c r="H370" s="161">
        <v>2</v>
      </c>
      <c r="I370" s="162"/>
      <c r="J370" s="163">
        <f>ROUND(I370*H370,2)</f>
        <v>0</v>
      </c>
      <c r="K370" s="164"/>
      <c r="L370" s="31"/>
      <c r="M370" s="165"/>
      <c r="N370" s="166" t="s">
        <v>41</v>
      </c>
      <c r="O370" s="61"/>
      <c r="P370" s="167">
        <f>O370*H370</f>
        <v>0</v>
      </c>
      <c r="Q370" s="167">
        <v>0</v>
      </c>
      <c r="R370" s="167">
        <f>Q370*H370</f>
        <v>0</v>
      </c>
      <c r="S370" s="167">
        <v>0</v>
      </c>
      <c r="T370" s="168">
        <f>S370*H370</f>
        <v>0</v>
      </c>
      <c r="U370" s="30"/>
      <c r="V370" s="30"/>
      <c r="W370" s="30"/>
      <c r="X370" s="30"/>
      <c r="Y370" s="30"/>
      <c r="Z370" s="30"/>
      <c r="AA370" s="30"/>
      <c r="AB370" s="30"/>
      <c r="AC370" s="30"/>
      <c r="AD370" s="30"/>
      <c r="AE370" s="30"/>
      <c r="AR370" s="169" t="s">
        <v>972</v>
      </c>
      <c r="AT370" s="169" t="s">
        <v>120</v>
      </c>
      <c r="AU370" s="169" t="s">
        <v>12</v>
      </c>
      <c r="AY370" s="16" t="s">
        <v>117</v>
      </c>
      <c r="BE370" s="170">
        <f>IF(N370="základná",J370,0)</f>
        <v>0</v>
      </c>
      <c r="BF370" s="170">
        <f>IF(N370="znížená",J370,0)</f>
        <v>0</v>
      </c>
      <c r="BG370" s="170">
        <f>IF(N370="zákl. prenesená",J370,0)</f>
        <v>0</v>
      </c>
      <c r="BH370" s="170">
        <f>IF(N370="zníž. prenesená",J370,0)</f>
        <v>0</v>
      </c>
      <c r="BI370" s="170">
        <f>IF(N370="nulová",J370,0)</f>
        <v>0</v>
      </c>
      <c r="BJ370" s="16" t="s">
        <v>83</v>
      </c>
      <c r="BK370" s="170">
        <f>ROUND(I370*H370,2)</f>
        <v>0</v>
      </c>
      <c r="BL370" s="16" t="s">
        <v>972</v>
      </c>
      <c r="BM370" s="169" t="s">
        <v>980</v>
      </c>
    </row>
    <row r="371" spans="1:65" s="142" customFormat="1" ht="22.8" customHeight="1">
      <c r="B371" s="143"/>
      <c r="D371" s="144" t="s">
        <v>74</v>
      </c>
      <c r="E371" s="154" t="s">
        <v>981</v>
      </c>
      <c r="F371" s="154" t="s">
        <v>982</v>
      </c>
      <c r="I371" s="146"/>
      <c r="J371" s="155">
        <f>BK371</f>
        <v>0</v>
      </c>
      <c r="L371" s="143"/>
      <c r="M371" s="148"/>
      <c r="N371" s="149"/>
      <c r="O371" s="149"/>
      <c r="P371" s="150">
        <f>P372</f>
        <v>0</v>
      </c>
      <c r="Q371" s="149"/>
      <c r="R371" s="150">
        <f>R372</f>
        <v>0</v>
      </c>
      <c r="S371" s="149"/>
      <c r="T371" s="151">
        <f>T372</f>
        <v>0</v>
      </c>
      <c r="AR371" s="144" t="s">
        <v>136</v>
      </c>
      <c r="AT371" s="152" t="s">
        <v>74</v>
      </c>
      <c r="AU371" s="152" t="s">
        <v>12</v>
      </c>
      <c r="AY371" s="144" t="s">
        <v>117</v>
      </c>
      <c r="BK371" s="153">
        <f>BK372</f>
        <v>0</v>
      </c>
    </row>
    <row r="372" spans="1:65" s="34" customFormat="1" ht="16.5" customHeight="1">
      <c r="A372" s="30"/>
      <c r="B372" s="156"/>
      <c r="C372" s="157" t="s">
        <v>605</v>
      </c>
      <c r="D372" s="157" t="s">
        <v>120</v>
      </c>
      <c r="E372" s="158" t="s">
        <v>983</v>
      </c>
      <c r="F372" s="159" t="s">
        <v>984</v>
      </c>
      <c r="G372" s="160" t="s">
        <v>985</v>
      </c>
      <c r="H372" s="161">
        <v>1</v>
      </c>
      <c r="I372" s="162"/>
      <c r="J372" s="163">
        <f>ROUND(I372*H372,2)</f>
        <v>0</v>
      </c>
      <c r="K372" s="164"/>
      <c r="L372" s="31"/>
      <c r="M372" s="165"/>
      <c r="N372" s="166" t="s">
        <v>41</v>
      </c>
      <c r="O372" s="61"/>
      <c r="P372" s="167">
        <f>O372*H372</f>
        <v>0</v>
      </c>
      <c r="Q372" s="167">
        <v>0</v>
      </c>
      <c r="R372" s="167">
        <f>Q372*H372</f>
        <v>0</v>
      </c>
      <c r="S372" s="167">
        <v>0</v>
      </c>
      <c r="T372" s="168">
        <f>S372*H372</f>
        <v>0</v>
      </c>
      <c r="U372" s="30"/>
      <c r="V372" s="30"/>
      <c r="W372" s="30"/>
      <c r="X372" s="30"/>
      <c r="Y372" s="30"/>
      <c r="Z372" s="30"/>
      <c r="AA372" s="30"/>
      <c r="AB372" s="30"/>
      <c r="AC372" s="30"/>
      <c r="AD372" s="30"/>
      <c r="AE372" s="30"/>
      <c r="AR372" s="169" t="s">
        <v>124</v>
      </c>
      <c r="AT372" s="169" t="s">
        <v>120</v>
      </c>
      <c r="AU372" s="169" t="s">
        <v>83</v>
      </c>
      <c r="AY372" s="16" t="s">
        <v>117</v>
      </c>
      <c r="BE372" s="170">
        <f>IF(N372="základná",J372,0)</f>
        <v>0</v>
      </c>
      <c r="BF372" s="170">
        <f>IF(N372="znížená",J372,0)</f>
        <v>0</v>
      </c>
      <c r="BG372" s="170">
        <f>IF(N372="zákl. prenesená",J372,0)</f>
        <v>0</v>
      </c>
      <c r="BH372" s="170">
        <f>IF(N372="zníž. prenesená",J372,0)</f>
        <v>0</v>
      </c>
      <c r="BI372" s="170">
        <f>IF(N372="nulová",J372,0)</f>
        <v>0</v>
      </c>
      <c r="BJ372" s="16" t="s">
        <v>83</v>
      </c>
      <c r="BK372" s="170">
        <f>ROUND(I372*H372,2)</f>
        <v>0</v>
      </c>
      <c r="BL372" s="16" t="s">
        <v>124</v>
      </c>
      <c r="BM372" s="169" t="s">
        <v>986</v>
      </c>
    </row>
    <row r="373" spans="1:65" s="142" customFormat="1" ht="25.95" customHeight="1">
      <c r="B373" s="143"/>
      <c r="D373" s="144" t="s">
        <v>74</v>
      </c>
      <c r="E373" s="145" t="s">
        <v>987</v>
      </c>
      <c r="F373" s="145" t="s">
        <v>988</v>
      </c>
      <c r="I373" s="146"/>
      <c r="J373" s="147">
        <f>BK373</f>
        <v>0</v>
      </c>
      <c r="L373" s="143"/>
      <c r="M373" s="148"/>
      <c r="N373" s="149"/>
      <c r="O373" s="149"/>
      <c r="P373" s="150">
        <f>SUM(P374:P380)</f>
        <v>0</v>
      </c>
      <c r="Q373" s="149"/>
      <c r="R373" s="150">
        <f>SUM(R374:R380)</f>
        <v>0</v>
      </c>
      <c r="S373" s="149"/>
      <c r="T373" s="151">
        <f>SUM(T374:T380)</f>
        <v>0</v>
      </c>
      <c r="AR373" s="144" t="s">
        <v>124</v>
      </c>
      <c r="AT373" s="152" t="s">
        <v>74</v>
      </c>
      <c r="AU373" s="152" t="s">
        <v>75</v>
      </c>
      <c r="AY373" s="144" t="s">
        <v>117</v>
      </c>
      <c r="BK373" s="153">
        <f>SUM(BK374:BK380)</f>
        <v>0</v>
      </c>
    </row>
    <row r="374" spans="1:65" s="34" customFormat="1" ht="16.5" customHeight="1">
      <c r="A374" s="30"/>
      <c r="B374" s="156"/>
      <c r="C374" s="157" t="s">
        <v>989</v>
      </c>
      <c r="D374" s="157" t="s">
        <v>120</v>
      </c>
      <c r="E374" s="158" t="s">
        <v>990</v>
      </c>
      <c r="F374" s="159" t="s">
        <v>991</v>
      </c>
      <c r="G374" s="160" t="s">
        <v>127</v>
      </c>
      <c r="H374" s="161">
        <v>1</v>
      </c>
      <c r="I374" s="162"/>
      <c r="J374" s="163">
        <f t="shared" ref="J374:J380" si="140">ROUND(I374*H374,2)</f>
        <v>0</v>
      </c>
      <c r="K374" s="164"/>
      <c r="L374" s="31"/>
      <c r="M374" s="165"/>
      <c r="N374" s="166" t="s">
        <v>41</v>
      </c>
      <c r="O374" s="61"/>
      <c r="P374" s="167">
        <f t="shared" ref="P374:P380" si="141">O374*H374</f>
        <v>0</v>
      </c>
      <c r="Q374" s="167">
        <v>0</v>
      </c>
      <c r="R374" s="167">
        <f t="shared" ref="R374:R380" si="142">Q374*H374</f>
        <v>0</v>
      </c>
      <c r="S374" s="167">
        <v>0</v>
      </c>
      <c r="T374" s="168">
        <f t="shared" ref="T374:T380" si="143">S374*H374</f>
        <v>0</v>
      </c>
      <c r="U374" s="30"/>
      <c r="V374" s="30"/>
      <c r="W374" s="30"/>
      <c r="X374" s="30"/>
      <c r="Y374" s="30"/>
      <c r="Z374" s="30"/>
      <c r="AA374" s="30"/>
      <c r="AB374" s="30"/>
      <c r="AC374" s="30"/>
      <c r="AD374" s="30"/>
      <c r="AE374" s="30"/>
      <c r="AR374" s="169" t="s">
        <v>972</v>
      </c>
      <c r="AT374" s="169" t="s">
        <v>120</v>
      </c>
      <c r="AU374" s="169" t="s">
        <v>12</v>
      </c>
      <c r="AY374" s="16" t="s">
        <v>117</v>
      </c>
      <c r="BE374" s="170">
        <f t="shared" ref="BE374:BE380" si="144">IF(N374="základná",J374,0)</f>
        <v>0</v>
      </c>
      <c r="BF374" s="170">
        <f t="shared" ref="BF374:BF380" si="145">IF(N374="znížená",J374,0)</f>
        <v>0</v>
      </c>
      <c r="BG374" s="170">
        <f t="shared" ref="BG374:BG380" si="146">IF(N374="zákl. prenesená",J374,0)</f>
        <v>0</v>
      </c>
      <c r="BH374" s="170">
        <f t="shared" ref="BH374:BH380" si="147">IF(N374="zníž. prenesená",J374,0)</f>
        <v>0</v>
      </c>
      <c r="BI374" s="170">
        <f t="shared" ref="BI374:BI380" si="148">IF(N374="nulová",J374,0)</f>
        <v>0</v>
      </c>
      <c r="BJ374" s="16" t="s">
        <v>83</v>
      </c>
      <c r="BK374" s="170">
        <f t="shared" ref="BK374:BK380" si="149">ROUND(I374*H374,2)</f>
        <v>0</v>
      </c>
      <c r="BL374" s="16" t="s">
        <v>972</v>
      </c>
      <c r="BM374" s="169" t="s">
        <v>992</v>
      </c>
    </row>
    <row r="375" spans="1:65" s="34" customFormat="1" ht="16.5" customHeight="1">
      <c r="A375" s="30"/>
      <c r="B375" s="156"/>
      <c r="C375" s="157" t="s">
        <v>609</v>
      </c>
      <c r="D375" s="157" t="s">
        <v>120</v>
      </c>
      <c r="E375" s="158" t="s">
        <v>993</v>
      </c>
      <c r="F375" s="159" t="s">
        <v>994</v>
      </c>
      <c r="G375" s="160" t="s">
        <v>127</v>
      </c>
      <c r="H375" s="161">
        <v>1</v>
      </c>
      <c r="I375" s="162"/>
      <c r="J375" s="163">
        <f t="shared" si="140"/>
        <v>0</v>
      </c>
      <c r="K375" s="164"/>
      <c r="L375" s="31"/>
      <c r="M375" s="165"/>
      <c r="N375" s="166" t="s">
        <v>41</v>
      </c>
      <c r="O375" s="61"/>
      <c r="P375" s="167">
        <f t="shared" si="141"/>
        <v>0</v>
      </c>
      <c r="Q375" s="167">
        <v>0</v>
      </c>
      <c r="R375" s="167">
        <f t="shared" si="142"/>
        <v>0</v>
      </c>
      <c r="S375" s="167">
        <v>0</v>
      </c>
      <c r="T375" s="168">
        <f t="shared" si="143"/>
        <v>0</v>
      </c>
      <c r="U375" s="30"/>
      <c r="V375" s="30"/>
      <c r="W375" s="30"/>
      <c r="X375" s="30"/>
      <c r="Y375" s="30"/>
      <c r="Z375" s="30"/>
      <c r="AA375" s="30"/>
      <c r="AB375" s="30"/>
      <c r="AC375" s="30"/>
      <c r="AD375" s="30"/>
      <c r="AE375" s="30"/>
      <c r="AR375" s="169" t="s">
        <v>972</v>
      </c>
      <c r="AT375" s="169" t="s">
        <v>120</v>
      </c>
      <c r="AU375" s="169" t="s">
        <v>12</v>
      </c>
      <c r="AY375" s="16" t="s">
        <v>117</v>
      </c>
      <c r="BE375" s="170">
        <f t="shared" si="144"/>
        <v>0</v>
      </c>
      <c r="BF375" s="170">
        <f t="shared" si="145"/>
        <v>0</v>
      </c>
      <c r="BG375" s="170">
        <f t="shared" si="146"/>
        <v>0</v>
      </c>
      <c r="BH375" s="170">
        <f t="shared" si="147"/>
        <v>0</v>
      </c>
      <c r="BI375" s="170">
        <f t="shared" si="148"/>
        <v>0</v>
      </c>
      <c r="BJ375" s="16" t="s">
        <v>83</v>
      </c>
      <c r="BK375" s="170">
        <f t="shared" si="149"/>
        <v>0</v>
      </c>
      <c r="BL375" s="16" t="s">
        <v>972</v>
      </c>
      <c r="BM375" s="169" t="s">
        <v>995</v>
      </c>
    </row>
    <row r="376" spans="1:65" s="34" customFormat="1" ht="16.5" customHeight="1">
      <c r="A376" s="30"/>
      <c r="B376" s="156"/>
      <c r="C376" s="157" t="s">
        <v>996</v>
      </c>
      <c r="D376" s="157" t="s">
        <v>120</v>
      </c>
      <c r="E376" s="158" t="s">
        <v>997</v>
      </c>
      <c r="F376" s="159" t="s">
        <v>998</v>
      </c>
      <c r="G376" s="160" t="s">
        <v>127</v>
      </c>
      <c r="H376" s="161">
        <v>1</v>
      </c>
      <c r="I376" s="162"/>
      <c r="J376" s="163">
        <f t="shared" si="140"/>
        <v>0</v>
      </c>
      <c r="K376" s="164"/>
      <c r="L376" s="31"/>
      <c r="M376" s="165"/>
      <c r="N376" s="166" t="s">
        <v>41</v>
      </c>
      <c r="O376" s="61"/>
      <c r="P376" s="167">
        <f t="shared" si="141"/>
        <v>0</v>
      </c>
      <c r="Q376" s="167">
        <v>0</v>
      </c>
      <c r="R376" s="167">
        <f t="shared" si="142"/>
        <v>0</v>
      </c>
      <c r="S376" s="167">
        <v>0</v>
      </c>
      <c r="T376" s="168">
        <f t="shared" si="143"/>
        <v>0</v>
      </c>
      <c r="U376" s="30"/>
      <c r="V376" s="30"/>
      <c r="W376" s="30"/>
      <c r="X376" s="30"/>
      <c r="Y376" s="30"/>
      <c r="Z376" s="30"/>
      <c r="AA376" s="30"/>
      <c r="AB376" s="30"/>
      <c r="AC376" s="30"/>
      <c r="AD376" s="30"/>
      <c r="AE376" s="30"/>
      <c r="AR376" s="169" t="s">
        <v>972</v>
      </c>
      <c r="AT376" s="169" t="s">
        <v>120</v>
      </c>
      <c r="AU376" s="169" t="s">
        <v>12</v>
      </c>
      <c r="AY376" s="16" t="s">
        <v>117</v>
      </c>
      <c r="BE376" s="170">
        <f t="shared" si="144"/>
        <v>0</v>
      </c>
      <c r="BF376" s="170">
        <f t="shared" si="145"/>
        <v>0</v>
      </c>
      <c r="BG376" s="170">
        <f t="shared" si="146"/>
        <v>0</v>
      </c>
      <c r="BH376" s="170">
        <f t="shared" si="147"/>
        <v>0</v>
      </c>
      <c r="BI376" s="170">
        <f t="shared" si="148"/>
        <v>0</v>
      </c>
      <c r="BJ376" s="16" t="s">
        <v>83</v>
      </c>
      <c r="BK376" s="170">
        <f t="shared" si="149"/>
        <v>0</v>
      </c>
      <c r="BL376" s="16" t="s">
        <v>972</v>
      </c>
      <c r="BM376" s="169" t="s">
        <v>999</v>
      </c>
    </row>
    <row r="377" spans="1:65" s="34" customFormat="1" ht="16.5" customHeight="1">
      <c r="A377" s="30"/>
      <c r="B377" s="156"/>
      <c r="C377" s="157" t="s">
        <v>612</v>
      </c>
      <c r="D377" s="157" t="s">
        <v>120</v>
      </c>
      <c r="E377" s="158" t="s">
        <v>1000</v>
      </c>
      <c r="F377" s="159" t="s">
        <v>1001</v>
      </c>
      <c r="G377" s="160" t="s">
        <v>127</v>
      </c>
      <c r="H377" s="161">
        <v>1</v>
      </c>
      <c r="I377" s="162"/>
      <c r="J377" s="163">
        <f t="shared" si="140"/>
        <v>0</v>
      </c>
      <c r="K377" s="164"/>
      <c r="L377" s="31"/>
      <c r="M377" s="165"/>
      <c r="N377" s="166" t="s">
        <v>41</v>
      </c>
      <c r="O377" s="61"/>
      <c r="P377" s="167">
        <f t="shared" si="141"/>
        <v>0</v>
      </c>
      <c r="Q377" s="167">
        <v>0</v>
      </c>
      <c r="R377" s="167">
        <f t="shared" si="142"/>
        <v>0</v>
      </c>
      <c r="S377" s="167">
        <v>0</v>
      </c>
      <c r="T377" s="168">
        <f t="shared" si="143"/>
        <v>0</v>
      </c>
      <c r="U377" s="30"/>
      <c r="V377" s="30"/>
      <c r="W377" s="30"/>
      <c r="X377" s="30"/>
      <c r="Y377" s="30"/>
      <c r="Z377" s="30"/>
      <c r="AA377" s="30"/>
      <c r="AB377" s="30"/>
      <c r="AC377" s="30"/>
      <c r="AD377" s="30"/>
      <c r="AE377" s="30"/>
      <c r="AR377" s="169" t="s">
        <v>972</v>
      </c>
      <c r="AT377" s="169" t="s">
        <v>120</v>
      </c>
      <c r="AU377" s="169" t="s">
        <v>12</v>
      </c>
      <c r="AY377" s="16" t="s">
        <v>117</v>
      </c>
      <c r="BE377" s="170">
        <f t="shared" si="144"/>
        <v>0</v>
      </c>
      <c r="BF377" s="170">
        <f t="shared" si="145"/>
        <v>0</v>
      </c>
      <c r="BG377" s="170">
        <f t="shared" si="146"/>
        <v>0</v>
      </c>
      <c r="BH377" s="170">
        <f t="shared" si="147"/>
        <v>0</v>
      </c>
      <c r="BI377" s="170">
        <f t="shared" si="148"/>
        <v>0</v>
      </c>
      <c r="BJ377" s="16" t="s">
        <v>83</v>
      </c>
      <c r="BK377" s="170">
        <f t="shared" si="149"/>
        <v>0</v>
      </c>
      <c r="BL377" s="16" t="s">
        <v>972</v>
      </c>
      <c r="BM377" s="169" t="s">
        <v>1002</v>
      </c>
    </row>
    <row r="378" spans="1:65" s="34" customFormat="1" ht="16.5" customHeight="1">
      <c r="A378" s="30"/>
      <c r="B378" s="156"/>
      <c r="C378" s="157" t="s">
        <v>1003</v>
      </c>
      <c r="D378" s="157" t="s">
        <v>120</v>
      </c>
      <c r="E378" s="158" t="s">
        <v>1004</v>
      </c>
      <c r="F378" s="159" t="s">
        <v>1005</v>
      </c>
      <c r="G378" s="160" t="s">
        <v>127</v>
      </c>
      <c r="H378" s="161">
        <v>1</v>
      </c>
      <c r="I378" s="162"/>
      <c r="J378" s="163">
        <f t="shared" si="140"/>
        <v>0</v>
      </c>
      <c r="K378" s="164"/>
      <c r="L378" s="31"/>
      <c r="M378" s="165"/>
      <c r="N378" s="166" t="s">
        <v>41</v>
      </c>
      <c r="O378" s="61"/>
      <c r="P378" s="167">
        <f t="shared" si="141"/>
        <v>0</v>
      </c>
      <c r="Q378" s="167">
        <v>0</v>
      </c>
      <c r="R378" s="167">
        <f t="shared" si="142"/>
        <v>0</v>
      </c>
      <c r="S378" s="167">
        <v>0</v>
      </c>
      <c r="T378" s="168">
        <f t="shared" si="143"/>
        <v>0</v>
      </c>
      <c r="U378" s="30"/>
      <c r="V378" s="30"/>
      <c r="W378" s="30"/>
      <c r="X378" s="30"/>
      <c r="Y378" s="30"/>
      <c r="Z378" s="30"/>
      <c r="AA378" s="30"/>
      <c r="AB378" s="30"/>
      <c r="AC378" s="30"/>
      <c r="AD378" s="30"/>
      <c r="AE378" s="30"/>
      <c r="AR378" s="169" t="s">
        <v>972</v>
      </c>
      <c r="AT378" s="169" t="s">
        <v>120</v>
      </c>
      <c r="AU378" s="169" t="s">
        <v>12</v>
      </c>
      <c r="AY378" s="16" t="s">
        <v>117</v>
      </c>
      <c r="BE378" s="170">
        <f t="shared" si="144"/>
        <v>0</v>
      </c>
      <c r="BF378" s="170">
        <f t="shared" si="145"/>
        <v>0</v>
      </c>
      <c r="BG378" s="170">
        <f t="shared" si="146"/>
        <v>0</v>
      </c>
      <c r="BH378" s="170">
        <f t="shared" si="147"/>
        <v>0</v>
      </c>
      <c r="BI378" s="170">
        <f t="shared" si="148"/>
        <v>0</v>
      </c>
      <c r="BJ378" s="16" t="s">
        <v>83</v>
      </c>
      <c r="BK378" s="170">
        <f t="shared" si="149"/>
        <v>0</v>
      </c>
      <c r="BL378" s="16" t="s">
        <v>972</v>
      </c>
      <c r="BM378" s="169" t="s">
        <v>1006</v>
      </c>
    </row>
    <row r="379" spans="1:65" s="34" customFormat="1" ht="16.5" customHeight="1">
      <c r="A379" s="30"/>
      <c r="B379" s="156"/>
      <c r="C379" s="157" t="s">
        <v>616</v>
      </c>
      <c r="D379" s="157" t="s">
        <v>120</v>
      </c>
      <c r="E379" s="158" t="s">
        <v>1007</v>
      </c>
      <c r="F379" s="159" t="s">
        <v>1008</v>
      </c>
      <c r="G379" s="160" t="s">
        <v>127</v>
      </c>
      <c r="H379" s="161">
        <v>1</v>
      </c>
      <c r="I379" s="162"/>
      <c r="J379" s="163">
        <f t="shared" si="140"/>
        <v>0</v>
      </c>
      <c r="K379" s="164"/>
      <c r="L379" s="31"/>
      <c r="M379" s="165"/>
      <c r="N379" s="166" t="s">
        <v>41</v>
      </c>
      <c r="O379" s="61"/>
      <c r="P379" s="167">
        <f t="shared" si="141"/>
        <v>0</v>
      </c>
      <c r="Q379" s="167">
        <v>0</v>
      </c>
      <c r="R379" s="167">
        <f t="shared" si="142"/>
        <v>0</v>
      </c>
      <c r="S379" s="167">
        <v>0</v>
      </c>
      <c r="T379" s="168">
        <f t="shared" si="143"/>
        <v>0</v>
      </c>
      <c r="U379" s="30"/>
      <c r="V379" s="30"/>
      <c r="W379" s="30"/>
      <c r="X379" s="30"/>
      <c r="Y379" s="30"/>
      <c r="Z379" s="30"/>
      <c r="AA379" s="30"/>
      <c r="AB379" s="30"/>
      <c r="AC379" s="30"/>
      <c r="AD379" s="30"/>
      <c r="AE379" s="30"/>
      <c r="AR379" s="169" t="s">
        <v>972</v>
      </c>
      <c r="AT379" s="169" t="s">
        <v>120</v>
      </c>
      <c r="AU379" s="169" t="s">
        <v>12</v>
      </c>
      <c r="AY379" s="16" t="s">
        <v>117</v>
      </c>
      <c r="BE379" s="170">
        <f t="shared" si="144"/>
        <v>0</v>
      </c>
      <c r="BF379" s="170">
        <f t="shared" si="145"/>
        <v>0</v>
      </c>
      <c r="BG379" s="170">
        <f t="shared" si="146"/>
        <v>0</v>
      </c>
      <c r="BH379" s="170">
        <f t="shared" si="147"/>
        <v>0</v>
      </c>
      <c r="BI379" s="170">
        <f t="shared" si="148"/>
        <v>0</v>
      </c>
      <c r="BJ379" s="16" t="s">
        <v>83</v>
      </c>
      <c r="BK379" s="170">
        <f t="shared" si="149"/>
        <v>0</v>
      </c>
      <c r="BL379" s="16" t="s">
        <v>972</v>
      </c>
      <c r="BM379" s="169" t="s">
        <v>1009</v>
      </c>
    </row>
    <row r="380" spans="1:65" s="34" customFormat="1" ht="16.5" customHeight="1">
      <c r="A380" s="30"/>
      <c r="B380" s="156"/>
      <c r="C380" s="157" t="s">
        <v>1010</v>
      </c>
      <c r="D380" s="157" t="s">
        <v>120</v>
      </c>
      <c r="E380" s="158" t="s">
        <v>1011</v>
      </c>
      <c r="F380" s="159" t="s">
        <v>1012</v>
      </c>
      <c r="G380" s="160" t="s">
        <v>127</v>
      </c>
      <c r="H380" s="161">
        <v>1</v>
      </c>
      <c r="I380" s="162"/>
      <c r="J380" s="163">
        <f t="shared" si="140"/>
        <v>0</v>
      </c>
      <c r="K380" s="164"/>
      <c r="L380" s="31"/>
      <c r="M380" s="171"/>
      <c r="N380" s="172" t="s">
        <v>41</v>
      </c>
      <c r="O380" s="173"/>
      <c r="P380" s="174">
        <f t="shared" si="141"/>
        <v>0</v>
      </c>
      <c r="Q380" s="174">
        <v>0</v>
      </c>
      <c r="R380" s="174">
        <f t="shared" si="142"/>
        <v>0</v>
      </c>
      <c r="S380" s="174">
        <v>0</v>
      </c>
      <c r="T380" s="175">
        <f t="shared" si="143"/>
        <v>0</v>
      </c>
      <c r="U380" s="30"/>
      <c r="V380" s="30"/>
      <c r="W380" s="30"/>
      <c r="X380" s="30"/>
      <c r="Y380" s="30"/>
      <c r="Z380" s="30"/>
      <c r="AA380" s="30"/>
      <c r="AB380" s="30"/>
      <c r="AC380" s="30"/>
      <c r="AD380" s="30"/>
      <c r="AE380" s="30"/>
      <c r="AR380" s="169" t="s">
        <v>972</v>
      </c>
      <c r="AT380" s="169" t="s">
        <v>120</v>
      </c>
      <c r="AU380" s="169" t="s">
        <v>12</v>
      </c>
      <c r="AY380" s="16" t="s">
        <v>117</v>
      </c>
      <c r="BE380" s="170">
        <f t="shared" si="144"/>
        <v>0</v>
      </c>
      <c r="BF380" s="170">
        <f t="shared" si="145"/>
        <v>0</v>
      </c>
      <c r="BG380" s="170">
        <f t="shared" si="146"/>
        <v>0</v>
      </c>
      <c r="BH380" s="170">
        <f t="shared" si="147"/>
        <v>0</v>
      </c>
      <c r="BI380" s="170">
        <f t="shared" si="148"/>
        <v>0</v>
      </c>
      <c r="BJ380" s="16" t="s">
        <v>83</v>
      </c>
      <c r="BK380" s="170">
        <f t="shared" si="149"/>
        <v>0</v>
      </c>
      <c r="BL380" s="16" t="s">
        <v>972</v>
      </c>
      <c r="BM380" s="169" t="s">
        <v>1013</v>
      </c>
    </row>
    <row r="381" spans="1:65" s="34" customFormat="1" ht="6.9" customHeight="1">
      <c r="A381" s="30"/>
      <c r="B381" s="49"/>
      <c r="C381" s="50"/>
      <c r="D381" s="50"/>
      <c r="E381" s="50"/>
      <c r="F381" s="50"/>
      <c r="G381" s="50"/>
      <c r="H381" s="50"/>
      <c r="I381" s="50"/>
      <c r="J381" s="50"/>
      <c r="K381" s="50"/>
      <c r="L381" s="31"/>
      <c r="M381" s="30"/>
      <c r="O381" s="30"/>
      <c r="P381" s="30"/>
      <c r="Q381" s="30"/>
      <c r="R381" s="30"/>
      <c r="S381" s="30"/>
      <c r="T381" s="30"/>
      <c r="U381" s="30"/>
      <c r="V381" s="30"/>
      <c r="W381" s="30"/>
      <c r="X381" s="30"/>
      <c r="Y381" s="30"/>
      <c r="Z381" s="30"/>
      <c r="AA381" s="30"/>
      <c r="AB381" s="30"/>
      <c r="AC381" s="30"/>
      <c r="AD381" s="30"/>
      <c r="AE381" s="30"/>
    </row>
  </sheetData>
  <autoFilter ref="C137:K380"/>
  <mergeCells count="9">
    <mergeCell ref="E80:H80"/>
    <mergeCell ref="E82:H82"/>
    <mergeCell ref="E128:H128"/>
    <mergeCell ref="E130:H130"/>
    <mergeCell ref="L2:V2"/>
    <mergeCell ref="E7:H7"/>
    <mergeCell ref="E9:H9"/>
    <mergeCell ref="E18:H18"/>
    <mergeCell ref="E27:H27"/>
  </mergeCells>
  <pageMargins left="0.39374999999999999" right="0.39374999999999999" top="0.39374999999999999" bottom="0.39374999999999999" header="0.51180555555555496" footer="0"/>
  <pageSetup paperSize="9" scale="89" firstPageNumber="0" fitToHeight="100" orientation="portrait" horizontalDpi="300" verticalDpi="300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LibreOffice/7.0.1.2$Windows_X86_64 LibreOffice_project/7cbcfc562f6eb6708b5ff7d7397325de9e764452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1 - SO 01 - Budova SOŠ - ...</vt:lpstr>
      <vt:lpstr>2 - SO 01 - Budova SOŠ - ...</vt:lpstr>
      <vt:lpstr>'1 - SO 01 - Budova SOŠ - ...'!Názvy_tlače</vt:lpstr>
      <vt:lpstr>'2 - SO 01 - Budova SOŠ - ...'!Názvy_tlače</vt:lpstr>
      <vt:lpstr>'Rekapitulácia stavby'!Názvy_tlače</vt:lpstr>
      <vt:lpstr>'1 - SO 01 - Budova SOŠ - ...'!Oblasť_tlače</vt:lpstr>
      <vt:lpstr>'2 - SO 01 - Budova SOŠ - ...'!Oblasť_tlače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ADRIAN-RJR\Adrian RJR</dc:creator>
  <cp:lastModifiedBy>Michal</cp:lastModifiedBy>
  <cp:revision>6</cp:revision>
  <dcterms:created xsi:type="dcterms:W3CDTF">2022-05-19T06:27:15Z</dcterms:created>
  <dcterms:modified xsi:type="dcterms:W3CDTF">2022-11-16T08:45:34Z</dcterms:modified>
  <dc:language>sk-SK</dc:language>
</cp:coreProperties>
</file>