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6" tabRatio="500" activeTab="1"/>
  </bookViews>
  <sheets>
    <sheet name="Rekapitulácia stavby" sheetId="1" r:id="rId1"/>
    <sheet name="4 - SO 03 - oplotenie" sheetId="2" r:id="rId2"/>
  </sheets>
  <definedNames>
    <definedName name="_xlnm._FilterDatabase" localSheetId="1" hidden="1">'4 - SO 03 - oplotenie'!$C$118:$K$142</definedName>
    <definedName name="_xlnm.Print_Titles" localSheetId="1">'4 - SO 03 - oplotenie'!$118:$118</definedName>
    <definedName name="_xlnm.Print_Titles" localSheetId="0">'Rekapitulácia stavby'!$92:$92</definedName>
    <definedName name="_xlnm.Print_Area" localSheetId="1">'4 - SO 03 - oplotenie'!$C$4:$J$73,'4 - SO 03 - oplotenie'!$C$79:$J$100,'4 - SO 03 - oplotenie'!$C$106:$J$142</definedName>
    <definedName name="_xlnm.Print_Area" localSheetId="0">'Rekapitulácia stavby'!$D$4:$AO$76,'Rekapitulácia stavby'!$C$82:$AQ$96</definedName>
  </definedNames>
  <calcPr calcId="12451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K142" i="2"/>
  <c r="BI142"/>
  <c r="BH142"/>
  <c r="BG142"/>
  <c r="BE142"/>
  <c r="T142"/>
  <c r="R142"/>
  <c r="P142"/>
  <c r="J142"/>
  <c r="BF142" s="1"/>
  <c r="BK141"/>
  <c r="BI141"/>
  <c r="BH141"/>
  <c r="BG141"/>
  <c r="BE141"/>
  <c r="T141"/>
  <c r="R141"/>
  <c r="P141"/>
  <c r="J141"/>
  <c r="BF141" s="1"/>
  <c r="BK140"/>
  <c r="BI140"/>
  <c r="BH140"/>
  <c r="BG140"/>
  <c r="BF140"/>
  <c r="BE140"/>
  <c r="T140"/>
  <c r="R140"/>
  <c r="P140"/>
  <c r="J140"/>
  <c r="BK139"/>
  <c r="BI139"/>
  <c r="BH139"/>
  <c r="BG139"/>
  <c r="BF139"/>
  <c r="BE139"/>
  <c r="T139"/>
  <c r="R139"/>
  <c r="P139"/>
  <c r="J139"/>
  <c r="BK138"/>
  <c r="BI138"/>
  <c r="BH138"/>
  <c r="BG138"/>
  <c r="BF138"/>
  <c r="BE138"/>
  <c r="T138"/>
  <c r="R138"/>
  <c r="P138"/>
  <c r="J138"/>
  <c r="BK137"/>
  <c r="BI137"/>
  <c r="BH137"/>
  <c r="BG137"/>
  <c r="BF137"/>
  <c r="BE137"/>
  <c r="T137"/>
  <c r="R137"/>
  <c r="P137"/>
  <c r="J137"/>
  <c r="BK136"/>
  <c r="BI136"/>
  <c r="BH136"/>
  <c r="BG136"/>
  <c r="BF136"/>
  <c r="BE136"/>
  <c r="T136"/>
  <c r="R136"/>
  <c r="P136"/>
  <c r="J136"/>
  <c r="BK135"/>
  <c r="BI135"/>
  <c r="BH135"/>
  <c r="BG135"/>
  <c r="BF135"/>
  <c r="BE135"/>
  <c r="T135"/>
  <c r="R135"/>
  <c r="P135"/>
  <c r="J135"/>
  <c r="BK134"/>
  <c r="BI134"/>
  <c r="BH134"/>
  <c r="BG134"/>
  <c r="BF134"/>
  <c r="BE134"/>
  <c r="T134"/>
  <c r="R134"/>
  <c r="P134"/>
  <c r="J134"/>
  <c r="BK133"/>
  <c r="BI133"/>
  <c r="BH133"/>
  <c r="BG133"/>
  <c r="BF133"/>
  <c r="BE133"/>
  <c r="T133"/>
  <c r="R133"/>
  <c r="P133"/>
  <c r="J133"/>
  <c r="BK132"/>
  <c r="BI132"/>
  <c r="BH132"/>
  <c r="BG132"/>
  <c r="BF132"/>
  <c r="BE132"/>
  <c r="T132"/>
  <c r="R132"/>
  <c r="P132"/>
  <c r="J132"/>
  <c r="BK131"/>
  <c r="BI131"/>
  <c r="BH131"/>
  <c r="BG131"/>
  <c r="BF131"/>
  <c r="BE131"/>
  <c r="T131"/>
  <c r="R131"/>
  <c r="P131"/>
  <c r="J131"/>
  <c r="BK130"/>
  <c r="BK129" s="1"/>
  <c r="BI130"/>
  <c r="BH130"/>
  <c r="BG130"/>
  <c r="BF130"/>
  <c r="BE130"/>
  <c r="T130"/>
  <c r="T129" s="1"/>
  <c r="T128" s="1"/>
  <c r="R130"/>
  <c r="P130"/>
  <c r="P129" s="1"/>
  <c r="P128" s="1"/>
  <c r="J130"/>
  <c r="R129"/>
  <c r="R128" s="1"/>
  <c r="BK127"/>
  <c r="BI127"/>
  <c r="BH127"/>
  <c r="BG127"/>
  <c r="BF127"/>
  <c r="BE127"/>
  <c r="T127"/>
  <c r="R127"/>
  <c r="R126" s="1"/>
  <c r="P127"/>
  <c r="J127"/>
  <c r="BK126"/>
  <c r="J126" s="1"/>
  <c r="J97" s="1"/>
  <c r="T126"/>
  <c r="P126"/>
  <c r="BK125"/>
  <c r="BI125"/>
  <c r="BH125"/>
  <c r="BG125"/>
  <c r="BF125"/>
  <c r="BE125"/>
  <c r="T125"/>
  <c r="R125"/>
  <c r="R124" s="1"/>
  <c r="P125"/>
  <c r="J125"/>
  <c r="BK124"/>
  <c r="J124" s="1"/>
  <c r="J96" s="1"/>
  <c r="T124"/>
  <c r="P124"/>
  <c r="BK123"/>
  <c r="BI123"/>
  <c r="BH123"/>
  <c r="BG123"/>
  <c r="BF123"/>
  <c r="BE123"/>
  <c r="T123"/>
  <c r="R123"/>
  <c r="P123"/>
  <c r="J123"/>
  <c r="BK122"/>
  <c r="BK121" s="1"/>
  <c r="BI122"/>
  <c r="BH122"/>
  <c r="BG122"/>
  <c r="BE122"/>
  <c r="T122"/>
  <c r="T121" s="1"/>
  <c r="T120" s="1"/>
  <c r="T119" s="1"/>
  <c r="R122"/>
  <c r="P122"/>
  <c r="J122"/>
  <c r="BF122" s="1"/>
  <c r="R121"/>
  <c r="R120" s="1"/>
  <c r="R119" s="1"/>
  <c r="P121"/>
  <c r="P120"/>
  <c r="P119" s="1"/>
  <c r="AU95" i="1" s="1"/>
  <c r="AU94" s="1"/>
  <c r="J116" i="2"/>
  <c r="J115"/>
  <c r="F115"/>
  <c r="F113"/>
  <c r="E111"/>
  <c r="J89"/>
  <c r="J88"/>
  <c r="F88"/>
  <c r="F86"/>
  <c r="E84"/>
  <c r="J37"/>
  <c r="F37"/>
  <c r="J36"/>
  <c r="F36"/>
  <c r="J35"/>
  <c r="F35"/>
  <c r="J33"/>
  <c r="F33"/>
  <c r="J18"/>
  <c r="E18"/>
  <c r="F89" s="1"/>
  <c r="J17"/>
  <c r="J12"/>
  <c r="J113" s="1"/>
  <c r="E7"/>
  <c r="E82" s="1"/>
  <c r="BD95" i="1"/>
  <c r="BC95"/>
  <c r="BC94" s="1"/>
  <c r="BB95"/>
  <c r="BB94" s="1"/>
  <c r="AZ95"/>
  <c r="AY95"/>
  <c r="AX95"/>
  <c r="AV95"/>
  <c r="BD94"/>
  <c r="W33" s="1"/>
  <c r="AZ94"/>
  <c r="AV94" s="1"/>
  <c r="AS94"/>
  <c r="AM90"/>
  <c r="L90"/>
  <c r="AM89"/>
  <c r="L89"/>
  <c r="AM87"/>
  <c r="L87"/>
  <c r="L85"/>
  <c r="L84"/>
  <c r="W29"/>
  <c r="BK120" i="2" l="1"/>
  <c r="J121"/>
  <c r="J95" s="1"/>
  <c r="AY94" i="1"/>
  <c r="W32"/>
  <c r="AK29"/>
  <c r="W31"/>
  <c r="AX94"/>
  <c r="BK128" i="2"/>
  <c r="J128" s="1"/>
  <c r="J98" s="1"/>
  <c r="J129"/>
  <c r="J99" s="1"/>
  <c r="F34"/>
  <c r="BA95" i="1" s="1"/>
  <c r="BA94" s="1"/>
  <c r="J34" i="2"/>
  <c r="AW95" i="1" s="1"/>
  <c r="AT95" s="1"/>
  <c r="J86" i="2"/>
  <c r="E109"/>
  <c r="F116"/>
  <c r="BK119" l="1"/>
  <c r="J119" s="1"/>
  <c r="J120"/>
  <c r="J94" s="1"/>
  <c r="W30" i="1"/>
  <c r="AW94"/>
  <c r="J30" i="2" l="1"/>
  <c r="J93"/>
  <c r="AK30" i="1"/>
  <c r="AT94"/>
  <c r="AG95" l="1"/>
  <c r="J39" i="2"/>
  <c r="AN95" i="1" l="1"/>
  <c r="AG94"/>
  <c r="AN94" l="1"/>
  <c r="AK26"/>
  <c r="AK35" s="1"/>
</calcChain>
</file>

<file path=xl/sharedStrings.xml><?xml version="1.0" encoding="utf-8"?>
<sst xmlns="http://schemas.openxmlformats.org/spreadsheetml/2006/main" count="493" uniqueCount="182">
  <si>
    <t>Export Komplet</t>
  </si>
  <si>
    <t>2.0</t>
  </si>
  <si>
    <t>False</t>
  </si>
  <si>
    <t>{defa5e90-5412-457e-bae6-b222ba88ef5b}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</si>
  <si>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</si>
  <si>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</si>
  <si>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</si>
  <si>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</si>
  <si>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</si>
  <si>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</si>
  <si>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</si>
  <si>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</si>
  <si>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1</t>
  </si>
  <si>
    <t>Meniť je možné iba bunky so žltým podfarbením!_x005F_x000d_
_x005F_x000d_
1) na prvom liste Rekapitulácie stavby vyplňte v zostave_x005F_x000d_
_x005F_x000d_
    a) Rekapitulácia stavby_x005F_x000d_
       - údaje o Zhotoviteľovi_x005F_x000d_
         (prenesú sa do ostatných zostáv aj v iných listoch)_x005F_x000d_
_x005F_x000d_
    b) Rekapitulácia objektov stavby_x005F_x000d_
       - potrebné Ostatné náklady_x005F_x000d_
_x005F_x000d_
2) na vybraných listoch vyplňte v zostave_x005F_x000d_
_x005F_x000d_
    a) Krycí list_x005F_x000d_
       - údaje o Zhotoviteľovi, pokiaľ sa líšia od údajov o Zhotoviteľovi na Rekapitulácii stavby_x005F_x000d_
         (údaje se prenesú do ostatných zostav v danom liste)_x005F_x000d_
_x005F_x000d_
    b) Rekapitulácia rozpočtu_x005F_x000d_
       - potrebné Ostatné náklady_x005F_x000d_
_x005F_x000d_
    c) Celkové náklady za stavbu_x005F_x000d_
       - ceny na položkách_x005F_x000d_
       - množstvo, pokiaľ má žlté podfarbenie_x005F_x000d_
       - a v prípade potreby poznámku (tá je v skrytom stĺpci)</t>
  </si>
  <si>
    <t>Stavba:</t>
  </si>
  <si>
    <t>SOŠ Tornaľa - modernizácia odborného vzdelávania - budova SOŠ</t>
  </si>
  <si>
    <t>JKSO:</t>
  </si>
  <si>
    <t>KS:</t>
  </si>
  <si>
    <t>Miesto:</t>
  </si>
  <si>
    <t>Tornaľa</t>
  </si>
  <si>
    <t>Dátum:</t>
  </si>
  <si>
    <t>18. 5. 2022</t>
  </si>
  <si>
    <t>Objednávateľ:</t>
  </si>
  <si>
    <t>IČO:</t>
  </si>
  <si>
    <t>Banskobystrický samosprávny kraj</t>
  </si>
  <si>
    <t>IČ DPH:</t>
  </si>
  <si>
    <t>Zhotoviteľ:</t>
  </si>
  <si>
    <t>Vyplň údaj</t>
  </si>
  <si>
    <t>Projektant:</t>
  </si>
  <si>
    <t>Ing. Arch. Mário Regec</t>
  </si>
  <si>
    <t>True</t>
  </si>
  <si>
    <t>Spracovateľ:</t>
  </si>
  <si>
    <t>Ing. Marian Magyar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</si>
  <si>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</si>
  <si>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</si>
  <si>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</si>
  <si>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</si>
  <si>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</si>
  <si>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</si>
  <si>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</si>
  <si>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</si>
  <si>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</si>
  <si>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</si>
  <si>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</si>
  <si>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</si>
  <si>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</si>
  <si>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</si>
  <si>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</si>
  <si>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</si>
  <si>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</si>
  <si>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</si>
  <si>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</si>
  <si>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</si>
  <si>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</si>
  <si>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</si>
  <si>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</si>
  <si>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</si>
  <si>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</si>
  <si>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</si>
  <si>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</si>
  <si>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Ostat._x005F_x000d_
náklady [EUR]</t>
  </si>
  <si>
    <t>DPH [EUR]</t>
  </si>
  <si>
    <t>Normohodiny [h]</t>
  </si>
  <si>
    <t>DPH základná [EUR]</t>
  </si>
  <si>
    <t>DPH znížená [EUR]</t>
  </si>
  <si>
    <t>DPH základná prenesená_x005F_x000d_
[EUR]</t>
  </si>
  <si>
    <t>DPH znížená prenesená_x005F_x000d_
[EUR]</t>
  </si>
  <si>
    <t>Základňa_x005F_x000d_
DPH základná</t>
  </si>
  <si>
    <t>Základňa_x005F_x000d_
DPH znížená</t>
  </si>
  <si>
    <t>Základňa_x005F_x000d_
DPH zákl. prenesená</t>
  </si>
  <si>
    <t>Základňa_x005F_x000d_
DPH zníž. prenesená</t>
  </si>
  <si>
    <t>Základňa_x005F_x000d_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</si>
  <si>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</si>
  <si>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</si>
  <si>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</si>
  <si>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</si>
  <si>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</si>
  <si>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</si>
  <si>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</si>
  <si>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4</t>
  </si>
  <si>
    <t>SO 03 - oplotenie</t>
  </si>
  <si>
    <t>STA</t>
  </si>
  <si>
    <t>{c5c2f2d8-14bf-4555-9c0f-466548bba0d1}</t>
  </si>
  <si>
    <t>KRYCÍ LIST ROZPOČTU</t>
  </si>
  <si>
    <t>Objekt:</t>
  </si>
  <si>
    <t>4 - SO 03 - oplotenie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</si>
  <si>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</si>
  <si>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</si>
  <si>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</si>
  <si>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</si>
  <si>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</si>
  <si>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</si>
  <si>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</si>
  <si>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</si>
  <si>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99 - Presun hmôt HSV</t>
  </si>
  <si>
    <t>PSV - Práce a dodávky PSV</t>
  </si>
  <si>
    <t xml:space="preserve">    767 - Konštrukcie doplnkové kovové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</si>
  <si>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</si>
  <si>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</si>
  <si>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</si>
  <si>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</si>
  <si>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</si>
  <si>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</si>
  <si>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</si>
  <si>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</si>
  <si>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</si>
  <si>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</si>
  <si>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</si>
  <si>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</si>
  <si>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</si>
  <si>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</si>
  <si>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</si>
  <si>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</si>
  <si>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</si>
  <si>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130201001</t>
  </si>
  <si>
    <t>Výkop jamy v obmedzenom priestore horn. tr.3 ručne</t>
  </si>
  <si>
    <t>m3</t>
  </si>
  <si>
    <t>2</t>
  </si>
  <si>
    <t>130901121</t>
  </si>
  <si>
    <t>Búranie konštrukcií z prostého betónu neprekladaného kameňom vo vykopávkach</t>
  </si>
  <si>
    <t>Zakladanie</t>
  </si>
  <si>
    <t>3</t>
  </si>
  <si>
    <t>275321311</t>
  </si>
  <si>
    <t>Betón základových pätiek, železový (bez výstuže), tr. C 16/20</t>
  </si>
  <si>
    <t>6</t>
  </si>
  <si>
    <t>99</t>
  </si>
  <si>
    <t>Presun hmôt HSV</t>
  </si>
  <si>
    <t>998223011</t>
  </si>
  <si>
    <t>Presun hmôt pre pozemné komunikácie s krytom dláždeným (822 2.3, 822 5.3) akejkoľvek dĺžky objektu</t>
  </si>
  <si>
    <t>t</t>
  </si>
  <si>
    <t>8</t>
  </si>
  <si>
    <t>PSV</t>
  </si>
  <si>
    <t>Práce a dodávky PSV</t>
  </si>
  <si>
    <t>767</t>
  </si>
  <si>
    <t>Konštrukcie doplnkové kovové</t>
  </si>
  <si>
    <t>5</t>
  </si>
  <si>
    <t>767911120.R1</t>
  </si>
  <si>
    <t>ks</t>
  </si>
  <si>
    <t>16</t>
  </si>
  <si>
    <t>10</t>
  </si>
  <si>
    <t>767911120.R2</t>
  </si>
  <si>
    <t>12</t>
  </si>
  <si>
    <t>7</t>
  </si>
  <si>
    <t>767911120.R3</t>
  </si>
  <si>
    <t>14</t>
  </si>
  <si>
    <t>767911120.R4</t>
  </si>
  <si>
    <t>9</t>
  </si>
  <si>
    <t>767911120.R5</t>
  </si>
  <si>
    <t>18</t>
  </si>
  <si>
    <t>767911120.R6</t>
  </si>
  <si>
    <t>11</t>
  </si>
  <si>
    <t>767911120.R7</t>
  </si>
  <si>
    <t>Ozn. UM2 - Montážné príslušenstvo</t>
  </si>
  <si>
    <t>22</t>
  </si>
  <si>
    <t>767911120.R8</t>
  </si>
  <si>
    <t>24</t>
  </si>
  <si>
    <t>13</t>
  </si>
  <si>
    <t>767911120.R9</t>
  </si>
  <si>
    <t>Ozn. Sb1 - Stĺpik oplotenia, 80x80x3,0 dl.1,9m</t>
  </si>
  <si>
    <t>26</t>
  </si>
  <si>
    <t>767911120.R10</t>
  </si>
  <si>
    <t>Ozn. Sb2- Stĺpik oplotenia, 80x80x2,0 dl.1,9m</t>
  </si>
  <si>
    <t>28</t>
  </si>
  <si>
    <t>15</t>
  </si>
  <si>
    <t>767911120.R11</t>
  </si>
  <si>
    <t>30</t>
  </si>
  <si>
    <t>767914830</t>
  </si>
  <si>
    <t>Demontáž oplotenia rámového na oceľové stĺpiky, výšky nad 1 do 2 m,  -0,00900t</t>
  </si>
  <si>
    <t>m</t>
  </si>
  <si>
    <t>32</t>
  </si>
  <si>
    <t>17</t>
  </si>
  <si>
    <t>767914830.1</t>
  </si>
  <si>
    <t>Doprava oplotenie na stavenisko</t>
  </si>
  <si>
    <t>kpl</t>
  </si>
  <si>
    <t>34</t>
  </si>
  <si>
    <t>Ozn. Sa1 - Stĺpik oplotenia, 120x120x2,0 dl.1,9m</t>
  </si>
  <si>
    <t>Ozn. Sa2 - Stĺpik oplotenia, 120x120x2,0 dl.1,9m</t>
  </si>
  <si>
    <t>Ozn. Sa3 - Stĺpik oplotenia, 80x80x3,0 dl.2,1m</t>
  </si>
  <si>
    <t>Ozn. Sa4 - Stĺpik oplotenia, 80x80x3,0 dl.2,1m</t>
  </si>
  <si>
    <t>Ozn. Da1 - dvojkrídlová brána, 3000x1400</t>
  </si>
  <si>
    <t>Ozn. Ra1 - Segment oplotenia, 2187x1400</t>
  </si>
  <si>
    <t>Ozn. Rb1 - Segment oplotenia, 1x2187x1400; 6x 2205x1400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</si>
</sst>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  <charset val="1"/>
    </font>
    <font>
      <sz val="8"/>
      <color rgb="FFFFFFFF"/>
      <name val="Arial CE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b/>
      <sz val="12"/>
      <color rgb="FF969696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8"/>
      <color rgb="FF969696"/>
      <name val="Arial CE"/>
      <charset val="1"/>
    </font>
    <font>
      <b/>
      <sz val="11"/>
      <name val="Arial CE"/>
      <charset val="1"/>
    </font>
    <font>
      <b/>
      <sz val="10"/>
      <name val="Arial CE"/>
      <charset val="1"/>
    </font>
    <font>
      <sz val="10"/>
      <color rgb="FFFFFFFF"/>
      <name val="Arial CE"/>
      <charset val="1"/>
    </font>
    <font>
      <b/>
      <sz val="10"/>
      <color rgb="FFFFFFFF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b/>
      <sz val="10"/>
      <color rgb="FF464646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2"/>
      <name val="Arial CE"/>
      <charset val="1"/>
    </font>
    <font>
      <sz val="18"/>
      <color rgb="FF0000FF"/>
      <name val="Wingdings 2"/>
      <charset val="1"/>
    </font>
    <font>
      <u/>
      <sz val="11"/>
      <color rgb="FF0000FF"/>
      <name val="Calibri"/>
      <charset val="1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10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1" fillId="0" borderId="0" applyBorder="0" applyProtection="0"/>
  </cellStyleXfs>
  <cellXfs count="190">
    <xf numFmtId="0" fontId="0" fillId="0" borderId="0" xfId="0"/>
    <xf numFmtId="4" fontId="13" fillId="4" borderId="8" xfId="0" applyNumberFormat="1" applyFont="1" applyFill="1" applyBorder="1" applyAlignment="1">
      <alignment vertical="center"/>
    </xf>
    <xf numFmtId="0" fontId="13" fillId="4" borderId="7" xfId="0" applyFont="1" applyFill="1" applyBorder="1" applyAlignment="1">
      <alignment horizontal="left" vertical="center"/>
    </xf>
    <xf numFmtId="4" fontId="12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horizontal="left" vertical="center"/>
    </xf>
    <xf numFmtId="4" fontId="11" fillId="0" borderId="0" xfId="0" applyNumberFormat="1" applyFont="1" applyBorder="1" applyAlignment="1">
      <alignment vertical="center"/>
    </xf>
    <xf numFmtId="164" fontId="10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4" fontId="9" fillId="0" borderId="5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49" fontId="6" fillId="3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3" borderId="0" xfId="0" applyFont="1" applyFill="1" applyAlignment="1" applyProtection="1">
      <alignment horizontal="left" vertical="center"/>
      <protection locked="0"/>
    </xf>
    <xf numFmtId="49" fontId="6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1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3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6" fillId="5" borderId="0" xfId="0" applyFont="1" applyFill="1" applyAlignment="1">
      <alignment horizontal="center" vertical="center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" fontId="15" fillId="0" borderId="18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4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Border="1" applyAlignment="1" applyProtection="1">
      <alignment horizontal="center" vertical="center"/>
    </xf>
    <xf numFmtId="0" fontId="22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0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13" fillId="5" borderId="6" xfId="0" applyFont="1" applyFill="1" applyBorder="1" applyAlignment="1">
      <alignment horizontal="left" vertical="center"/>
    </xf>
    <xf numFmtId="0" fontId="13" fillId="5" borderId="7" xfId="0" applyFont="1" applyFill="1" applyBorder="1" applyAlignment="1">
      <alignment horizontal="right" vertical="center"/>
    </xf>
    <xf numFmtId="0" fontId="13" fillId="5" borderId="7" xfId="0" applyFont="1" applyFill="1" applyBorder="1" applyAlignment="1">
      <alignment horizontal="center" vertical="center"/>
    </xf>
    <xf numFmtId="4" fontId="1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6" fillId="5" borderId="0" xfId="0" applyFont="1" applyFill="1" applyAlignment="1">
      <alignment horizontal="left" vertical="center"/>
    </xf>
    <xf numFmtId="0" fontId="16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vertical="center"/>
    </xf>
    <xf numFmtId="0" fontId="29" fillId="0" borderId="3" xfId="0" applyFont="1" applyBorder="1" applyAlignment="1">
      <alignment vertical="center"/>
    </xf>
    <xf numFmtId="0" fontId="29" fillId="0" borderId="20" xfId="0" applyFont="1" applyBorder="1" applyAlignment="1">
      <alignment horizontal="left" vertical="center"/>
    </xf>
    <xf numFmtId="0" fontId="29" fillId="0" borderId="20" xfId="0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0" fontId="30" fillId="0" borderId="0" xfId="0" applyFont="1" applyAlignment="1">
      <alignment vertical="center"/>
    </xf>
    <xf numFmtId="0" fontId="30" fillId="0" borderId="3" xfId="0" applyFont="1" applyBorder="1" applyAlignment="1">
      <alignment vertical="center"/>
    </xf>
    <xf numFmtId="0" fontId="30" fillId="0" borderId="20" xfId="0" applyFont="1" applyBorder="1" applyAlignment="1">
      <alignment horizontal="left" vertical="center"/>
    </xf>
    <xf numFmtId="0" fontId="30" fillId="0" borderId="20" xfId="0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6" fillId="5" borderId="15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8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33" fillId="0" borderId="0" xfId="0" applyFont="1" applyAlignment="1"/>
    <xf numFmtId="0" fontId="33" fillId="0" borderId="3" xfId="0" applyFont="1" applyBorder="1" applyAlignment="1"/>
    <xf numFmtId="0" fontId="33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3" fillId="0" borderId="0" xfId="0" applyFont="1" applyAlignment="1" applyProtection="1">
      <protection locked="0"/>
    </xf>
    <xf numFmtId="4" fontId="29" fillId="0" borderId="0" xfId="0" applyNumberFormat="1" applyFont="1" applyAlignment="1"/>
    <xf numFmtId="0" fontId="33" fillId="0" borderId="18" xfId="0" applyFont="1" applyBorder="1" applyAlignment="1"/>
    <xf numFmtId="0" fontId="33" fillId="0" borderId="0" xfId="0" applyFont="1" applyBorder="1" applyAlignment="1"/>
    <xf numFmtId="166" fontId="33" fillId="0" borderId="0" xfId="0" applyNumberFormat="1" applyFont="1" applyBorder="1" applyAlignment="1"/>
    <xf numFmtId="166" fontId="33" fillId="0" borderId="14" xfId="0" applyNumberFormat="1" applyFont="1" applyBorder="1" applyAlignment="1"/>
    <xf numFmtId="0" fontId="33" fillId="0" borderId="0" xfId="0" applyFont="1" applyAlignment="1">
      <alignment horizontal="center"/>
    </xf>
    <xf numFmtId="4" fontId="33" fillId="0" borderId="0" xfId="0" applyNumberFormat="1" applyFont="1" applyAlignment="1">
      <alignment vertical="center"/>
    </xf>
    <xf numFmtId="0" fontId="30" fillId="0" borderId="0" xfId="0" applyFont="1" applyAlignment="1">
      <alignment horizontal="left"/>
    </xf>
    <xf numFmtId="4" fontId="30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49" fontId="16" fillId="0" borderId="22" xfId="0" applyNumberFormat="1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center" vertical="center" wrapText="1"/>
      <protection locked="0"/>
    </xf>
    <xf numFmtId="167" fontId="16" fillId="0" borderId="22" xfId="0" applyNumberFormat="1" applyFont="1" applyBorder="1" applyAlignment="1" applyProtection="1">
      <alignment vertical="center"/>
      <protection locked="0"/>
    </xf>
    <xf numFmtId="4" fontId="16" fillId="3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7" fillId="3" borderId="18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>
      <alignment horizontal="center" vertical="center"/>
    </xf>
    <xf numFmtId="166" fontId="17" fillId="0" borderId="0" xfId="0" applyNumberFormat="1" applyFont="1" applyBorder="1" applyAlignment="1">
      <alignment vertical="center"/>
    </xf>
    <xf numFmtId="166" fontId="17" fillId="0" borderId="14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3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7" fillId="0" borderId="20" xfId="0" applyNumberFormat="1" applyFont="1" applyBorder="1" applyAlignment="1">
      <alignment vertical="center"/>
    </xf>
    <xf numFmtId="166" fontId="17" fillId="0" borderId="21" xfId="0" applyNumberFormat="1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165" fontId="6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right" vertical="center"/>
    </xf>
    <xf numFmtId="0" fontId="16" fillId="5" borderId="8" xfId="0" applyFont="1" applyFill="1" applyBorder="1" applyAlignment="1">
      <alignment horizontal="center" vertical="center"/>
    </xf>
    <xf numFmtId="4" fontId="18" fillId="0" borderId="0" xfId="0" applyNumberFormat="1" applyFont="1" applyBorder="1" applyAlignment="1">
      <alignment horizontal="right" vertical="center"/>
    </xf>
    <xf numFmtId="4" fontId="18" fillId="0" borderId="0" xfId="0" applyNumberFormat="1" applyFont="1" applyBorder="1" applyAlignment="1">
      <alignment vertical="center"/>
    </xf>
    <xf numFmtId="0" fontId="23" fillId="0" borderId="0" xfId="0" applyFont="1" applyBorder="1" applyAlignment="1">
      <alignment horizontal="left" vertical="center" wrapText="1"/>
    </xf>
    <xf numFmtId="4" fontId="24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view="pageBreakPreview" topLeftCell="A58" workbookViewId="0"/>
  </sheetViews>
  <sheetFormatPr defaultColWidth="8.5703125"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 customWidth="1"/>
  </cols>
  <sheetData>
    <row r="1" spans="1:74">
      <c r="A1" s="15" t="s">
        <v>0</v>
      </c>
      <c r="AZ1" s="15"/>
      <c r="BA1" s="15" t="s">
        <v>1</v>
      </c>
      <c r="BB1" s="15"/>
      <c r="BT1" s="15" t="s">
        <v>2</v>
      </c>
      <c r="BU1" s="15" t="s">
        <v>2</v>
      </c>
      <c r="BV1" s="15" t="s">
        <v>3</v>
      </c>
    </row>
    <row r="2" spans="1:74" ht="36.9" customHeight="1">
      <c r="AR2" s="14" t="s">
        <v>4</v>
      </c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S2" s="16" t="s">
        <v>5</v>
      </c>
      <c r="BT2" s="16" t="s">
        <v>6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5</v>
      </c>
      <c r="BT3" s="16" t="s">
        <v>6</v>
      </c>
    </row>
    <row r="4" spans="1:74" ht="24.9" customHeight="1">
      <c r="B4" s="19"/>
      <c r="D4" s="20" t="s">
        <v>7</v>
      </c>
      <c r="AR4" s="19"/>
      <c r="AS4" s="21" t="s">
        <v>8</v>
      </c>
      <c r="BE4" s="22" t="s">
        <v>9</v>
      </c>
      <c r="BS4" s="16" t="s">
        <v>10</v>
      </c>
    </row>
    <row r="5" spans="1:74" ht="12" customHeight="1">
      <c r="B5" s="19"/>
      <c r="D5" s="23" t="s">
        <v>11</v>
      </c>
      <c r="K5" s="13" t="s">
        <v>12</v>
      </c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R5" s="19"/>
      <c r="BE5" s="12" t="s">
        <v>13</v>
      </c>
      <c r="BS5" s="16" t="s">
        <v>5</v>
      </c>
    </row>
    <row r="6" spans="1:74" ht="36.9" customHeight="1">
      <c r="B6" s="19"/>
      <c r="D6" s="24" t="s">
        <v>14</v>
      </c>
      <c r="K6" s="11" t="s">
        <v>15</v>
      </c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R6" s="19"/>
      <c r="BE6" s="12"/>
      <c r="BS6" s="16" t="s">
        <v>5</v>
      </c>
    </row>
    <row r="7" spans="1:74" ht="12" customHeight="1">
      <c r="B7" s="19"/>
      <c r="D7" s="25" t="s">
        <v>16</v>
      </c>
      <c r="K7" s="26"/>
      <c r="AK7" s="25" t="s">
        <v>17</v>
      </c>
      <c r="AN7" s="26"/>
      <c r="AR7" s="19"/>
      <c r="BE7" s="12"/>
      <c r="BS7" s="16" t="s">
        <v>5</v>
      </c>
    </row>
    <row r="8" spans="1:74" ht="12" customHeight="1">
      <c r="B8" s="19"/>
      <c r="D8" s="25" t="s">
        <v>18</v>
      </c>
      <c r="K8" s="26" t="s">
        <v>19</v>
      </c>
      <c r="AK8" s="25" t="s">
        <v>20</v>
      </c>
      <c r="AN8" s="27" t="s">
        <v>21</v>
      </c>
      <c r="AR8" s="19"/>
      <c r="BE8" s="12"/>
      <c r="BS8" s="16" t="s">
        <v>5</v>
      </c>
    </row>
    <row r="9" spans="1:74" ht="14.4" customHeight="1">
      <c r="B9" s="19"/>
      <c r="AR9" s="19"/>
      <c r="BE9" s="12"/>
      <c r="BS9" s="16" t="s">
        <v>5</v>
      </c>
    </row>
    <row r="10" spans="1:74" ht="12" customHeight="1">
      <c r="B10" s="19"/>
      <c r="D10" s="25" t="s">
        <v>22</v>
      </c>
      <c r="AK10" s="25" t="s">
        <v>23</v>
      </c>
      <c r="AN10" s="26"/>
      <c r="AR10" s="19"/>
      <c r="BE10" s="12"/>
      <c r="BS10" s="16" t="s">
        <v>5</v>
      </c>
    </row>
    <row r="11" spans="1:74" ht="18.45" customHeight="1">
      <c r="B11" s="19"/>
      <c r="E11" s="26" t="s">
        <v>24</v>
      </c>
      <c r="AK11" s="25" t="s">
        <v>25</v>
      </c>
      <c r="AN11" s="26"/>
      <c r="AR11" s="19"/>
      <c r="BE11" s="12"/>
      <c r="BS11" s="16" t="s">
        <v>5</v>
      </c>
    </row>
    <row r="12" spans="1:74" ht="6.9" customHeight="1">
      <c r="B12" s="19"/>
      <c r="AR12" s="19"/>
      <c r="BE12" s="12"/>
      <c r="BS12" s="16" t="s">
        <v>5</v>
      </c>
    </row>
    <row r="13" spans="1:74" ht="12" customHeight="1">
      <c r="B13" s="19"/>
      <c r="D13" s="25" t="s">
        <v>26</v>
      </c>
      <c r="AK13" s="25" t="s">
        <v>23</v>
      </c>
      <c r="AN13" s="28" t="s">
        <v>27</v>
      </c>
      <c r="AR13" s="19"/>
      <c r="BE13" s="12"/>
      <c r="BS13" s="16" t="s">
        <v>5</v>
      </c>
    </row>
    <row r="14" spans="1:74" ht="13.2">
      <c r="B14" s="19"/>
      <c r="E14" s="10" t="s">
        <v>27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25" t="s">
        <v>25</v>
      </c>
      <c r="AN14" s="28" t="s">
        <v>27</v>
      </c>
      <c r="AR14" s="19"/>
      <c r="BE14" s="12"/>
      <c r="BS14" s="16" t="s">
        <v>5</v>
      </c>
    </row>
    <row r="15" spans="1:74" ht="6.9" customHeight="1">
      <c r="B15" s="19"/>
      <c r="AR15" s="19"/>
      <c r="BE15" s="12"/>
      <c r="BS15" s="16" t="s">
        <v>2</v>
      </c>
    </row>
    <row r="16" spans="1:74" ht="12" customHeight="1">
      <c r="B16" s="19"/>
      <c r="D16" s="25" t="s">
        <v>28</v>
      </c>
      <c r="AK16" s="25" t="s">
        <v>23</v>
      </c>
      <c r="AN16" s="26"/>
      <c r="AR16" s="19"/>
      <c r="BE16" s="12"/>
      <c r="BS16" s="16" t="s">
        <v>2</v>
      </c>
    </row>
    <row r="17" spans="1:71" ht="18.45" customHeight="1">
      <c r="B17" s="19"/>
      <c r="E17" s="26" t="s">
        <v>29</v>
      </c>
      <c r="AK17" s="25" t="s">
        <v>25</v>
      </c>
      <c r="AN17" s="26"/>
      <c r="AR17" s="19"/>
      <c r="BE17" s="12"/>
      <c r="BS17" s="16" t="s">
        <v>30</v>
      </c>
    </row>
    <row r="18" spans="1:71" ht="6.9" customHeight="1">
      <c r="B18" s="19"/>
      <c r="AR18" s="19"/>
      <c r="BE18" s="12"/>
      <c r="BS18" s="16" t="s">
        <v>5</v>
      </c>
    </row>
    <row r="19" spans="1:71" ht="12" customHeight="1">
      <c r="B19" s="19"/>
      <c r="D19" s="25" t="s">
        <v>31</v>
      </c>
      <c r="AK19" s="25" t="s">
        <v>23</v>
      </c>
      <c r="AN19" s="26"/>
      <c r="AR19" s="19"/>
      <c r="BE19" s="12"/>
      <c r="BS19" s="16" t="s">
        <v>5</v>
      </c>
    </row>
    <row r="20" spans="1:71" ht="18.45" customHeight="1">
      <c r="B20" s="19"/>
      <c r="E20" s="26" t="s">
        <v>32</v>
      </c>
      <c r="AK20" s="25" t="s">
        <v>25</v>
      </c>
      <c r="AN20" s="26"/>
      <c r="AR20" s="19"/>
      <c r="BE20" s="12"/>
      <c r="BS20" s="16" t="s">
        <v>30</v>
      </c>
    </row>
    <row r="21" spans="1:71" ht="6.9" customHeight="1">
      <c r="B21" s="19"/>
      <c r="AR21" s="19"/>
      <c r="BE21" s="12"/>
    </row>
    <row r="22" spans="1:71" ht="12" customHeight="1">
      <c r="B22" s="19"/>
      <c r="D22" s="25" t="s">
        <v>33</v>
      </c>
      <c r="AR22" s="19"/>
      <c r="BE22" s="12"/>
    </row>
    <row r="23" spans="1:71" ht="16.5" customHeight="1">
      <c r="B23" s="1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R23" s="19"/>
      <c r="BE23" s="12"/>
    </row>
    <row r="24" spans="1:71" ht="6.9" customHeight="1">
      <c r="B24" s="19"/>
      <c r="AR24" s="19"/>
      <c r="BE24" s="12"/>
    </row>
    <row r="25" spans="1:71" ht="6.9" customHeight="1">
      <c r="B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9"/>
      <c r="BE25" s="12"/>
    </row>
    <row r="26" spans="1:71" s="34" customFormat="1" ht="25.95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8">
        <f>ROUND(AG94,2)</f>
        <v>0</v>
      </c>
      <c r="AL26" s="8"/>
      <c r="AM26" s="8"/>
      <c r="AN26" s="8"/>
      <c r="AO26" s="8"/>
      <c r="AP26" s="30"/>
      <c r="AQ26" s="30"/>
      <c r="AR26" s="31"/>
      <c r="BE26" s="12"/>
    </row>
    <row r="27" spans="1:71" s="34" customFormat="1" ht="6.9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2"/>
    </row>
    <row r="28" spans="1:71" s="34" customFormat="1" ht="13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7" t="s">
        <v>35</v>
      </c>
      <c r="M28" s="7"/>
      <c r="N28" s="7"/>
      <c r="O28" s="7"/>
      <c r="P28" s="7"/>
      <c r="Q28" s="30"/>
      <c r="R28" s="30"/>
      <c r="S28" s="30"/>
      <c r="T28" s="30"/>
      <c r="U28" s="30"/>
      <c r="V28" s="30"/>
      <c r="W28" s="7" t="s">
        <v>36</v>
      </c>
      <c r="X28" s="7"/>
      <c r="Y28" s="7"/>
      <c r="Z28" s="7"/>
      <c r="AA28" s="7"/>
      <c r="AB28" s="7"/>
      <c r="AC28" s="7"/>
      <c r="AD28" s="7"/>
      <c r="AE28" s="7"/>
      <c r="AF28" s="30"/>
      <c r="AG28" s="30"/>
      <c r="AH28" s="30"/>
      <c r="AI28" s="30"/>
      <c r="AJ28" s="30"/>
      <c r="AK28" s="7" t="s">
        <v>37</v>
      </c>
      <c r="AL28" s="7"/>
      <c r="AM28" s="7"/>
      <c r="AN28" s="7"/>
      <c r="AO28" s="7"/>
      <c r="AP28" s="30"/>
      <c r="AQ28" s="30"/>
      <c r="AR28" s="31"/>
      <c r="BE28" s="12"/>
    </row>
    <row r="29" spans="1:71" s="35" customFormat="1" ht="14.4" customHeight="1">
      <c r="B29" s="36"/>
      <c r="D29" s="25" t="s">
        <v>38</v>
      </c>
      <c r="F29" s="37" t="s">
        <v>39</v>
      </c>
      <c r="L29" s="6">
        <v>0.2</v>
      </c>
      <c r="M29" s="6"/>
      <c r="N29" s="6"/>
      <c r="O29" s="6"/>
      <c r="P29" s="6"/>
      <c r="Q29" s="38"/>
      <c r="R29" s="38"/>
      <c r="S29" s="38"/>
      <c r="T29" s="38"/>
      <c r="U29" s="38"/>
      <c r="V29" s="38"/>
      <c r="W29" s="5">
        <f>ROUND(AZ94, 2)</f>
        <v>0</v>
      </c>
      <c r="X29" s="5"/>
      <c r="Y29" s="5"/>
      <c r="Z29" s="5"/>
      <c r="AA29" s="5"/>
      <c r="AB29" s="5"/>
      <c r="AC29" s="5"/>
      <c r="AD29" s="5"/>
      <c r="AE29" s="5"/>
      <c r="AF29" s="38"/>
      <c r="AG29" s="38"/>
      <c r="AH29" s="38"/>
      <c r="AI29" s="38"/>
      <c r="AJ29" s="38"/>
      <c r="AK29" s="5">
        <f>ROUND(AV94, 2)</f>
        <v>0</v>
      </c>
      <c r="AL29" s="5"/>
      <c r="AM29" s="5"/>
      <c r="AN29" s="5"/>
      <c r="AO29" s="5"/>
      <c r="AP29" s="38"/>
      <c r="AQ29" s="38"/>
      <c r="AR29" s="39"/>
      <c r="AS29" s="38"/>
      <c r="AT29" s="38"/>
      <c r="AU29" s="38"/>
      <c r="AV29" s="38"/>
      <c r="AW29" s="38"/>
      <c r="AX29" s="38"/>
      <c r="AY29" s="38"/>
      <c r="AZ29" s="38"/>
      <c r="BE29" s="12"/>
    </row>
    <row r="30" spans="1:71" s="35" customFormat="1" ht="14.4" customHeight="1">
      <c r="B30" s="36"/>
      <c r="F30" s="37" t="s">
        <v>40</v>
      </c>
      <c r="L30" s="6">
        <v>0.2</v>
      </c>
      <c r="M30" s="6"/>
      <c r="N30" s="6"/>
      <c r="O30" s="6"/>
      <c r="P30" s="6"/>
      <c r="Q30" s="38"/>
      <c r="R30" s="38"/>
      <c r="S30" s="38"/>
      <c r="T30" s="38"/>
      <c r="U30" s="38"/>
      <c r="V30" s="38"/>
      <c r="W30" s="5">
        <f>ROUND(BA94, 2)</f>
        <v>0</v>
      </c>
      <c r="X30" s="5"/>
      <c r="Y30" s="5"/>
      <c r="Z30" s="5"/>
      <c r="AA30" s="5"/>
      <c r="AB30" s="5"/>
      <c r="AC30" s="5"/>
      <c r="AD30" s="5"/>
      <c r="AE30" s="5"/>
      <c r="AF30" s="38"/>
      <c r="AG30" s="38"/>
      <c r="AH30" s="38"/>
      <c r="AI30" s="38"/>
      <c r="AJ30" s="38"/>
      <c r="AK30" s="5">
        <f>ROUND(AW94, 2)</f>
        <v>0</v>
      </c>
      <c r="AL30" s="5"/>
      <c r="AM30" s="5"/>
      <c r="AN30" s="5"/>
      <c r="AO30" s="5"/>
      <c r="AP30" s="38"/>
      <c r="AQ30" s="38"/>
      <c r="AR30" s="39"/>
      <c r="AS30" s="38"/>
      <c r="AT30" s="38"/>
      <c r="AU30" s="38"/>
      <c r="AV30" s="38"/>
      <c r="AW30" s="38"/>
      <c r="AX30" s="38"/>
      <c r="AY30" s="38"/>
      <c r="AZ30" s="38"/>
      <c r="BE30" s="12"/>
    </row>
    <row r="31" spans="1:71" s="35" customFormat="1" ht="14.4" hidden="1" customHeight="1">
      <c r="B31" s="36"/>
      <c r="F31" s="25" t="s">
        <v>41</v>
      </c>
      <c r="L31" s="4">
        <v>0.2</v>
      </c>
      <c r="M31" s="4"/>
      <c r="N31" s="4"/>
      <c r="O31" s="4"/>
      <c r="P31" s="4"/>
      <c r="W31" s="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K31" s="3">
        <v>0</v>
      </c>
      <c r="AL31" s="3"/>
      <c r="AM31" s="3"/>
      <c r="AN31" s="3"/>
      <c r="AO31" s="3"/>
      <c r="AR31" s="36"/>
      <c r="BE31" s="12"/>
    </row>
    <row r="32" spans="1:71" s="35" customFormat="1" ht="14.4" hidden="1" customHeight="1">
      <c r="B32" s="36"/>
      <c r="F32" s="25" t="s">
        <v>42</v>
      </c>
      <c r="L32" s="4">
        <v>0.2</v>
      </c>
      <c r="M32" s="4"/>
      <c r="N32" s="4"/>
      <c r="O32" s="4"/>
      <c r="P32" s="4"/>
      <c r="W32" s="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K32" s="3">
        <v>0</v>
      </c>
      <c r="AL32" s="3"/>
      <c r="AM32" s="3"/>
      <c r="AN32" s="3"/>
      <c r="AO32" s="3"/>
      <c r="AR32" s="36"/>
      <c r="BE32" s="12"/>
    </row>
    <row r="33" spans="1:57" s="35" customFormat="1" ht="14.4" hidden="1" customHeight="1">
      <c r="B33" s="36"/>
      <c r="F33" s="37" t="s">
        <v>43</v>
      </c>
      <c r="L33" s="6">
        <v>0</v>
      </c>
      <c r="M33" s="6"/>
      <c r="N33" s="6"/>
      <c r="O33" s="6"/>
      <c r="P33" s="6"/>
      <c r="Q33" s="38"/>
      <c r="R33" s="38"/>
      <c r="S33" s="38"/>
      <c r="T33" s="38"/>
      <c r="U33" s="38"/>
      <c r="V33" s="38"/>
      <c r="W33" s="5">
        <f>ROUND(BD94, 2)</f>
        <v>0</v>
      </c>
      <c r="X33" s="5"/>
      <c r="Y33" s="5"/>
      <c r="Z33" s="5"/>
      <c r="AA33" s="5"/>
      <c r="AB33" s="5"/>
      <c r="AC33" s="5"/>
      <c r="AD33" s="5"/>
      <c r="AE33" s="5"/>
      <c r="AF33" s="38"/>
      <c r="AG33" s="38"/>
      <c r="AH33" s="38"/>
      <c r="AI33" s="38"/>
      <c r="AJ33" s="38"/>
      <c r="AK33" s="5">
        <v>0</v>
      </c>
      <c r="AL33" s="5"/>
      <c r="AM33" s="5"/>
      <c r="AN33" s="5"/>
      <c r="AO33" s="5"/>
      <c r="AP33" s="38"/>
      <c r="AQ33" s="38"/>
      <c r="AR33" s="39"/>
      <c r="AS33" s="38"/>
      <c r="AT33" s="38"/>
      <c r="AU33" s="38"/>
      <c r="AV33" s="38"/>
      <c r="AW33" s="38"/>
      <c r="AX33" s="38"/>
      <c r="AY33" s="38"/>
      <c r="AZ33" s="38"/>
      <c r="BE33" s="12"/>
    </row>
    <row r="34" spans="1:57" s="34" customFormat="1" ht="6.9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2"/>
    </row>
    <row r="35" spans="1:57" s="34" customFormat="1" ht="25.95" customHeight="1">
      <c r="A35" s="30"/>
      <c r="B35" s="31"/>
      <c r="C35" s="40"/>
      <c r="D35" s="41" t="s">
        <v>44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45</v>
      </c>
      <c r="U35" s="42"/>
      <c r="V35" s="42"/>
      <c r="W35" s="42"/>
      <c r="X35" s="2" t="s">
        <v>46</v>
      </c>
      <c r="Y35" s="2"/>
      <c r="Z35" s="2"/>
      <c r="AA35" s="2"/>
      <c r="AB35" s="2"/>
      <c r="AC35" s="42"/>
      <c r="AD35" s="42"/>
      <c r="AE35" s="42"/>
      <c r="AF35" s="42"/>
      <c r="AG35" s="42"/>
      <c r="AH35" s="42"/>
      <c r="AI35" s="42"/>
      <c r="AJ35" s="42"/>
      <c r="AK35" s="1">
        <f>SUM(AK26:AK33)</f>
        <v>0</v>
      </c>
      <c r="AL35" s="1"/>
      <c r="AM35" s="1"/>
      <c r="AN35" s="1"/>
      <c r="AO35" s="1"/>
      <c r="AP35" s="40"/>
      <c r="AQ35" s="40"/>
      <c r="AR35" s="31"/>
      <c r="BE35" s="30"/>
    </row>
    <row r="36" spans="1:57" s="34" customFormat="1" ht="6.9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34" customFormat="1" ht="14.4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ht="14.4" customHeight="1">
      <c r="B38" s="19"/>
      <c r="AR38" s="19"/>
    </row>
    <row r="39" spans="1:57" ht="14.4" customHeight="1">
      <c r="B39" s="19"/>
      <c r="AR39" s="19"/>
    </row>
    <row r="40" spans="1:57" ht="14.4" customHeight="1">
      <c r="B40" s="19"/>
      <c r="AR40" s="19"/>
    </row>
    <row r="41" spans="1:57" ht="14.4" customHeight="1">
      <c r="B41" s="19"/>
      <c r="AR41" s="19"/>
    </row>
    <row r="42" spans="1:57" ht="14.4" customHeight="1">
      <c r="B42" s="19"/>
      <c r="AR42" s="19"/>
    </row>
    <row r="43" spans="1:57" ht="14.4" customHeight="1">
      <c r="B43" s="19"/>
      <c r="AR43" s="19"/>
    </row>
    <row r="44" spans="1:57" ht="14.4" customHeight="1">
      <c r="B44" s="19"/>
      <c r="AR44" s="19"/>
    </row>
    <row r="45" spans="1:57" ht="14.4" customHeight="1">
      <c r="B45" s="19"/>
      <c r="AR45" s="19"/>
    </row>
    <row r="46" spans="1:57" ht="14.4" customHeight="1">
      <c r="B46" s="19"/>
      <c r="AR46" s="19"/>
    </row>
    <row r="47" spans="1:57" ht="14.4" customHeight="1">
      <c r="B47" s="19"/>
      <c r="AR47" s="19"/>
    </row>
    <row r="48" spans="1:57" ht="14.4" customHeight="1">
      <c r="B48" s="19"/>
      <c r="AR48" s="19"/>
    </row>
    <row r="49" spans="1:57" s="34" customFormat="1" ht="14.4" customHeight="1">
      <c r="B49" s="44"/>
      <c r="D49" s="45" t="s">
        <v>47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48</v>
      </c>
      <c r="AI49" s="46"/>
      <c r="AJ49" s="46"/>
      <c r="AK49" s="46"/>
      <c r="AL49" s="46"/>
      <c r="AM49" s="46"/>
      <c r="AN49" s="46"/>
      <c r="AO49" s="46"/>
      <c r="AR49" s="44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34" customFormat="1" ht="13.2">
      <c r="A60" s="30"/>
      <c r="B60" s="31"/>
      <c r="C60" s="30"/>
      <c r="D60" s="47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7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7" t="s">
        <v>49</v>
      </c>
      <c r="AI60" s="33"/>
      <c r="AJ60" s="33"/>
      <c r="AK60" s="33"/>
      <c r="AL60" s="33"/>
      <c r="AM60" s="47" t="s">
        <v>50</v>
      </c>
      <c r="AN60" s="33"/>
      <c r="AO60" s="33"/>
      <c r="AP60" s="30"/>
      <c r="AQ60" s="30"/>
      <c r="AR60" s="31"/>
      <c r="BE60" s="30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34" customFormat="1" ht="13.2">
      <c r="A64" s="30"/>
      <c r="B64" s="31"/>
      <c r="C64" s="30"/>
      <c r="D64" s="45" t="s">
        <v>51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52</v>
      </c>
      <c r="AI64" s="48"/>
      <c r="AJ64" s="48"/>
      <c r="AK64" s="48"/>
      <c r="AL64" s="48"/>
      <c r="AM64" s="48"/>
      <c r="AN64" s="48"/>
      <c r="AO64" s="48"/>
      <c r="AP64" s="30"/>
      <c r="AQ64" s="30"/>
      <c r="AR64" s="31"/>
      <c r="BE64" s="30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34" customFormat="1" ht="13.2">
      <c r="A75" s="30"/>
      <c r="B75" s="31"/>
      <c r="C75" s="30"/>
      <c r="D75" s="47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7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7" t="s">
        <v>49</v>
      </c>
      <c r="AI75" s="33"/>
      <c r="AJ75" s="33"/>
      <c r="AK75" s="33"/>
      <c r="AL75" s="33"/>
      <c r="AM75" s="47" t="s">
        <v>50</v>
      </c>
      <c r="AN75" s="33"/>
      <c r="AO75" s="33"/>
      <c r="AP75" s="30"/>
      <c r="AQ75" s="30"/>
      <c r="AR75" s="31"/>
      <c r="BE75" s="30"/>
    </row>
    <row r="76" spans="1:57" s="34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34" customFormat="1" ht="6.9" customHeight="1">
      <c r="A77" s="30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1"/>
      <c r="BE77" s="30"/>
    </row>
    <row r="81" spans="1:91" s="34" customFormat="1" ht="6.9" customHeight="1">
      <c r="A81" s="30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1"/>
      <c r="BE81" s="30"/>
    </row>
    <row r="82" spans="1:91" s="34" customFormat="1" ht="24.9" customHeight="1">
      <c r="A82" s="30"/>
      <c r="B82" s="31"/>
      <c r="C82" s="20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34" customFormat="1" ht="6.9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53" customFormat="1" ht="12" customHeight="1">
      <c r="B84" s="54"/>
      <c r="C84" s="25" t="s">
        <v>11</v>
      </c>
      <c r="L84" s="53" t="str">
        <f>K5</f>
        <v>1</v>
      </c>
      <c r="AR84" s="54"/>
    </row>
    <row r="85" spans="1:91" s="55" customFormat="1" ht="36.9" customHeight="1">
      <c r="B85" s="56"/>
      <c r="C85" s="57" t="s">
        <v>14</v>
      </c>
      <c r="L85" s="176" t="str">
        <f>K6</f>
        <v>SOŠ Tornaľa - modernizácia odborného vzdelávania - budova SOŠ</v>
      </c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K85" s="176"/>
      <c r="AL85" s="176"/>
      <c r="AM85" s="176"/>
      <c r="AN85" s="176"/>
      <c r="AO85" s="176"/>
      <c r="AR85" s="56"/>
    </row>
    <row r="86" spans="1:91" s="34" customFormat="1" ht="6.9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34" customFormat="1" ht="12" customHeight="1">
      <c r="A87" s="30"/>
      <c r="B87" s="31"/>
      <c r="C87" s="25" t="s">
        <v>18</v>
      </c>
      <c r="D87" s="30"/>
      <c r="E87" s="30"/>
      <c r="F87" s="30"/>
      <c r="G87" s="30"/>
      <c r="H87" s="30"/>
      <c r="I87" s="30"/>
      <c r="J87" s="30"/>
      <c r="K87" s="30"/>
      <c r="L87" s="58" t="str">
        <f>IF(K8="","",K8)</f>
        <v>Tornaľa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20</v>
      </c>
      <c r="AJ87" s="30"/>
      <c r="AK87" s="30"/>
      <c r="AL87" s="30"/>
      <c r="AM87" s="177" t="str">
        <f>IF(AN8= "","",AN8)</f>
        <v>18. 5. 2022</v>
      </c>
      <c r="AN87" s="177"/>
      <c r="AO87" s="30"/>
      <c r="AP87" s="30"/>
      <c r="AQ87" s="30"/>
      <c r="AR87" s="31"/>
      <c r="BE87" s="30"/>
    </row>
    <row r="88" spans="1:91" s="34" customFormat="1" ht="6.9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34" customFormat="1" ht="15.15" customHeight="1">
      <c r="A89" s="30"/>
      <c r="B89" s="31"/>
      <c r="C89" s="25" t="s">
        <v>22</v>
      </c>
      <c r="D89" s="30"/>
      <c r="E89" s="30"/>
      <c r="F89" s="30"/>
      <c r="G89" s="30"/>
      <c r="H89" s="30"/>
      <c r="I89" s="30"/>
      <c r="J89" s="30"/>
      <c r="K89" s="30"/>
      <c r="L89" s="53" t="str">
        <f>IF(E11= "","",E11)</f>
        <v>Banskobystrický samosprávny kraj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28</v>
      </c>
      <c r="AJ89" s="30"/>
      <c r="AK89" s="30"/>
      <c r="AL89" s="30"/>
      <c r="AM89" s="178" t="str">
        <f>IF(E17="","",E17)</f>
        <v>Ing. Arch. Mário Regec</v>
      </c>
      <c r="AN89" s="178"/>
      <c r="AO89" s="178"/>
      <c r="AP89" s="178"/>
      <c r="AQ89" s="30"/>
      <c r="AR89" s="31"/>
      <c r="AS89" s="179" t="s">
        <v>54</v>
      </c>
      <c r="AT89" s="179"/>
      <c r="AU89" s="59"/>
      <c r="AV89" s="59"/>
      <c r="AW89" s="59"/>
      <c r="AX89" s="59"/>
      <c r="AY89" s="59"/>
      <c r="AZ89" s="59"/>
      <c r="BA89" s="59"/>
      <c r="BB89" s="59"/>
      <c r="BC89" s="59"/>
      <c r="BD89" s="60"/>
      <c r="BE89" s="30"/>
    </row>
    <row r="90" spans="1:91" s="34" customFormat="1" ht="15.15" customHeight="1">
      <c r="A90" s="30"/>
      <c r="B90" s="31"/>
      <c r="C90" s="25" t="s">
        <v>26</v>
      </c>
      <c r="D90" s="30"/>
      <c r="E90" s="30"/>
      <c r="F90" s="30"/>
      <c r="G90" s="30"/>
      <c r="H90" s="30"/>
      <c r="I90" s="30"/>
      <c r="J90" s="30"/>
      <c r="K90" s="30"/>
      <c r="L90" s="53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31</v>
      </c>
      <c r="AJ90" s="30"/>
      <c r="AK90" s="30"/>
      <c r="AL90" s="30"/>
      <c r="AM90" s="178" t="str">
        <f>IF(E20="","",E20)</f>
        <v>Ing. Marian Magyar</v>
      </c>
      <c r="AN90" s="178"/>
      <c r="AO90" s="178"/>
      <c r="AP90" s="178"/>
      <c r="AQ90" s="30"/>
      <c r="AR90" s="31"/>
      <c r="AS90" s="179"/>
      <c r="AT90" s="179"/>
      <c r="AU90" s="61"/>
      <c r="AV90" s="61"/>
      <c r="AW90" s="61"/>
      <c r="AX90" s="61"/>
      <c r="AY90" s="61"/>
      <c r="AZ90" s="61"/>
      <c r="BA90" s="61"/>
      <c r="BB90" s="61"/>
      <c r="BC90" s="61"/>
      <c r="BD90" s="62"/>
      <c r="BE90" s="30"/>
    </row>
    <row r="91" spans="1:91" s="34" customFormat="1" ht="10.8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179"/>
      <c r="AT91" s="179"/>
      <c r="AU91" s="61"/>
      <c r="AV91" s="61"/>
      <c r="AW91" s="61"/>
      <c r="AX91" s="61"/>
      <c r="AY91" s="61"/>
      <c r="AZ91" s="61"/>
      <c r="BA91" s="61"/>
      <c r="BB91" s="61"/>
      <c r="BC91" s="61"/>
      <c r="BD91" s="62"/>
      <c r="BE91" s="30"/>
    </row>
    <row r="92" spans="1:91" s="34" customFormat="1" ht="29.25" customHeight="1">
      <c r="A92" s="30"/>
      <c r="B92" s="31"/>
      <c r="C92" s="180" t="s">
        <v>55</v>
      </c>
      <c r="D92" s="180"/>
      <c r="E92" s="180"/>
      <c r="F92" s="180"/>
      <c r="G92" s="180"/>
      <c r="H92" s="63"/>
      <c r="I92" s="181" t="s">
        <v>56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182" t="s">
        <v>57</v>
      </c>
      <c r="AH92" s="182"/>
      <c r="AI92" s="182"/>
      <c r="AJ92" s="182"/>
      <c r="AK92" s="182"/>
      <c r="AL92" s="182"/>
      <c r="AM92" s="182"/>
      <c r="AN92" s="183" t="s">
        <v>58</v>
      </c>
      <c r="AO92" s="183"/>
      <c r="AP92" s="183"/>
      <c r="AQ92" s="64" t="s">
        <v>59</v>
      </c>
      <c r="AR92" s="31"/>
      <c r="AS92" s="65" t="s">
        <v>60</v>
      </c>
      <c r="AT92" s="66" t="s">
        <v>61</v>
      </c>
      <c r="AU92" s="66" t="s">
        <v>62</v>
      </c>
      <c r="AV92" s="66" t="s">
        <v>63</v>
      </c>
      <c r="AW92" s="66" t="s">
        <v>64</v>
      </c>
      <c r="AX92" s="66" t="s">
        <v>65</v>
      </c>
      <c r="AY92" s="66" t="s">
        <v>66</v>
      </c>
      <c r="AZ92" s="66" t="s">
        <v>67</v>
      </c>
      <c r="BA92" s="66" t="s">
        <v>68</v>
      </c>
      <c r="BB92" s="66" t="s">
        <v>69</v>
      </c>
      <c r="BC92" s="66" t="s">
        <v>70</v>
      </c>
      <c r="BD92" s="67" t="s">
        <v>71</v>
      </c>
      <c r="BE92" s="30"/>
    </row>
    <row r="93" spans="1:91" s="34" customFormat="1" ht="10.8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8"/>
      <c r="AT93" s="69"/>
      <c r="AU93" s="69"/>
      <c r="AV93" s="69"/>
      <c r="AW93" s="69"/>
      <c r="AX93" s="69"/>
      <c r="AY93" s="69"/>
      <c r="AZ93" s="69"/>
      <c r="BA93" s="69"/>
      <c r="BB93" s="69"/>
      <c r="BC93" s="69"/>
      <c r="BD93" s="70"/>
      <c r="BE93" s="30"/>
    </row>
    <row r="94" spans="1:91" s="71" customFormat="1" ht="32.4" customHeight="1">
      <c r="B94" s="72"/>
      <c r="C94" s="73" t="s">
        <v>72</v>
      </c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184">
        <f>ROUND(AG95,2)</f>
        <v>0</v>
      </c>
      <c r="AH94" s="184"/>
      <c r="AI94" s="184"/>
      <c r="AJ94" s="184"/>
      <c r="AK94" s="184"/>
      <c r="AL94" s="184"/>
      <c r="AM94" s="184"/>
      <c r="AN94" s="185">
        <f>SUM(AG94,AT94)</f>
        <v>0</v>
      </c>
      <c r="AO94" s="185"/>
      <c r="AP94" s="185"/>
      <c r="AQ94" s="75"/>
      <c r="AR94" s="72"/>
      <c r="AS94" s="76">
        <f>ROUND(AS95,2)</f>
        <v>0</v>
      </c>
      <c r="AT94" s="77">
        <f>ROUND(SUM(AV94:AW94),2)</f>
        <v>0</v>
      </c>
      <c r="AU94" s="78">
        <f>ROUND(AU95,5)</f>
        <v>0</v>
      </c>
      <c r="AV94" s="77">
        <f>ROUND(AZ94*L29,2)</f>
        <v>0</v>
      </c>
      <c r="AW94" s="77">
        <f>ROUND(BA94*L30,2)</f>
        <v>0</v>
      </c>
      <c r="AX94" s="77">
        <f>ROUND(BB94*L29,2)</f>
        <v>0</v>
      </c>
      <c r="AY94" s="77">
        <f>ROUND(BC94*L30,2)</f>
        <v>0</v>
      </c>
      <c r="AZ94" s="77">
        <f>ROUND(AZ95,2)</f>
        <v>0</v>
      </c>
      <c r="BA94" s="77">
        <f>ROUND(BA95,2)</f>
        <v>0</v>
      </c>
      <c r="BB94" s="77">
        <f>ROUND(BB95,2)</f>
        <v>0</v>
      </c>
      <c r="BC94" s="77">
        <f>ROUND(BC95,2)</f>
        <v>0</v>
      </c>
      <c r="BD94" s="79">
        <f>ROUND(BD95,2)</f>
        <v>0</v>
      </c>
      <c r="BS94" s="80" t="s">
        <v>73</v>
      </c>
      <c r="BT94" s="80" t="s">
        <v>74</v>
      </c>
      <c r="BU94" s="81" t="s">
        <v>75</v>
      </c>
      <c r="BV94" s="80" t="s">
        <v>76</v>
      </c>
      <c r="BW94" s="80" t="s">
        <v>3</v>
      </c>
      <c r="BX94" s="80" t="s">
        <v>77</v>
      </c>
      <c r="CL94" s="80"/>
    </row>
    <row r="95" spans="1:91" s="91" customFormat="1" ht="16.5" customHeight="1">
      <c r="A95" s="82" t="s">
        <v>78</v>
      </c>
      <c r="B95" s="83"/>
      <c r="C95" s="84"/>
      <c r="D95" s="186" t="s">
        <v>79</v>
      </c>
      <c r="E95" s="186"/>
      <c r="F95" s="186"/>
      <c r="G95" s="186"/>
      <c r="H95" s="186"/>
      <c r="I95" s="85"/>
      <c r="J95" s="186" t="s">
        <v>80</v>
      </c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  <c r="AF95" s="186"/>
      <c r="AG95" s="187">
        <f>'4 - SO 03 - oplotenie'!J30</f>
        <v>0</v>
      </c>
      <c r="AH95" s="187"/>
      <c r="AI95" s="187"/>
      <c r="AJ95" s="187"/>
      <c r="AK95" s="187"/>
      <c r="AL95" s="187"/>
      <c r="AM95" s="187"/>
      <c r="AN95" s="187">
        <f>SUM(AG95,AT95)</f>
        <v>0</v>
      </c>
      <c r="AO95" s="187"/>
      <c r="AP95" s="187"/>
      <c r="AQ95" s="86" t="s">
        <v>81</v>
      </c>
      <c r="AR95" s="83"/>
      <c r="AS95" s="87">
        <v>0</v>
      </c>
      <c r="AT95" s="88">
        <f>ROUND(SUM(AV95:AW95),2)</f>
        <v>0</v>
      </c>
      <c r="AU95" s="89">
        <f>'4 - SO 03 - oplotenie'!P119</f>
        <v>0</v>
      </c>
      <c r="AV95" s="88">
        <f>'4 - SO 03 - oplotenie'!J33</f>
        <v>0</v>
      </c>
      <c r="AW95" s="88">
        <f>'4 - SO 03 - oplotenie'!J34</f>
        <v>0</v>
      </c>
      <c r="AX95" s="88">
        <f>'4 - SO 03 - oplotenie'!J35</f>
        <v>0</v>
      </c>
      <c r="AY95" s="88">
        <f>'4 - SO 03 - oplotenie'!J36</f>
        <v>0</v>
      </c>
      <c r="AZ95" s="88">
        <f>'4 - SO 03 - oplotenie'!F33</f>
        <v>0</v>
      </c>
      <c r="BA95" s="88">
        <f>'4 - SO 03 - oplotenie'!F34</f>
        <v>0</v>
      </c>
      <c r="BB95" s="88">
        <f>'4 - SO 03 - oplotenie'!F35</f>
        <v>0</v>
      </c>
      <c r="BC95" s="88">
        <f>'4 - SO 03 - oplotenie'!F36</f>
        <v>0</v>
      </c>
      <c r="BD95" s="90">
        <f>'4 - SO 03 - oplotenie'!F37</f>
        <v>0</v>
      </c>
      <c r="BT95" s="92" t="s">
        <v>12</v>
      </c>
      <c r="BV95" s="92" t="s">
        <v>76</v>
      </c>
      <c r="BW95" s="92" t="s">
        <v>82</v>
      </c>
      <c r="BX95" s="92" t="s">
        <v>3</v>
      </c>
      <c r="CL95" s="92"/>
      <c r="CM95" s="92" t="s">
        <v>74</v>
      </c>
    </row>
    <row r="96" spans="1:91" s="34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34" customFormat="1" ht="6.9" customHeight="1">
      <c r="A97" s="30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D95:H95"/>
    <mergeCell ref="J95:AF95"/>
    <mergeCell ref="AG95:AM95"/>
    <mergeCell ref="AN95:AP95"/>
    <mergeCell ref="C92:G92"/>
    <mergeCell ref="I92:AF92"/>
    <mergeCell ref="AG92:AM92"/>
    <mergeCell ref="AN92:AP92"/>
    <mergeCell ref="AG94:AM94"/>
    <mergeCell ref="AN94:AP94"/>
    <mergeCell ref="L85:AO85"/>
    <mergeCell ref="AM87:AN87"/>
    <mergeCell ref="AM89:AP89"/>
    <mergeCell ref="AS89:AT91"/>
    <mergeCell ref="AM90:AP90"/>
    <mergeCell ref="L33:P33"/>
    <mergeCell ref="W33:AE33"/>
    <mergeCell ref="AK33:AO33"/>
    <mergeCell ref="X35:AB35"/>
    <mergeCell ref="AK35:AO35"/>
    <mergeCell ref="L31:P31"/>
    <mergeCell ref="W31:AE31"/>
    <mergeCell ref="AK31:AO31"/>
    <mergeCell ref="L32:P32"/>
    <mergeCell ref="W32:AE32"/>
    <mergeCell ref="AK32:AO32"/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95" location="'4 - SO 03 - oplotenie'!C2" display="/"/>
  </hyperlinks>
  <pageMargins left="0.39374999999999999" right="0.39374999999999999" top="0.39374999999999999" bottom="0.39374999999999999" header="0.51180555555555496" footer="0"/>
  <pageSetup paperSize="9" scale="74" firstPageNumber="0" fitToHeight="100" orientation="portrait" horizontalDpi="300" verticalDpi="300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3"/>
  <sheetViews>
    <sheetView showGridLines="0" tabSelected="1" view="pageBreakPreview" topLeftCell="A113" workbookViewId="0">
      <selection activeCell="W134" sqref="W134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2" spans="1:46" ht="36.9" customHeight="1">
      <c r="L2" s="14" t="s">
        <v>4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16" t="s">
        <v>82</v>
      </c>
    </row>
    <row r="3" spans="1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74</v>
      </c>
    </row>
    <row r="4" spans="1:46" ht="24.9" customHeight="1">
      <c r="B4" s="19"/>
      <c r="D4" s="20" t="s">
        <v>83</v>
      </c>
      <c r="L4" s="19"/>
      <c r="M4" s="93" t="s">
        <v>8</v>
      </c>
      <c r="AT4" s="16" t="s">
        <v>2</v>
      </c>
    </row>
    <row r="5" spans="1:46" ht="6.9" customHeight="1">
      <c r="B5" s="19"/>
      <c r="L5" s="19"/>
    </row>
    <row r="6" spans="1:46" ht="12" customHeight="1">
      <c r="B6" s="19"/>
      <c r="D6" s="25" t="s">
        <v>14</v>
      </c>
      <c r="L6" s="19"/>
    </row>
    <row r="7" spans="1:46" ht="16.5" customHeight="1">
      <c r="B7" s="19"/>
      <c r="E7" s="188" t="str">
        <f>'Rekapitulácia stavby'!K6</f>
        <v>SOŠ Tornaľa - modernizácia odborného vzdelávania - budova SOŠ</v>
      </c>
      <c r="F7" s="188"/>
      <c r="G7" s="188"/>
      <c r="H7" s="188"/>
      <c r="L7" s="19"/>
    </row>
    <row r="8" spans="1:46" s="34" customFormat="1" ht="12" customHeight="1">
      <c r="A8" s="30"/>
      <c r="B8" s="31"/>
      <c r="C8" s="30"/>
      <c r="D8" s="25" t="s">
        <v>84</v>
      </c>
      <c r="E8" s="30"/>
      <c r="F8" s="30"/>
      <c r="G8" s="30"/>
      <c r="H8" s="30"/>
      <c r="I8" s="30"/>
      <c r="J8" s="30"/>
      <c r="K8" s="30"/>
      <c r="L8" s="44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34" customFormat="1" ht="16.5" customHeight="1">
      <c r="A9" s="30"/>
      <c r="B9" s="31"/>
      <c r="C9" s="30"/>
      <c r="D9" s="30"/>
      <c r="E9" s="176" t="s">
        <v>85</v>
      </c>
      <c r="F9" s="176"/>
      <c r="G9" s="176"/>
      <c r="H9" s="176"/>
      <c r="I9" s="30"/>
      <c r="J9" s="30"/>
      <c r="K9" s="30"/>
      <c r="L9" s="44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34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4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34" customFormat="1" ht="12" customHeight="1">
      <c r="A11" s="30"/>
      <c r="B11" s="31"/>
      <c r="C11" s="30"/>
      <c r="D11" s="25" t="s">
        <v>16</v>
      </c>
      <c r="E11" s="30"/>
      <c r="F11" s="26"/>
      <c r="G11" s="30"/>
      <c r="H11" s="30"/>
      <c r="I11" s="25" t="s">
        <v>17</v>
      </c>
      <c r="J11" s="26"/>
      <c r="K11" s="30"/>
      <c r="L11" s="44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34" customFormat="1" ht="12" customHeight="1">
      <c r="A12" s="30"/>
      <c r="B12" s="31"/>
      <c r="C12" s="30"/>
      <c r="D12" s="25" t="s">
        <v>18</v>
      </c>
      <c r="E12" s="30"/>
      <c r="F12" s="26" t="s">
        <v>19</v>
      </c>
      <c r="G12" s="30"/>
      <c r="H12" s="30"/>
      <c r="I12" s="25" t="s">
        <v>20</v>
      </c>
      <c r="J12" s="94" t="str">
        <f>'Rekapitulácia stavby'!AN8</f>
        <v>18. 5. 2022</v>
      </c>
      <c r="K12" s="30"/>
      <c r="L12" s="44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34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4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34" customFormat="1" ht="12" customHeight="1">
      <c r="A14" s="30"/>
      <c r="B14" s="31"/>
      <c r="C14" s="30"/>
      <c r="D14" s="25" t="s">
        <v>22</v>
      </c>
      <c r="E14" s="30"/>
      <c r="F14" s="30"/>
      <c r="G14" s="30"/>
      <c r="H14" s="30"/>
      <c r="I14" s="25" t="s">
        <v>23</v>
      </c>
      <c r="J14" s="26"/>
      <c r="K14" s="30"/>
      <c r="L14" s="44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34" customFormat="1" ht="18" customHeight="1">
      <c r="A15" s="30"/>
      <c r="B15" s="31"/>
      <c r="C15" s="30"/>
      <c r="D15" s="30"/>
      <c r="E15" s="26" t="s">
        <v>24</v>
      </c>
      <c r="F15" s="30"/>
      <c r="G15" s="30"/>
      <c r="H15" s="30"/>
      <c r="I15" s="25" t="s">
        <v>25</v>
      </c>
      <c r="J15" s="26"/>
      <c r="K15" s="30"/>
      <c r="L15" s="44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34" customFormat="1" ht="6.9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4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34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23</v>
      </c>
      <c r="J17" s="27" t="str">
        <f>'Rekapitulácia stavby'!AN13</f>
        <v>Vyplň údaj</v>
      </c>
      <c r="K17" s="30"/>
      <c r="L17" s="44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34" customFormat="1" ht="18" customHeight="1">
      <c r="A18" s="30"/>
      <c r="B18" s="31"/>
      <c r="C18" s="30"/>
      <c r="D18" s="30"/>
      <c r="E18" s="189" t="str">
        <f>'Rekapitulácia stavby'!E14</f>
        <v>Vyplň údaj</v>
      </c>
      <c r="F18" s="189"/>
      <c r="G18" s="189"/>
      <c r="H18" s="189"/>
      <c r="I18" s="25" t="s">
        <v>25</v>
      </c>
      <c r="J18" s="27" t="str">
        <f>'Rekapitulácia stavby'!AN14</f>
        <v>Vyplň údaj</v>
      </c>
      <c r="K18" s="30"/>
      <c r="L18" s="44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34" customFormat="1" ht="6.9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4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34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23</v>
      </c>
      <c r="J20" s="26"/>
      <c r="K20" s="30"/>
      <c r="L20" s="44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34" customFormat="1" ht="18" customHeight="1">
      <c r="A21" s="30"/>
      <c r="B21" s="31"/>
      <c r="C21" s="30"/>
      <c r="D21" s="30"/>
      <c r="E21" s="26" t="s">
        <v>29</v>
      </c>
      <c r="F21" s="30"/>
      <c r="G21" s="30"/>
      <c r="H21" s="30"/>
      <c r="I21" s="25" t="s">
        <v>25</v>
      </c>
      <c r="J21" s="26"/>
      <c r="K21" s="30"/>
      <c r="L21" s="44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34" customFormat="1" ht="6.9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4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34" customFormat="1" ht="12" customHeight="1">
      <c r="A23" s="30"/>
      <c r="B23" s="31"/>
      <c r="C23" s="30"/>
      <c r="D23" s="25" t="s">
        <v>31</v>
      </c>
      <c r="E23" s="30"/>
      <c r="F23" s="30"/>
      <c r="G23" s="30"/>
      <c r="H23" s="30"/>
      <c r="I23" s="25" t="s">
        <v>23</v>
      </c>
      <c r="J23" s="26"/>
      <c r="K23" s="30"/>
      <c r="L23" s="44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34" customFormat="1" ht="18" customHeight="1">
      <c r="A24" s="30"/>
      <c r="B24" s="31"/>
      <c r="C24" s="30"/>
      <c r="D24" s="30"/>
      <c r="E24" s="26" t="s">
        <v>32</v>
      </c>
      <c r="F24" s="30"/>
      <c r="G24" s="30"/>
      <c r="H24" s="30"/>
      <c r="I24" s="25" t="s">
        <v>25</v>
      </c>
      <c r="J24" s="26"/>
      <c r="K24" s="30"/>
      <c r="L24" s="44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34" customFormat="1" ht="6.9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4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34" customFormat="1" ht="12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4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98" customFormat="1" ht="16.5" customHeight="1">
      <c r="A27" s="95"/>
      <c r="B27" s="96"/>
      <c r="C27" s="95"/>
      <c r="D27" s="95"/>
      <c r="E27" s="9"/>
      <c r="F27" s="9"/>
      <c r="G27" s="9"/>
      <c r="H27" s="9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34" customFormat="1" ht="6.9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4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34" customFormat="1" ht="6.9" customHeight="1">
      <c r="A29" s="30"/>
      <c r="B29" s="31"/>
      <c r="C29" s="30"/>
      <c r="D29" s="69"/>
      <c r="E29" s="69"/>
      <c r="F29" s="69"/>
      <c r="G29" s="69"/>
      <c r="H29" s="69"/>
      <c r="I29" s="69"/>
      <c r="J29" s="69"/>
      <c r="K29" s="69"/>
      <c r="L29" s="44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34" customFormat="1" ht="25.5" customHeight="1">
      <c r="A30" s="30"/>
      <c r="B30" s="31"/>
      <c r="C30" s="30"/>
      <c r="D30" s="99" t="s">
        <v>34</v>
      </c>
      <c r="E30" s="30"/>
      <c r="F30" s="30"/>
      <c r="G30" s="30"/>
      <c r="H30" s="30"/>
      <c r="I30" s="30"/>
      <c r="J30" s="100">
        <f>ROUND(J119, 2)</f>
        <v>0</v>
      </c>
      <c r="K30" s="30"/>
      <c r="L30" s="44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34" customFormat="1" ht="6.9" customHeight="1">
      <c r="A31" s="30"/>
      <c r="B31" s="31"/>
      <c r="C31" s="30"/>
      <c r="D31" s="69"/>
      <c r="E31" s="69"/>
      <c r="F31" s="69"/>
      <c r="G31" s="69"/>
      <c r="H31" s="69"/>
      <c r="I31" s="69"/>
      <c r="J31" s="69"/>
      <c r="K31" s="69"/>
      <c r="L31" s="44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34" customFormat="1" ht="14.4" customHeight="1">
      <c r="A32" s="30"/>
      <c r="B32" s="31"/>
      <c r="C32" s="30"/>
      <c r="D32" s="30"/>
      <c r="E32" s="30"/>
      <c r="F32" s="101" t="s">
        <v>36</v>
      </c>
      <c r="G32" s="30"/>
      <c r="H32" s="30"/>
      <c r="I32" s="101" t="s">
        <v>35</v>
      </c>
      <c r="J32" s="101" t="s">
        <v>37</v>
      </c>
      <c r="K32" s="30"/>
      <c r="L32" s="44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34" customFormat="1" ht="14.4" customHeight="1">
      <c r="A33" s="30"/>
      <c r="B33" s="31"/>
      <c r="C33" s="30"/>
      <c r="D33" s="102" t="s">
        <v>38</v>
      </c>
      <c r="E33" s="37" t="s">
        <v>39</v>
      </c>
      <c r="F33" s="103">
        <f>ROUND((SUM(BE119:BE142)),  2)</f>
        <v>0</v>
      </c>
      <c r="G33" s="104"/>
      <c r="H33" s="104"/>
      <c r="I33" s="105">
        <v>0.2</v>
      </c>
      <c r="J33" s="103">
        <f>ROUND(((SUM(BE119:BE142))*I33),  2)</f>
        <v>0</v>
      </c>
      <c r="K33" s="30"/>
      <c r="L33" s="44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34" customFormat="1" ht="14.4" customHeight="1">
      <c r="A34" s="30"/>
      <c r="B34" s="31"/>
      <c r="C34" s="30"/>
      <c r="D34" s="30"/>
      <c r="E34" s="37" t="s">
        <v>40</v>
      </c>
      <c r="F34" s="103">
        <f>ROUND((SUM(BF119:BF142)),  2)</f>
        <v>0</v>
      </c>
      <c r="G34" s="104"/>
      <c r="H34" s="104"/>
      <c r="I34" s="105">
        <v>0.2</v>
      </c>
      <c r="J34" s="103">
        <f>ROUND(((SUM(BF119:BF142))*I34),  2)</f>
        <v>0</v>
      </c>
      <c r="K34" s="30"/>
      <c r="L34" s="44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34" customFormat="1" ht="14.4" hidden="1" customHeight="1">
      <c r="A35" s="30"/>
      <c r="B35" s="31"/>
      <c r="C35" s="30"/>
      <c r="D35" s="30"/>
      <c r="E35" s="25" t="s">
        <v>41</v>
      </c>
      <c r="F35" s="106">
        <f>ROUND((SUM(BG119:BG142)),  2)</f>
        <v>0</v>
      </c>
      <c r="G35" s="30"/>
      <c r="H35" s="30"/>
      <c r="I35" s="107">
        <v>0.2</v>
      </c>
      <c r="J35" s="106">
        <f>0</f>
        <v>0</v>
      </c>
      <c r="K35" s="30"/>
      <c r="L35" s="44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34" customFormat="1" ht="14.4" hidden="1" customHeight="1">
      <c r="A36" s="30"/>
      <c r="B36" s="31"/>
      <c r="C36" s="30"/>
      <c r="D36" s="30"/>
      <c r="E36" s="25" t="s">
        <v>42</v>
      </c>
      <c r="F36" s="106">
        <f>ROUND((SUM(BH119:BH142)),  2)</f>
        <v>0</v>
      </c>
      <c r="G36" s="30"/>
      <c r="H36" s="30"/>
      <c r="I36" s="107">
        <v>0.2</v>
      </c>
      <c r="J36" s="106">
        <f>0</f>
        <v>0</v>
      </c>
      <c r="K36" s="30"/>
      <c r="L36" s="44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34" customFormat="1" ht="14.4" hidden="1" customHeight="1">
      <c r="A37" s="30"/>
      <c r="B37" s="31"/>
      <c r="C37" s="30"/>
      <c r="D37" s="30"/>
      <c r="E37" s="37" t="s">
        <v>43</v>
      </c>
      <c r="F37" s="103">
        <f>ROUND((SUM(BI119:BI142)),  2)</f>
        <v>0</v>
      </c>
      <c r="G37" s="104"/>
      <c r="H37" s="104"/>
      <c r="I37" s="105">
        <v>0</v>
      </c>
      <c r="J37" s="103">
        <f>0</f>
        <v>0</v>
      </c>
      <c r="K37" s="30"/>
      <c r="L37" s="44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34" customFormat="1" ht="6.9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4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34" customFormat="1" ht="25.5" customHeight="1">
      <c r="A39" s="30"/>
      <c r="B39" s="31"/>
      <c r="C39" s="108"/>
      <c r="D39" s="109" t="s">
        <v>44</v>
      </c>
      <c r="E39" s="63"/>
      <c r="F39" s="63"/>
      <c r="G39" s="110" t="s">
        <v>45</v>
      </c>
      <c r="H39" s="111" t="s">
        <v>46</v>
      </c>
      <c r="I39" s="63"/>
      <c r="J39" s="112">
        <f>SUM(J30:J37)</f>
        <v>0</v>
      </c>
      <c r="K39" s="113"/>
      <c r="L39" s="44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ht="14.4" customHeight="1">
      <c r="B40" s="19"/>
      <c r="L40" s="19"/>
    </row>
    <row r="41" spans="1:31" ht="14.4" customHeight="1">
      <c r="B41" s="19"/>
      <c r="L41" s="19"/>
    </row>
    <row r="42" spans="1:31" ht="14.4" customHeight="1">
      <c r="B42" s="19"/>
      <c r="L42" s="19"/>
    </row>
    <row r="43" spans="1:31" ht="14.4" customHeight="1">
      <c r="B43" s="19"/>
      <c r="L43" s="19"/>
    </row>
    <row r="44" spans="1:31" ht="14.4" customHeight="1">
      <c r="B44" s="19"/>
      <c r="L44" s="19"/>
    </row>
    <row r="45" spans="1:31" ht="14.4" customHeight="1">
      <c r="B45" s="19"/>
      <c r="L45" s="19"/>
    </row>
    <row r="46" spans="1:31" ht="14.4" customHeight="1">
      <c r="B46" s="19"/>
      <c r="L46" s="19"/>
    </row>
    <row r="47" spans="1:31" s="34" customFormat="1" ht="14.4" customHeight="1">
      <c r="B47" s="44"/>
      <c r="D47" s="45" t="s">
        <v>47</v>
      </c>
      <c r="E47" s="46"/>
      <c r="F47" s="46"/>
      <c r="G47" s="45" t="s">
        <v>48</v>
      </c>
      <c r="H47" s="46"/>
      <c r="I47" s="46"/>
      <c r="J47" s="46"/>
      <c r="K47" s="46"/>
      <c r="L47" s="44"/>
    </row>
    <row r="48" spans="1:31">
      <c r="B48" s="19"/>
      <c r="L48" s="19"/>
    </row>
    <row r="49" spans="1:31">
      <c r="B49" s="19"/>
      <c r="L49" s="19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 s="34" customFormat="1" ht="13.2">
      <c r="A58" s="30"/>
      <c r="B58" s="31"/>
      <c r="C58" s="30"/>
      <c r="D58" s="47" t="s">
        <v>49</v>
      </c>
      <c r="E58" s="33"/>
      <c r="F58" s="114" t="s">
        <v>50</v>
      </c>
      <c r="G58" s="47" t="s">
        <v>49</v>
      </c>
      <c r="H58" s="33"/>
      <c r="I58" s="33"/>
      <c r="J58" s="115" t="s">
        <v>50</v>
      </c>
      <c r="K58" s="33"/>
      <c r="L58" s="44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31">
      <c r="B59" s="19"/>
      <c r="L59" s="19"/>
    </row>
    <row r="60" spans="1:31">
      <c r="B60" s="19"/>
      <c r="L60" s="19"/>
    </row>
    <row r="61" spans="1:31">
      <c r="B61" s="19"/>
      <c r="L61" s="19"/>
    </row>
    <row r="62" spans="1:31" s="34" customFormat="1" ht="13.2">
      <c r="A62" s="30"/>
      <c r="B62" s="31"/>
      <c r="C62" s="30"/>
      <c r="D62" s="45" t="s">
        <v>51</v>
      </c>
      <c r="E62" s="48"/>
      <c r="F62" s="48"/>
      <c r="G62" s="45" t="s">
        <v>52</v>
      </c>
      <c r="H62" s="48"/>
      <c r="I62" s="48"/>
      <c r="J62" s="48"/>
      <c r="K62" s="48"/>
      <c r="L62" s="44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31">
      <c r="B63" s="19"/>
      <c r="L63" s="19"/>
    </row>
    <row r="64" spans="1:31">
      <c r="B64" s="19"/>
      <c r="L64" s="19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 s="34" customFormat="1" ht="13.2">
      <c r="A73" s="30"/>
      <c r="B73" s="31"/>
      <c r="C73" s="30"/>
      <c r="D73" s="47" t="s">
        <v>49</v>
      </c>
      <c r="E73" s="33"/>
      <c r="F73" s="114" t="s">
        <v>50</v>
      </c>
      <c r="G73" s="47" t="s">
        <v>49</v>
      </c>
      <c r="H73" s="33"/>
      <c r="I73" s="33"/>
      <c r="J73" s="115" t="s">
        <v>50</v>
      </c>
      <c r="K73" s="33"/>
      <c r="L73" s="44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34" customFormat="1" ht="14.4" customHeight="1">
      <c r="A74" s="30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44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8" spans="1:31" s="34" customFormat="1" ht="6.9" customHeight="1">
      <c r="A78" s="30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44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34" customFormat="1" ht="24.9" customHeight="1">
      <c r="A79" s="30"/>
      <c r="B79" s="31"/>
      <c r="C79" s="20" t="s">
        <v>86</v>
      </c>
      <c r="D79" s="30"/>
      <c r="E79" s="30"/>
      <c r="F79" s="30"/>
      <c r="G79" s="30"/>
      <c r="H79" s="30"/>
      <c r="I79" s="30"/>
      <c r="J79" s="30"/>
      <c r="K79" s="30"/>
      <c r="L79" s="44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34" customFormat="1" ht="6.9" customHeight="1">
      <c r="A80" s="30"/>
      <c r="B80" s="31"/>
      <c r="C80" s="30"/>
      <c r="D80" s="30"/>
      <c r="E80" s="30"/>
      <c r="F80" s="30"/>
      <c r="G80" s="30"/>
      <c r="H80" s="30"/>
      <c r="I80" s="30"/>
      <c r="J80" s="30"/>
      <c r="K80" s="30"/>
      <c r="L80" s="44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47" s="34" customFormat="1" ht="12" customHeight="1">
      <c r="A81" s="30"/>
      <c r="B81" s="31"/>
      <c r="C81" s="25" t="s">
        <v>14</v>
      </c>
      <c r="D81" s="30"/>
      <c r="E81" s="30"/>
      <c r="F81" s="30"/>
      <c r="G81" s="30"/>
      <c r="H81" s="30"/>
      <c r="I81" s="30"/>
      <c r="J81" s="30"/>
      <c r="K81" s="30"/>
      <c r="L81" s="44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34" customFormat="1" ht="16.5" customHeight="1">
      <c r="A82" s="30"/>
      <c r="B82" s="31"/>
      <c r="C82" s="30"/>
      <c r="D82" s="30"/>
      <c r="E82" s="188" t="str">
        <f>E7</f>
        <v>SOŠ Tornaľa - modernizácia odborného vzdelávania - budova SOŠ</v>
      </c>
      <c r="F82" s="188"/>
      <c r="G82" s="188"/>
      <c r="H82" s="188"/>
      <c r="I82" s="30"/>
      <c r="J82" s="30"/>
      <c r="K82" s="30"/>
      <c r="L82" s="44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34" customFormat="1" ht="12" customHeight="1">
      <c r="A83" s="30"/>
      <c r="B83" s="31"/>
      <c r="C83" s="25" t="s">
        <v>84</v>
      </c>
      <c r="D83" s="30"/>
      <c r="E83" s="30"/>
      <c r="F83" s="30"/>
      <c r="G83" s="30"/>
      <c r="H83" s="30"/>
      <c r="I83" s="30"/>
      <c r="J83" s="30"/>
      <c r="K83" s="30"/>
      <c r="L83" s="44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34" customFormat="1" ht="16.5" customHeight="1">
      <c r="A84" s="30"/>
      <c r="B84" s="31"/>
      <c r="C84" s="30"/>
      <c r="D84" s="30"/>
      <c r="E84" s="176" t="str">
        <f>E9</f>
        <v>4 - SO 03 - oplotenie</v>
      </c>
      <c r="F84" s="176"/>
      <c r="G84" s="176"/>
      <c r="H84" s="176"/>
      <c r="I84" s="30"/>
      <c r="J84" s="30"/>
      <c r="K84" s="30"/>
      <c r="L84" s="44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34" customFormat="1" ht="6.9" customHeight="1">
      <c r="A85" s="30"/>
      <c r="B85" s="31"/>
      <c r="C85" s="30"/>
      <c r="D85" s="30"/>
      <c r="E85" s="30"/>
      <c r="F85" s="30"/>
      <c r="G85" s="30"/>
      <c r="H85" s="30"/>
      <c r="I85" s="30"/>
      <c r="J85" s="30"/>
      <c r="K85" s="30"/>
      <c r="L85" s="44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34" customFormat="1" ht="12" customHeight="1">
      <c r="A86" s="30"/>
      <c r="B86" s="31"/>
      <c r="C86" s="25" t="s">
        <v>18</v>
      </c>
      <c r="D86" s="30"/>
      <c r="E86" s="30"/>
      <c r="F86" s="26" t="str">
        <f>F12</f>
        <v>Tornaľa</v>
      </c>
      <c r="G86" s="30"/>
      <c r="H86" s="30"/>
      <c r="I86" s="25" t="s">
        <v>20</v>
      </c>
      <c r="J86" s="94" t="str">
        <f>IF(J12="","",J12)</f>
        <v>18. 5. 2022</v>
      </c>
      <c r="K86" s="30"/>
      <c r="L86" s="44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34" customFormat="1" ht="6.9" customHeight="1">
      <c r="A87" s="30"/>
      <c r="B87" s="31"/>
      <c r="C87" s="30"/>
      <c r="D87" s="30"/>
      <c r="E87" s="30"/>
      <c r="F87" s="30"/>
      <c r="G87" s="30"/>
      <c r="H87" s="30"/>
      <c r="I87" s="30"/>
      <c r="J87" s="30"/>
      <c r="K87" s="30"/>
      <c r="L87" s="44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34" customFormat="1" ht="25.65" customHeight="1">
      <c r="A88" s="30"/>
      <c r="B88" s="31"/>
      <c r="C88" s="25" t="s">
        <v>22</v>
      </c>
      <c r="D88" s="30"/>
      <c r="E88" s="30"/>
      <c r="F88" s="26" t="str">
        <f>E15</f>
        <v>Banskobystrický samosprávny kraj</v>
      </c>
      <c r="G88" s="30"/>
      <c r="H88" s="30"/>
      <c r="I88" s="25" t="s">
        <v>28</v>
      </c>
      <c r="J88" s="116" t="str">
        <f>E21</f>
        <v>Ing. Arch. Mário Regec</v>
      </c>
      <c r="K88" s="30"/>
      <c r="L88" s="44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34" customFormat="1" ht="15.15" customHeight="1">
      <c r="A89" s="30"/>
      <c r="B89" s="31"/>
      <c r="C89" s="25" t="s">
        <v>26</v>
      </c>
      <c r="D89" s="30"/>
      <c r="E89" s="30"/>
      <c r="F89" s="26" t="str">
        <f>IF(E18="","",E18)</f>
        <v>Vyplň údaj</v>
      </c>
      <c r="G89" s="30"/>
      <c r="H89" s="30"/>
      <c r="I89" s="25" t="s">
        <v>31</v>
      </c>
      <c r="J89" s="116" t="str">
        <f>E24</f>
        <v>Ing. Marian Magyar</v>
      </c>
      <c r="K89" s="30"/>
      <c r="L89" s="44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34" customFormat="1" ht="10.3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4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34" customFormat="1" ht="29.25" customHeight="1">
      <c r="A91" s="30"/>
      <c r="B91" s="31"/>
      <c r="C91" s="117" t="s">
        <v>87</v>
      </c>
      <c r="D91" s="108"/>
      <c r="E91" s="108"/>
      <c r="F91" s="108"/>
      <c r="G91" s="108"/>
      <c r="H91" s="108"/>
      <c r="I91" s="108"/>
      <c r="J91" s="118" t="s">
        <v>88</v>
      </c>
      <c r="K91" s="108"/>
      <c r="L91" s="44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34" customFormat="1" ht="10.3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4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34" customFormat="1" ht="22.8" customHeight="1">
      <c r="A93" s="30"/>
      <c r="B93" s="31"/>
      <c r="C93" s="119" t="s">
        <v>89</v>
      </c>
      <c r="D93" s="30"/>
      <c r="E93" s="30"/>
      <c r="F93" s="30"/>
      <c r="G93" s="30"/>
      <c r="H93" s="30"/>
      <c r="I93" s="30"/>
      <c r="J93" s="100">
        <f>J119</f>
        <v>0</v>
      </c>
      <c r="K93" s="30"/>
      <c r="L93" s="44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U93" s="16" t="s">
        <v>90</v>
      </c>
    </row>
    <row r="94" spans="1:47" s="120" customFormat="1" ht="24.9" customHeight="1">
      <c r="B94" s="121"/>
      <c r="D94" s="122" t="s">
        <v>91</v>
      </c>
      <c r="E94" s="123"/>
      <c r="F94" s="123"/>
      <c r="G94" s="123"/>
      <c r="H94" s="123"/>
      <c r="I94" s="123"/>
      <c r="J94" s="124">
        <f>J120</f>
        <v>0</v>
      </c>
      <c r="L94" s="121"/>
    </row>
    <row r="95" spans="1:47" s="125" customFormat="1" ht="19.95" customHeight="1">
      <c r="B95" s="126"/>
      <c r="D95" s="127" t="s">
        <v>92</v>
      </c>
      <c r="E95" s="128"/>
      <c r="F95" s="128"/>
      <c r="G95" s="128"/>
      <c r="H95" s="128"/>
      <c r="I95" s="128"/>
      <c r="J95" s="129">
        <f>J121</f>
        <v>0</v>
      </c>
      <c r="L95" s="126"/>
    </row>
    <row r="96" spans="1:47" s="125" customFormat="1" ht="19.95" customHeight="1">
      <c r="B96" s="126"/>
      <c r="D96" s="127" t="s">
        <v>93</v>
      </c>
      <c r="E96" s="128"/>
      <c r="F96" s="128"/>
      <c r="G96" s="128"/>
      <c r="H96" s="128"/>
      <c r="I96" s="128"/>
      <c r="J96" s="129">
        <f>J124</f>
        <v>0</v>
      </c>
      <c r="L96" s="126"/>
    </row>
    <row r="97" spans="1:31" s="125" customFormat="1" ht="19.95" customHeight="1">
      <c r="B97" s="126"/>
      <c r="D97" s="127" t="s">
        <v>94</v>
      </c>
      <c r="E97" s="128"/>
      <c r="F97" s="128"/>
      <c r="G97" s="128"/>
      <c r="H97" s="128"/>
      <c r="I97" s="128"/>
      <c r="J97" s="129">
        <f>J126</f>
        <v>0</v>
      </c>
      <c r="L97" s="126"/>
    </row>
    <row r="98" spans="1:31" s="120" customFormat="1" ht="24.9" customHeight="1">
      <c r="B98" s="121"/>
      <c r="D98" s="122" t="s">
        <v>95</v>
      </c>
      <c r="E98" s="123"/>
      <c r="F98" s="123"/>
      <c r="G98" s="123"/>
      <c r="H98" s="123"/>
      <c r="I98" s="123"/>
      <c r="J98" s="124">
        <f>J128</f>
        <v>0</v>
      </c>
      <c r="L98" s="121"/>
    </row>
    <row r="99" spans="1:31" s="125" customFormat="1" ht="19.95" customHeight="1">
      <c r="B99" s="126"/>
      <c r="D99" s="127" t="s">
        <v>96</v>
      </c>
      <c r="E99" s="128"/>
      <c r="F99" s="128"/>
      <c r="G99" s="128"/>
      <c r="H99" s="128"/>
      <c r="I99" s="128"/>
      <c r="J99" s="129">
        <f>J129</f>
        <v>0</v>
      </c>
      <c r="L99" s="126"/>
    </row>
    <row r="100" spans="1:31" s="34" customFormat="1" ht="21.9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44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s="34" customFormat="1" ht="6.9" customHeight="1">
      <c r="A101" s="30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44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31" s="34" customFormat="1" ht="6.9" customHeight="1">
      <c r="A105" s="30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44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34" customFormat="1" ht="24.9" customHeight="1">
      <c r="A106" s="30"/>
      <c r="B106" s="31"/>
      <c r="C106" s="20" t="s">
        <v>97</v>
      </c>
      <c r="D106" s="30"/>
      <c r="E106" s="30"/>
      <c r="F106" s="30"/>
      <c r="G106" s="30"/>
      <c r="H106" s="30"/>
      <c r="I106" s="30"/>
      <c r="J106" s="30"/>
      <c r="K106" s="30"/>
      <c r="L106" s="44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34" customFormat="1" ht="6.9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4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34" customFormat="1" ht="12" customHeight="1">
      <c r="A108" s="30"/>
      <c r="B108" s="31"/>
      <c r="C108" s="25" t="s">
        <v>14</v>
      </c>
      <c r="D108" s="30"/>
      <c r="E108" s="30"/>
      <c r="F108" s="30"/>
      <c r="G108" s="30"/>
      <c r="H108" s="30"/>
      <c r="I108" s="30"/>
      <c r="J108" s="30"/>
      <c r="K108" s="30"/>
      <c r="L108" s="44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34" customFormat="1" ht="16.5" customHeight="1">
      <c r="A109" s="30"/>
      <c r="B109" s="31"/>
      <c r="C109" s="30"/>
      <c r="D109" s="30"/>
      <c r="E109" s="188" t="str">
        <f>E7</f>
        <v>SOŠ Tornaľa - modernizácia odborného vzdelávania - budova SOŠ</v>
      </c>
      <c r="F109" s="188"/>
      <c r="G109" s="188"/>
      <c r="H109" s="188"/>
      <c r="I109" s="30"/>
      <c r="J109" s="30"/>
      <c r="K109" s="30"/>
      <c r="L109" s="44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34" customFormat="1" ht="12" customHeight="1">
      <c r="A110" s="30"/>
      <c r="B110" s="31"/>
      <c r="C110" s="25" t="s">
        <v>84</v>
      </c>
      <c r="D110" s="30"/>
      <c r="E110" s="30"/>
      <c r="F110" s="30"/>
      <c r="G110" s="30"/>
      <c r="H110" s="30"/>
      <c r="I110" s="30"/>
      <c r="J110" s="30"/>
      <c r="K110" s="30"/>
      <c r="L110" s="44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34" customFormat="1" ht="16.5" customHeight="1">
      <c r="A111" s="30"/>
      <c r="B111" s="31"/>
      <c r="C111" s="30"/>
      <c r="D111" s="30"/>
      <c r="E111" s="176" t="str">
        <f>E9</f>
        <v>4 - SO 03 - oplotenie</v>
      </c>
      <c r="F111" s="176"/>
      <c r="G111" s="176"/>
      <c r="H111" s="176"/>
      <c r="I111" s="30"/>
      <c r="J111" s="30"/>
      <c r="K111" s="30"/>
      <c r="L111" s="44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34" customFormat="1" ht="6.9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4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34" customFormat="1" ht="12" customHeight="1">
      <c r="A113" s="30"/>
      <c r="B113" s="31"/>
      <c r="C113" s="25" t="s">
        <v>18</v>
      </c>
      <c r="D113" s="30"/>
      <c r="E113" s="30"/>
      <c r="F113" s="26" t="str">
        <f>F12</f>
        <v>Tornaľa</v>
      </c>
      <c r="G113" s="30"/>
      <c r="H113" s="30"/>
      <c r="I113" s="25" t="s">
        <v>20</v>
      </c>
      <c r="J113" s="94" t="str">
        <f>IF(J12="","",J12)</f>
        <v>18. 5. 2022</v>
      </c>
      <c r="K113" s="30"/>
      <c r="L113" s="44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34" customFormat="1" ht="6.9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4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34" customFormat="1" ht="25.65" customHeight="1">
      <c r="A115" s="30"/>
      <c r="B115" s="31"/>
      <c r="C115" s="25" t="s">
        <v>22</v>
      </c>
      <c r="D115" s="30"/>
      <c r="E115" s="30"/>
      <c r="F115" s="26" t="str">
        <f>E15</f>
        <v>Banskobystrický samosprávny kraj</v>
      </c>
      <c r="G115" s="30"/>
      <c r="H115" s="30"/>
      <c r="I115" s="25" t="s">
        <v>28</v>
      </c>
      <c r="J115" s="116" t="str">
        <f>E21</f>
        <v>Ing. Arch. Mário Regec</v>
      </c>
      <c r="K115" s="30"/>
      <c r="L115" s="44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34" customFormat="1" ht="15.15" customHeight="1">
      <c r="A116" s="30"/>
      <c r="B116" s="31"/>
      <c r="C116" s="25" t="s">
        <v>26</v>
      </c>
      <c r="D116" s="30"/>
      <c r="E116" s="30"/>
      <c r="F116" s="26" t="str">
        <f>IF(E18="","",E18)</f>
        <v>Vyplň údaj</v>
      </c>
      <c r="G116" s="30"/>
      <c r="H116" s="30"/>
      <c r="I116" s="25" t="s">
        <v>31</v>
      </c>
      <c r="J116" s="116" t="str">
        <f>E24</f>
        <v>Ing. Marian Magyar</v>
      </c>
      <c r="K116" s="30"/>
      <c r="L116" s="44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34" customFormat="1" ht="10.3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4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37" customFormat="1" ht="29.25" customHeight="1">
      <c r="A118" s="130"/>
      <c r="B118" s="131"/>
      <c r="C118" s="132" t="s">
        <v>98</v>
      </c>
      <c r="D118" s="133" t="s">
        <v>59</v>
      </c>
      <c r="E118" s="133" t="s">
        <v>55</v>
      </c>
      <c r="F118" s="133" t="s">
        <v>56</v>
      </c>
      <c r="G118" s="133" t="s">
        <v>99</v>
      </c>
      <c r="H118" s="133" t="s">
        <v>100</v>
      </c>
      <c r="I118" s="133" t="s">
        <v>101</v>
      </c>
      <c r="J118" s="134" t="s">
        <v>88</v>
      </c>
      <c r="K118" s="135" t="s">
        <v>102</v>
      </c>
      <c r="L118" s="136"/>
      <c r="M118" s="65"/>
      <c r="N118" s="66" t="s">
        <v>38</v>
      </c>
      <c r="O118" s="66" t="s">
        <v>103</v>
      </c>
      <c r="P118" s="66" t="s">
        <v>104</v>
      </c>
      <c r="Q118" s="66" t="s">
        <v>105</v>
      </c>
      <c r="R118" s="66" t="s">
        <v>106</v>
      </c>
      <c r="S118" s="66" t="s">
        <v>107</v>
      </c>
      <c r="T118" s="67" t="s">
        <v>108</v>
      </c>
      <c r="U118" s="130"/>
      <c r="V118" s="130"/>
      <c r="W118" s="130"/>
      <c r="X118" s="130"/>
      <c r="Y118" s="130"/>
      <c r="Z118" s="130"/>
      <c r="AA118" s="130"/>
      <c r="AB118" s="130"/>
      <c r="AC118" s="130"/>
      <c r="AD118" s="130"/>
      <c r="AE118" s="130"/>
    </row>
    <row r="119" spans="1:65" s="34" customFormat="1" ht="22.8" customHeight="1">
      <c r="A119" s="30"/>
      <c r="B119" s="31"/>
      <c r="C119" s="73" t="s">
        <v>89</v>
      </c>
      <c r="D119" s="30"/>
      <c r="E119" s="30"/>
      <c r="F119" s="30"/>
      <c r="G119" s="30"/>
      <c r="H119" s="30"/>
      <c r="I119" s="30"/>
      <c r="J119" s="138">
        <f>BK119</f>
        <v>0</v>
      </c>
      <c r="K119" s="30"/>
      <c r="L119" s="31"/>
      <c r="M119" s="68"/>
      <c r="N119" s="59"/>
      <c r="O119" s="69"/>
      <c r="P119" s="139">
        <f>P120+P128</f>
        <v>0</v>
      </c>
      <c r="Q119" s="69"/>
      <c r="R119" s="139">
        <f>R120+R128</f>
        <v>0.2194075704</v>
      </c>
      <c r="S119" s="69"/>
      <c r="T119" s="140">
        <f>T120+T128</f>
        <v>0.24979499999999996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T119" s="16" t="s">
        <v>73</v>
      </c>
      <c r="AU119" s="16" t="s">
        <v>90</v>
      </c>
      <c r="BK119" s="141">
        <f>BK120+BK128</f>
        <v>0</v>
      </c>
    </row>
    <row r="120" spans="1:65" s="142" customFormat="1" ht="25.95" customHeight="1">
      <c r="B120" s="143"/>
      <c r="D120" s="144" t="s">
        <v>73</v>
      </c>
      <c r="E120" s="145" t="s">
        <v>109</v>
      </c>
      <c r="F120" s="145" t="s">
        <v>110</v>
      </c>
      <c r="I120" s="146"/>
      <c r="J120" s="147">
        <f>BK120</f>
        <v>0</v>
      </c>
      <c r="L120" s="143"/>
      <c r="M120" s="148"/>
      <c r="N120" s="149"/>
      <c r="O120" s="149"/>
      <c r="P120" s="150">
        <f>P121+P124+P126</f>
        <v>0</v>
      </c>
      <c r="Q120" s="149"/>
      <c r="R120" s="150">
        <f>R121+R124+R126</f>
        <v>0.2194075704</v>
      </c>
      <c r="S120" s="149"/>
      <c r="T120" s="151">
        <f>T121+T124+T126</f>
        <v>0</v>
      </c>
      <c r="AR120" s="144" t="s">
        <v>12</v>
      </c>
      <c r="AT120" s="152" t="s">
        <v>73</v>
      </c>
      <c r="AU120" s="152" t="s">
        <v>74</v>
      </c>
      <c r="AY120" s="144" t="s">
        <v>111</v>
      </c>
      <c r="BK120" s="153">
        <f>BK121+BK124+BK126</f>
        <v>0</v>
      </c>
    </row>
    <row r="121" spans="1:65" s="142" customFormat="1" ht="22.8" customHeight="1">
      <c r="B121" s="143"/>
      <c r="D121" s="144" t="s">
        <v>73</v>
      </c>
      <c r="E121" s="154" t="s">
        <v>12</v>
      </c>
      <c r="F121" s="154" t="s">
        <v>112</v>
      </c>
      <c r="I121" s="146"/>
      <c r="J121" s="155">
        <f>BK121</f>
        <v>0</v>
      </c>
      <c r="L121" s="143"/>
      <c r="M121" s="148"/>
      <c r="N121" s="149"/>
      <c r="O121" s="149"/>
      <c r="P121" s="150">
        <f>SUM(P122:P123)</f>
        <v>0</v>
      </c>
      <c r="Q121" s="149"/>
      <c r="R121" s="150">
        <f>SUM(R122:R123)</f>
        <v>0</v>
      </c>
      <c r="S121" s="149"/>
      <c r="T121" s="151">
        <f>SUM(T122:T123)</f>
        <v>0</v>
      </c>
      <c r="AR121" s="144" t="s">
        <v>12</v>
      </c>
      <c r="AT121" s="152" t="s">
        <v>73</v>
      </c>
      <c r="AU121" s="152" t="s">
        <v>12</v>
      </c>
      <c r="AY121" s="144" t="s">
        <v>111</v>
      </c>
      <c r="BK121" s="153">
        <f>SUM(BK122:BK123)</f>
        <v>0</v>
      </c>
    </row>
    <row r="122" spans="1:65" s="34" customFormat="1" ht="21.75" customHeight="1">
      <c r="A122" s="30"/>
      <c r="B122" s="156"/>
      <c r="C122" s="157" t="s">
        <v>12</v>
      </c>
      <c r="D122" s="157" t="s">
        <v>113</v>
      </c>
      <c r="E122" s="158" t="s">
        <v>114</v>
      </c>
      <c r="F122" s="159" t="s">
        <v>115</v>
      </c>
      <c r="G122" s="160" t="s">
        <v>116</v>
      </c>
      <c r="H122" s="161">
        <v>0.1</v>
      </c>
      <c r="I122" s="162"/>
      <c r="J122" s="163">
        <f>ROUND(I122*H122,2)</f>
        <v>0</v>
      </c>
      <c r="K122" s="164"/>
      <c r="L122" s="31"/>
      <c r="M122" s="165"/>
      <c r="N122" s="166" t="s">
        <v>40</v>
      </c>
      <c r="O122" s="61"/>
      <c r="P122" s="167">
        <f>O122*H122</f>
        <v>0</v>
      </c>
      <c r="Q122" s="167">
        <v>0</v>
      </c>
      <c r="R122" s="167">
        <f>Q122*H122</f>
        <v>0</v>
      </c>
      <c r="S122" s="167">
        <v>0</v>
      </c>
      <c r="T122" s="168">
        <f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69" t="s">
        <v>79</v>
      </c>
      <c r="AT122" s="169" t="s">
        <v>113</v>
      </c>
      <c r="AU122" s="169" t="s">
        <v>117</v>
      </c>
      <c r="AY122" s="16" t="s">
        <v>111</v>
      </c>
      <c r="BE122" s="170">
        <f>IF(N122="základná",J122,0)</f>
        <v>0</v>
      </c>
      <c r="BF122" s="170">
        <f>IF(N122="znížená",J122,0)</f>
        <v>0</v>
      </c>
      <c r="BG122" s="170">
        <f>IF(N122="zákl. prenesená",J122,0)</f>
        <v>0</v>
      </c>
      <c r="BH122" s="170">
        <f>IF(N122="zníž. prenesená",J122,0)</f>
        <v>0</v>
      </c>
      <c r="BI122" s="170">
        <f>IF(N122="nulová",J122,0)</f>
        <v>0</v>
      </c>
      <c r="BJ122" s="16" t="s">
        <v>117</v>
      </c>
      <c r="BK122" s="170">
        <f>ROUND(I122*H122,2)</f>
        <v>0</v>
      </c>
      <c r="BL122" s="16" t="s">
        <v>79</v>
      </c>
      <c r="BM122" s="169" t="s">
        <v>117</v>
      </c>
    </row>
    <row r="123" spans="1:65" s="34" customFormat="1" ht="24.15" customHeight="1">
      <c r="A123" s="30"/>
      <c r="B123" s="156"/>
      <c r="C123" s="157" t="s">
        <v>117</v>
      </c>
      <c r="D123" s="157" t="s">
        <v>113</v>
      </c>
      <c r="E123" s="158" t="s">
        <v>118</v>
      </c>
      <c r="F123" s="159" t="s">
        <v>119</v>
      </c>
      <c r="G123" s="160" t="s">
        <v>116</v>
      </c>
      <c r="H123" s="161">
        <v>5.55</v>
      </c>
      <c r="I123" s="162"/>
      <c r="J123" s="163">
        <f>ROUND(I123*H123,2)</f>
        <v>0</v>
      </c>
      <c r="K123" s="164"/>
      <c r="L123" s="31"/>
      <c r="M123" s="165"/>
      <c r="N123" s="166" t="s">
        <v>40</v>
      </c>
      <c r="O123" s="61"/>
      <c r="P123" s="167">
        <f>O123*H123</f>
        <v>0</v>
      </c>
      <c r="Q123" s="167">
        <v>0</v>
      </c>
      <c r="R123" s="167">
        <f>Q123*H123</f>
        <v>0</v>
      </c>
      <c r="S123" s="167">
        <v>0</v>
      </c>
      <c r="T123" s="168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69" t="s">
        <v>79</v>
      </c>
      <c r="AT123" s="169" t="s">
        <v>113</v>
      </c>
      <c r="AU123" s="169" t="s">
        <v>117</v>
      </c>
      <c r="AY123" s="16" t="s">
        <v>111</v>
      </c>
      <c r="BE123" s="170">
        <f>IF(N123="základná",J123,0)</f>
        <v>0</v>
      </c>
      <c r="BF123" s="170">
        <f>IF(N123="znížená",J123,0)</f>
        <v>0</v>
      </c>
      <c r="BG123" s="170">
        <f>IF(N123="zákl. prenesená",J123,0)</f>
        <v>0</v>
      </c>
      <c r="BH123" s="170">
        <f>IF(N123="zníž. prenesená",J123,0)</f>
        <v>0</v>
      </c>
      <c r="BI123" s="170">
        <f>IF(N123="nulová",J123,0)</f>
        <v>0</v>
      </c>
      <c r="BJ123" s="16" t="s">
        <v>117</v>
      </c>
      <c r="BK123" s="170">
        <f>ROUND(I123*H123,2)</f>
        <v>0</v>
      </c>
      <c r="BL123" s="16" t="s">
        <v>79</v>
      </c>
      <c r="BM123" s="169" t="s">
        <v>79</v>
      </c>
    </row>
    <row r="124" spans="1:65" s="142" customFormat="1" ht="22.8" customHeight="1">
      <c r="B124" s="143"/>
      <c r="D124" s="144" t="s">
        <v>73</v>
      </c>
      <c r="E124" s="154" t="s">
        <v>117</v>
      </c>
      <c r="F124" s="154" t="s">
        <v>120</v>
      </c>
      <c r="I124" s="146"/>
      <c r="J124" s="155">
        <f>BK124</f>
        <v>0</v>
      </c>
      <c r="L124" s="143"/>
      <c r="M124" s="148"/>
      <c r="N124" s="149"/>
      <c r="O124" s="149"/>
      <c r="P124" s="150">
        <f>P125</f>
        <v>0</v>
      </c>
      <c r="Q124" s="149"/>
      <c r="R124" s="150">
        <f>R125</f>
        <v>0.2194075704</v>
      </c>
      <c r="S124" s="149"/>
      <c r="T124" s="151">
        <f>T125</f>
        <v>0</v>
      </c>
      <c r="AR124" s="144" t="s">
        <v>12</v>
      </c>
      <c r="AT124" s="152" t="s">
        <v>73</v>
      </c>
      <c r="AU124" s="152" t="s">
        <v>12</v>
      </c>
      <c r="AY124" s="144" t="s">
        <v>111</v>
      </c>
      <c r="BK124" s="153">
        <f>BK125</f>
        <v>0</v>
      </c>
    </row>
    <row r="125" spans="1:65" s="34" customFormat="1" ht="24.15" customHeight="1">
      <c r="A125" s="30"/>
      <c r="B125" s="156"/>
      <c r="C125" s="157" t="s">
        <v>121</v>
      </c>
      <c r="D125" s="157" t="s">
        <v>113</v>
      </c>
      <c r="E125" s="158" t="s">
        <v>122</v>
      </c>
      <c r="F125" s="159" t="s">
        <v>123</v>
      </c>
      <c r="G125" s="160" t="s">
        <v>116</v>
      </c>
      <c r="H125" s="161">
        <v>0.1</v>
      </c>
      <c r="I125" s="162"/>
      <c r="J125" s="163">
        <f>ROUND(I125*H125,2)</f>
        <v>0</v>
      </c>
      <c r="K125" s="164"/>
      <c r="L125" s="31"/>
      <c r="M125" s="165"/>
      <c r="N125" s="166" t="s">
        <v>40</v>
      </c>
      <c r="O125" s="61"/>
      <c r="P125" s="167">
        <f>O125*H125</f>
        <v>0</v>
      </c>
      <c r="Q125" s="167">
        <v>2.1940757039999998</v>
      </c>
      <c r="R125" s="167">
        <f>Q125*H125</f>
        <v>0.2194075704</v>
      </c>
      <c r="S125" s="167">
        <v>0</v>
      </c>
      <c r="T125" s="168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69" t="s">
        <v>79</v>
      </c>
      <c r="AT125" s="169" t="s">
        <v>113</v>
      </c>
      <c r="AU125" s="169" t="s">
        <v>117</v>
      </c>
      <c r="AY125" s="16" t="s">
        <v>111</v>
      </c>
      <c r="BE125" s="170">
        <f>IF(N125="základná",J125,0)</f>
        <v>0</v>
      </c>
      <c r="BF125" s="170">
        <f>IF(N125="znížená",J125,0)</f>
        <v>0</v>
      </c>
      <c r="BG125" s="170">
        <f>IF(N125="zákl. prenesená",J125,0)</f>
        <v>0</v>
      </c>
      <c r="BH125" s="170">
        <f>IF(N125="zníž. prenesená",J125,0)</f>
        <v>0</v>
      </c>
      <c r="BI125" s="170">
        <f>IF(N125="nulová",J125,0)</f>
        <v>0</v>
      </c>
      <c r="BJ125" s="16" t="s">
        <v>117</v>
      </c>
      <c r="BK125" s="170">
        <f>ROUND(I125*H125,2)</f>
        <v>0</v>
      </c>
      <c r="BL125" s="16" t="s">
        <v>79</v>
      </c>
      <c r="BM125" s="169" t="s">
        <v>124</v>
      </c>
    </row>
    <row r="126" spans="1:65" s="142" customFormat="1" ht="22.8" customHeight="1">
      <c r="B126" s="143"/>
      <c r="D126" s="144" t="s">
        <v>73</v>
      </c>
      <c r="E126" s="154" t="s">
        <v>125</v>
      </c>
      <c r="F126" s="154" t="s">
        <v>126</v>
      </c>
      <c r="I126" s="146"/>
      <c r="J126" s="155">
        <f>BK126</f>
        <v>0</v>
      </c>
      <c r="L126" s="143"/>
      <c r="M126" s="148"/>
      <c r="N126" s="149"/>
      <c r="O126" s="149"/>
      <c r="P126" s="150">
        <f>P127</f>
        <v>0</v>
      </c>
      <c r="Q126" s="149"/>
      <c r="R126" s="150">
        <f>R127</f>
        <v>0</v>
      </c>
      <c r="S126" s="149"/>
      <c r="T126" s="151">
        <f>T127</f>
        <v>0</v>
      </c>
      <c r="AR126" s="144" t="s">
        <v>12</v>
      </c>
      <c r="AT126" s="152" t="s">
        <v>73</v>
      </c>
      <c r="AU126" s="152" t="s">
        <v>12</v>
      </c>
      <c r="AY126" s="144" t="s">
        <v>111</v>
      </c>
      <c r="BK126" s="153">
        <f>BK127</f>
        <v>0</v>
      </c>
    </row>
    <row r="127" spans="1:65" s="34" customFormat="1" ht="33" customHeight="1">
      <c r="A127" s="30"/>
      <c r="B127" s="156"/>
      <c r="C127" s="157" t="s">
        <v>79</v>
      </c>
      <c r="D127" s="157" t="s">
        <v>113</v>
      </c>
      <c r="E127" s="158" t="s">
        <v>127</v>
      </c>
      <c r="F127" s="159" t="s">
        <v>128</v>
      </c>
      <c r="G127" s="160" t="s">
        <v>129</v>
      </c>
      <c r="H127" s="161">
        <v>0.219</v>
      </c>
      <c r="I127" s="162"/>
      <c r="J127" s="163">
        <f>ROUND(I127*H127,2)</f>
        <v>0</v>
      </c>
      <c r="K127" s="164"/>
      <c r="L127" s="31"/>
      <c r="M127" s="165"/>
      <c r="N127" s="166" t="s">
        <v>40</v>
      </c>
      <c r="O127" s="61"/>
      <c r="P127" s="167">
        <f>O127*H127</f>
        <v>0</v>
      </c>
      <c r="Q127" s="167">
        <v>0</v>
      </c>
      <c r="R127" s="167">
        <f>Q127*H127</f>
        <v>0</v>
      </c>
      <c r="S127" s="167">
        <v>0</v>
      </c>
      <c r="T127" s="168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69" t="s">
        <v>79</v>
      </c>
      <c r="AT127" s="169" t="s">
        <v>113</v>
      </c>
      <c r="AU127" s="169" t="s">
        <v>117</v>
      </c>
      <c r="AY127" s="16" t="s">
        <v>111</v>
      </c>
      <c r="BE127" s="170">
        <f>IF(N127="základná",J127,0)</f>
        <v>0</v>
      </c>
      <c r="BF127" s="170">
        <f>IF(N127="znížená",J127,0)</f>
        <v>0</v>
      </c>
      <c r="BG127" s="170">
        <f>IF(N127="zákl. prenesená",J127,0)</f>
        <v>0</v>
      </c>
      <c r="BH127" s="170">
        <f>IF(N127="zníž. prenesená",J127,0)</f>
        <v>0</v>
      </c>
      <c r="BI127" s="170">
        <f>IF(N127="nulová",J127,0)</f>
        <v>0</v>
      </c>
      <c r="BJ127" s="16" t="s">
        <v>117</v>
      </c>
      <c r="BK127" s="170">
        <f>ROUND(I127*H127,2)</f>
        <v>0</v>
      </c>
      <c r="BL127" s="16" t="s">
        <v>79</v>
      </c>
      <c r="BM127" s="169" t="s">
        <v>130</v>
      </c>
    </row>
    <row r="128" spans="1:65" s="142" customFormat="1" ht="25.95" customHeight="1">
      <c r="B128" s="143"/>
      <c r="D128" s="144" t="s">
        <v>73</v>
      </c>
      <c r="E128" s="145" t="s">
        <v>131</v>
      </c>
      <c r="F128" s="145" t="s">
        <v>132</v>
      </c>
      <c r="I128" s="146"/>
      <c r="J128" s="147">
        <f>BK128</f>
        <v>0</v>
      </c>
      <c r="L128" s="143"/>
      <c r="M128" s="148"/>
      <c r="N128" s="149"/>
      <c r="O128" s="149"/>
      <c r="P128" s="150">
        <f>P129</f>
        <v>0</v>
      </c>
      <c r="Q128" s="149"/>
      <c r="R128" s="150">
        <f>R129</f>
        <v>0</v>
      </c>
      <c r="S128" s="149"/>
      <c r="T128" s="151">
        <f>T129</f>
        <v>0.24979499999999996</v>
      </c>
      <c r="AR128" s="144" t="s">
        <v>117</v>
      </c>
      <c r="AT128" s="152" t="s">
        <v>73</v>
      </c>
      <c r="AU128" s="152" t="s">
        <v>74</v>
      </c>
      <c r="AY128" s="144" t="s">
        <v>111</v>
      </c>
      <c r="BK128" s="153">
        <f>BK129</f>
        <v>0</v>
      </c>
    </row>
    <row r="129" spans="1:65" s="142" customFormat="1" ht="22.8" customHeight="1">
      <c r="B129" s="143"/>
      <c r="D129" s="144" t="s">
        <v>73</v>
      </c>
      <c r="E129" s="154" t="s">
        <v>133</v>
      </c>
      <c r="F129" s="154" t="s">
        <v>134</v>
      </c>
      <c r="I129" s="146"/>
      <c r="J129" s="155">
        <f>BK129</f>
        <v>0</v>
      </c>
      <c r="L129" s="143"/>
      <c r="M129" s="148"/>
      <c r="N129" s="149"/>
      <c r="O129" s="149"/>
      <c r="P129" s="150">
        <f>SUM(P130:P142)</f>
        <v>0</v>
      </c>
      <c r="Q129" s="149"/>
      <c r="R129" s="150">
        <f>SUM(R130:R142)</f>
        <v>0</v>
      </c>
      <c r="S129" s="149"/>
      <c r="T129" s="151">
        <f>SUM(T130:T142)</f>
        <v>0.24979499999999996</v>
      </c>
      <c r="AR129" s="144" t="s">
        <v>117</v>
      </c>
      <c r="AT129" s="152" t="s">
        <v>73</v>
      </c>
      <c r="AU129" s="152" t="s">
        <v>12</v>
      </c>
      <c r="AY129" s="144" t="s">
        <v>111</v>
      </c>
      <c r="BK129" s="153">
        <f>SUM(BK130:BK142)</f>
        <v>0</v>
      </c>
    </row>
    <row r="130" spans="1:65" s="34" customFormat="1" ht="16.5" customHeight="1">
      <c r="A130" s="30"/>
      <c r="B130" s="156"/>
      <c r="C130" s="157" t="s">
        <v>135</v>
      </c>
      <c r="D130" s="157" t="s">
        <v>113</v>
      </c>
      <c r="E130" s="158" t="s">
        <v>136</v>
      </c>
      <c r="F130" s="159" t="s">
        <v>179</v>
      </c>
      <c r="G130" s="160" t="s">
        <v>137</v>
      </c>
      <c r="H130" s="161">
        <v>1</v>
      </c>
      <c r="I130" s="162"/>
      <c r="J130" s="163">
        <f t="shared" ref="J130:J142" si="0">ROUND(I130*H130,2)</f>
        <v>0</v>
      </c>
      <c r="K130" s="164"/>
      <c r="L130" s="31"/>
      <c r="M130" s="165"/>
      <c r="N130" s="166" t="s">
        <v>40</v>
      </c>
      <c r="O130" s="61"/>
      <c r="P130" s="167">
        <f t="shared" ref="P130:P142" si="1">O130*H130</f>
        <v>0</v>
      </c>
      <c r="Q130" s="167">
        <v>0</v>
      </c>
      <c r="R130" s="167">
        <f t="shared" ref="R130:R142" si="2">Q130*H130</f>
        <v>0</v>
      </c>
      <c r="S130" s="167">
        <v>0</v>
      </c>
      <c r="T130" s="168">
        <f t="shared" ref="T130:T142" si="3"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69" t="s">
        <v>138</v>
      </c>
      <c r="AT130" s="169" t="s">
        <v>113</v>
      </c>
      <c r="AU130" s="169" t="s">
        <v>117</v>
      </c>
      <c r="AY130" s="16" t="s">
        <v>111</v>
      </c>
      <c r="BE130" s="170">
        <f t="shared" ref="BE130:BE142" si="4">IF(N130="základná",J130,0)</f>
        <v>0</v>
      </c>
      <c r="BF130" s="170">
        <f t="shared" ref="BF130:BF142" si="5">IF(N130="znížená",J130,0)</f>
        <v>0</v>
      </c>
      <c r="BG130" s="170">
        <f t="shared" ref="BG130:BG142" si="6">IF(N130="zákl. prenesená",J130,0)</f>
        <v>0</v>
      </c>
      <c r="BH130" s="170">
        <f t="shared" ref="BH130:BH142" si="7">IF(N130="zníž. prenesená",J130,0)</f>
        <v>0</v>
      </c>
      <c r="BI130" s="170">
        <f t="shared" ref="BI130:BI142" si="8">IF(N130="nulová",J130,0)</f>
        <v>0</v>
      </c>
      <c r="BJ130" s="16" t="s">
        <v>117</v>
      </c>
      <c r="BK130" s="170">
        <f t="shared" ref="BK130:BK142" si="9">ROUND(I130*H130,2)</f>
        <v>0</v>
      </c>
      <c r="BL130" s="16" t="s">
        <v>138</v>
      </c>
      <c r="BM130" s="169" t="s">
        <v>139</v>
      </c>
    </row>
    <row r="131" spans="1:65" s="34" customFormat="1" ht="16.5" customHeight="1">
      <c r="A131" s="30"/>
      <c r="B131" s="156"/>
      <c r="C131" s="157" t="s">
        <v>124</v>
      </c>
      <c r="D131" s="157" t="s">
        <v>113</v>
      </c>
      <c r="E131" s="158" t="s">
        <v>140</v>
      </c>
      <c r="F131" s="159" t="s">
        <v>180</v>
      </c>
      <c r="G131" s="160" t="s">
        <v>137</v>
      </c>
      <c r="H131" s="161">
        <v>3</v>
      </c>
      <c r="I131" s="162"/>
      <c r="J131" s="163">
        <f t="shared" si="0"/>
        <v>0</v>
      </c>
      <c r="K131" s="164"/>
      <c r="L131" s="31"/>
      <c r="M131" s="165"/>
      <c r="N131" s="166" t="s">
        <v>40</v>
      </c>
      <c r="O131" s="61"/>
      <c r="P131" s="167">
        <f t="shared" si="1"/>
        <v>0</v>
      </c>
      <c r="Q131" s="167">
        <v>0</v>
      </c>
      <c r="R131" s="167">
        <f t="shared" si="2"/>
        <v>0</v>
      </c>
      <c r="S131" s="167">
        <v>0</v>
      </c>
      <c r="T131" s="168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69" t="s">
        <v>138</v>
      </c>
      <c r="AT131" s="169" t="s">
        <v>113</v>
      </c>
      <c r="AU131" s="169" t="s">
        <v>117</v>
      </c>
      <c r="AY131" s="16" t="s">
        <v>111</v>
      </c>
      <c r="BE131" s="170">
        <f t="shared" si="4"/>
        <v>0</v>
      </c>
      <c r="BF131" s="170">
        <f t="shared" si="5"/>
        <v>0</v>
      </c>
      <c r="BG131" s="170">
        <f t="shared" si="6"/>
        <v>0</v>
      </c>
      <c r="BH131" s="170">
        <f t="shared" si="7"/>
        <v>0</v>
      </c>
      <c r="BI131" s="170">
        <f t="shared" si="8"/>
        <v>0</v>
      </c>
      <c r="BJ131" s="16" t="s">
        <v>117</v>
      </c>
      <c r="BK131" s="170">
        <f t="shared" si="9"/>
        <v>0</v>
      </c>
      <c r="BL131" s="16" t="s">
        <v>138</v>
      </c>
      <c r="BM131" s="169" t="s">
        <v>141</v>
      </c>
    </row>
    <row r="132" spans="1:65" s="34" customFormat="1" ht="16.5" customHeight="1">
      <c r="A132" s="30"/>
      <c r="B132" s="156"/>
      <c r="C132" s="157" t="s">
        <v>142</v>
      </c>
      <c r="D132" s="157" t="s">
        <v>113</v>
      </c>
      <c r="E132" s="158" t="s">
        <v>143</v>
      </c>
      <c r="F132" s="159" t="s">
        <v>175</v>
      </c>
      <c r="G132" s="160" t="s">
        <v>137</v>
      </c>
      <c r="H132" s="161">
        <v>1</v>
      </c>
      <c r="I132" s="162"/>
      <c r="J132" s="163">
        <f t="shared" si="0"/>
        <v>0</v>
      </c>
      <c r="K132" s="164"/>
      <c r="L132" s="31"/>
      <c r="M132" s="165"/>
      <c r="N132" s="166" t="s">
        <v>40</v>
      </c>
      <c r="O132" s="61"/>
      <c r="P132" s="167">
        <f t="shared" si="1"/>
        <v>0</v>
      </c>
      <c r="Q132" s="167">
        <v>0</v>
      </c>
      <c r="R132" s="167">
        <f t="shared" si="2"/>
        <v>0</v>
      </c>
      <c r="S132" s="167">
        <v>0</v>
      </c>
      <c r="T132" s="168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69" t="s">
        <v>138</v>
      </c>
      <c r="AT132" s="169" t="s">
        <v>113</v>
      </c>
      <c r="AU132" s="169" t="s">
        <v>117</v>
      </c>
      <c r="AY132" s="16" t="s">
        <v>111</v>
      </c>
      <c r="BE132" s="170">
        <f t="shared" si="4"/>
        <v>0</v>
      </c>
      <c r="BF132" s="170">
        <f t="shared" si="5"/>
        <v>0</v>
      </c>
      <c r="BG132" s="170">
        <f t="shared" si="6"/>
        <v>0</v>
      </c>
      <c r="BH132" s="170">
        <f t="shared" si="7"/>
        <v>0</v>
      </c>
      <c r="BI132" s="170">
        <f t="shared" si="8"/>
        <v>0</v>
      </c>
      <c r="BJ132" s="16" t="s">
        <v>117</v>
      </c>
      <c r="BK132" s="170">
        <f t="shared" si="9"/>
        <v>0</v>
      </c>
      <c r="BL132" s="16" t="s">
        <v>138</v>
      </c>
      <c r="BM132" s="169" t="s">
        <v>144</v>
      </c>
    </row>
    <row r="133" spans="1:65" s="34" customFormat="1" ht="16.5" customHeight="1">
      <c r="A133" s="30"/>
      <c r="B133" s="156"/>
      <c r="C133" s="157" t="s">
        <v>130</v>
      </c>
      <c r="D133" s="157" t="s">
        <v>113</v>
      </c>
      <c r="E133" s="158" t="s">
        <v>145</v>
      </c>
      <c r="F133" s="159" t="s">
        <v>176</v>
      </c>
      <c r="G133" s="160" t="s">
        <v>137</v>
      </c>
      <c r="H133" s="161">
        <v>1</v>
      </c>
      <c r="I133" s="162"/>
      <c r="J133" s="163">
        <f t="shared" si="0"/>
        <v>0</v>
      </c>
      <c r="K133" s="164"/>
      <c r="L133" s="31"/>
      <c r="M133" s="165"/>
      <c r="N133" s="166" t="s">
        <v>40</v>
      </c>
      <c r="O133" s="61"/>
      <c r="P133" s="167">
        <f t="shared" si="1"/>
        <v>0</v>
      </c>
      <c r="Q133" s="167">
        <v>0</v>
      </c>
      <c r="R133" s="167">
        <f t="shared" si="2"/>
        <v>0</v>
      </c>
      <c r="S133" s="167">
        <v>0</v>
      </c>
      <c r="T133" s="168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69" t="s">
        <v>138</v>
      </c>
      <c r="AT133" s="169" t="s">
        <v>113</v>
      </c>
      <c r="AU133" s="169" t="s">
        <v>117</v>
      </c>
      <c r="AY133" s="16" t="s">
        <v>111</v>
      </c>
      <c r="BE133" s="170">
        <f t="shared" si="4"/>
        <v>0</v>
      </c>
      <c r="BF133" s="170">
        <f t="shared" si="5"/>
        <v>0</v>
      </c>
      <c r="BG133" s="170">
        <f t="shared" si="6"/>
        <v>0</v>
      </c>
      <c r="BH133" s="170">
        <f t="shared" si="7"/>
        <v>0</v>
      </c>
      <c r="BI133" s="170">
        <f t="shared" si="8"/>
        <v>0</v>
      </c>
      <c r="BJ133" s="16" t="s">
        <v>117</v>
      </c>
      <c r="BK133" s="170">
        <f t="shared" si="9"/>
        <v>0</v>
      </c>
      <c r="BL133" s="16" t="s">
        <v>138</v>
      </c>
      <c r="BM133" s="169" t="s">
        <v>138</v>
      </c>
    </row>
    <row r="134" spans="1:65" s="34" customFormat="1" ht="16.5" customHeight="1">
      <c r="A134" s="30"/>
      <c r="B134" s="156"/>
      <c r="C134" s="157" t="s">
        <v>146</v>
      </c>
      <c r="D134" s="157" t="s">
        <v>113</v>
      </c>
      <c r="E134" s="158" t="s">
        <v>147</v>
      </c>
      <c r="F134" s="159" t="s">
        <v>177</v>
      </c>
      <c r="G134" s="160" t="s">
        <v>137</v>
      </c>
      <c r="H134" s="161">
        <v>2</v>
      </c>
      <c r="I134" s="162"/>
      <c r="J134" s="163">
        <f t="shared" si="0"/>
        <v>0</v>
      </c>
      <c r="K134" s="164"/>
      <c r="L134" s="31"/>
      <c r="M134" s="165"/>
      <c r="N134" s="166" t="s">
        <v>40</v>
      </c>
      <c r="O134" s="61"/>
      <c r="P134" s="167">
        <f t="shared" si="1"/>
        <v>0</v>
      </c>
      <c r="Q134" s="167">
        <v>0</v>
      </c>
      <c r="R134" s="167">
        <f t="shared" si="2"/>
        <v>0</v>
      </c>
      <c r="S134" s="167">
        <v>0</v>
      </c>
      <c r="T134" s="168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69" t="s">
        <v>138</v>
      </c>
      <c r="AT134" s="169" t="s">
        <v>113</v>
      </c>
      <c r="AU134" s="169" t="s">
        <v>117</v>
      </c>
      <c r="AY134" s="16" t="s">
        <v>111</v>
      </c>
      <c r="BE134" s="170">
        <f t="shared" si="4"/>
        <v>0</v>
      </c>
      <c r="BF134" s="170">
        <f t="shared" si="5"/>
        <v>0</v>
      </c>
      <c r="BG134" s="170">
        <f t="shared" si="6"/>
        <v>0</v>
      </c>
      <c r="BH134" s="170">
        <f t="shared" si="7"/>
        <v>0</v>
      </c>
      <c r="BI134" s="170">
        <f t="shared" si="8"/>
        <v>0</v>
      </c>
      <c r="BJ134" s="16" t="s">
        <v>117</v>
      </c>
      <c r="BK134" s="170">
        <f t="shared" si="9"/>
        <v>0</v>
      </c>
      <c r="BL134" s="16" t="s">
        <v>138</v>
      </c>
      <c r="BM134" s="169" t="s">
        <v>148</v>
      </c>
    </row>
    <row r="135" spans="1:65" s="34" customFormat="1" ht="16.5" customHeight="1">
      <c r="A135" s="30"/>
      <c r="B135" s="156"/>
      <c r="C135" s="157" t="s">
        <v>139</v>
      </c>
      <c r="D135" s="157" t="s">
        <v>113</v>
      </c>
      <c r="E135" s="158" t="s">
        <v>149</v>
      </c>
      <c r="F135" s="159" t="s">
        <v>178</v>
      </c>
      <c r="G135" s="160" t="s">
        <v>137</v>
      </c>
      <c r="H135" s="161">
        <v>1</v>
      </c>
      <c r="I135" s="162"/>
      <c r="J135" s="163">
        <f t="shared" si="0"/>
        <v>0</v>
      </c>
      <c r="K135" s="164"/>
      <c r="L135" s="31"/>
      <c r="M135" s="165"/>
      <c r="N135" s="166" t="s">
        <v>40</v>
      </c>
      <c r="O135" s="61"/>
      <c r="P135" s="167">
        <f t="shared" si="1"/>
        <v>0</v>
      </c>
      <c r="Q135" s="167">
        <v>0</v>
      </c>
      <c r="R135" s="167">
        <f t="shared" si="2"/>
        <v>0</v>
      </c>
      <c r="S135" s="167">
        <v>0</v>
      </c>
      <c r="T135" s="168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69" t="s">
        <v>138</v>
      </c>
      <c r="AT135" s="169" t="s">
        <v>113</v>
      </c>
      <c r="AU135" s="169" t="s">
        <v>117</v>
      </c>
      <c r="AY135" s="16" t="s">
        <v>111</v>
      </c>
      <c r="BE135" s="170">
        <f t="shared" si="4"/>
        <v>0</v>
      </c>
      <c r="BF135" s="170">
        <f t="shared" si="5"/>
        <v>0</v>
      </c>
      <c r="BG135" s="170">
        <f t="shared" si="6"/>
        <v>0</v>
      </c>
      <c r="BH135" s="170">
        <f t="shared" si="7"/>
        <v>0</v>
      </c>
      <c r="BI135" s="170">
        <f t="shared" si="8"/>
        <v>0</v>
      </c>
      <c r="BJ135" s="16" t="s">
        <v>117</v>
      </c>
      <c r="BK135" s="170">
        <f t="shared" si="9"/>
        <v>0</v>
      </c>
      <c r="BL135" s="16" t="s">
        <v>138</v>
      </c>
      <c r="BM135" s="169" t="s">
        <v>6</v>
      </c>
    </row>
    <row r="136" spans="1:65" s="34" customFormat="1" ht="16.5" customHeight="1">
      <c r="A136" s="30"/>
      <c r="B136" s="156"/>
      <c r="C136" s="157" t="s">
        <v>150</v>
      </c>
      <c r="D136" s="157" t="s">
        <v>113</v>
      </c>
      <c r="E136" s="158" t="s">
        <v>151</v>
      </c>
      <c r="F136" s="159" t="s">
        <v>152</v>
      </c>
      <c r="G136" s="160" t="s">
        <v>137</v>
      </c>
      <c r="H136" s="161">
        <v>12</v>
      </c>
      <c r="I136" s="162"/>
      <c r="J136" s="163">
        <f t="shared" si="0"/>
        <v>0</v>
      </c>
      <c r="K136" s="164"/>
      <c r="L136" s="31"/>
      <c r="M136" s="165"/>
      <c r="N136" s="166" t="s">
        <v>40</v>
      </c>
      <c r="O136" s="61"/>
      <c r="P136" s="167">
        <f t="shared" si="1"/>
        <v>0</v>
      </c>
      <c r="Q136" s="167">
        <v>0</v>
      </c>
      <c r="R136" s="167">
        <f t="shared" si="2"/>
        <v>0</v>
      </c>
      <c r="S136" s="167">
        <v>0</v>
      </c>
      <c r="T136" s="168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69" t="s">
        <v>138</v>
      </c>
      <c r="AT136" s="169" t="s">
        <v>113</v>
      </c>
      <c r="AU136" s="169" t="s">
        <v>117</v>
      </c>
      <c r="AY136" s="16" t="s">
        <v>111</v>
      </c>
      <c r="BE136" s="170">
        <f t="shared" si="4"/>
        <v>0</v>
      </c>
      <c r="BF136" s="170">
        <f t="shared" si="5"/>
        <v>0</v>
      </c>
      <c r="BG136" s="170">
        <f t="shared" si="6"/>
        <v>0</v>
      </c>
      <c r="BH136" s="170">
        <f t="shared" si="7"/>
        <v>0</v>
      </c>
      <c r="BI136" s="170">
        <f t="shared" si="8"/>
        <v>0</v>
      </c>
      <c r="BJ136" s="16" t="s">
        <v>117</v>
      </c>
      <c r="BK136" s="170">
        <f t="shared" si="9"/>
        <v>0</v>
      </c>
      <c r="BL136" s="16" t="s">
        <v>138</v>
      </c>
      <c r="BM136" s="169" t="s">
        <v>153</v>
      </c>
    </row>
    <row r="137" spans="1:65" s="34" customFormat="1" ht="24" customHeight="1">
      <c r="A137" s="30"/>
      <c r="B137" s="156"/>
      <c r="C137" s="157" t="s">
        <v>141</v>
      </c>
      <c r="D137" s="157" t="s">
        <v>113</v>
      </c>
      <c r="E137" s="158" t="s">
        <v>154</v>
      </c>
      <c r="F137" s="159" t="s">
        <v>181</v>
      </c>
      <c r="G137" s="160" t="s">
        <v>137</v>
      </c>
      <c r="H137" s="161">
        <v>7</v>
      </c>
      <c r="I137" s="162"/>
      <c r="J137" s="163">
        <f t="shared" si="0"/>
        <v>0</v>
      </c>
      <c r="K137" s="164"/>
      <c r="L137" s="31"/>
      <c r="M137" s="165"/>
      <c r="N137" s="166" t="s">
        <v>40</v>
      </c>
      <c r="O137" s="61"/>
      <c r="P137" s="167">
        <f t="shared" si="1"/>
        <v>0</v>
      </c>
      <c r="Q137" s="167">
        <v>0</v>
      </c>
      <c r="R137" s="167">
        <f t="shared" si="2"/>
        <v>0</v>
      </c>
      <c r="S137" s="167">
        <v>0</v>
      </c>
      <c r="T137" s="168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69" t="s">
        <v>138</v>
      </c>
      <c r="AT137" s="169" t="s">
        <v>113</v>
      </c>
      <c r="AU137" s="169" t="s">
        <v>117</v>
      </c>
      <c r="AY137" s="16" t="s">
        <v>111</v>
      </c>
      <c r="BE137" s="170">
        <f t="shared" si="4"/>
        <v>0</v>
      </c>
      <c r="BF137" s="170">
        <f t="shared" si="5"/>
        <v>0</v>
      </c>
      <c r="BG137" s="170">
        <f t="shared" si="6"/>
        <v>0</v>
      </c>
      <c r="BH137" s="170">
        <f t="shared" si="7"/>
        <v>0</v>
      </c>
      <c r="BI137" s="170">
        <f t="shared" si="8"/>
        <v>0</v>
      </c>
      <c r="BJ137" s="16" t="s">
        <v>117</v>
      </c>
      <c r="BK137" s="170">
        <f t="shared" si="9"/>
        <v>0</v>
      </c>
      <c r="BL137" s="16" t="s">
        <v>138</v>
      </c>
      <c r="BM137" s="169" t="s">
        <v>155</v>
      </c>
    </row>
    <row r="138" spans="1:65" s="34" customFormat="1" ht="16.5" customHeight="1">
      <c r="A138" s="30"/>
      <c r="B138" s="156"/>
      <c r="C138" s="157" t="s">
        <v>156</v>
      </c>
      <c r="D138" s="157" t="s">
        <v>113</v>
      </c>
      <c r="E138" s="158" t="s">
        <v>157</v>
      </c>
      <c r="F138" s="159" t="s">
        <v>158</v>
      </c>
      <c r="G138" s="160" t="s">
        <v>137</v>
      </c>
      <c r="H138" s="161">
        <v>6</v>
      </c>
      <c r="I138" s="162"/>
      <c r="J138" s="163">
        <f t="shared" si="0"/>
        <v>0</v>
      </c>
      <c r="K138" s="164"/>
      <c r="L138" s="31"/>
      <c r="M138" s="165"/>
      <c r="N138" s="166" t="s">
        <v>40</v>
      </c>
      <c r="O138" s="61"/>
      <c r="P138" s="167">
        <f t="shared" si="1"/>
        <v>0</v>
      </c>
      <c r="Q138" s="167">
        <v>0</v>
      </c>
      <c r="R138" s="167">
        <f t="shared" si="2"/>
        <v>0</v>
      </c>
      <c r="S138" s="167">
        <v>0</v>
      </c>
      <c r="T138" s="168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69" t="s">
        <v>138</v>
      </c>
      <c r="AT138" s="169" t="s">
        <v>113</v>
      </c>
      <c r="AU138" s="169" t="s">
        <v>117</v>
      </c>
      <c r="AY138" s="16" t="s">
        <v>111</v>
      </c>
      <c r="BE138" s="170">
        <f t="shared" si="4"/>
        <v>0</v>
      </c>
      <c r="BF138" s="170">
        <f t="shared" si="5"/>
        <v>0</v>
      </c>
      <c r="BG138" s="170">
        <f t="shared" si="6"/>
        <v>0</v>
      </c>
      <c r="BH138" s="170">
        <f t="shared" si="7"/>
        <v>0</v>
      </c>
      <c r="BI138" s="170">
        <f t="shared" si="8"/>
        <v>0</v>
      </c>
      <c r="BJ138" s="16" t="s">
        <v>117</v>
      </c>
      <c r="BK138" s="170">
        <f t="shared" si="9"/>
        <v>0</v>
      </c>
      <c r="BL138" s="16" t="s">
        <v>138</v>
      </c>
      <c r="BM138" s="169" t="s">
        <v>159</v>
      </c>
    </row>
    <row r="139" spans="1:65" s="34" customFormat="1" ht="16.5" customHeight="1">
      <c r="A139" s="30"/>
      <c r="B139" s="156"/>
      <c r="C139" s="157" t="s">
        <v>144</v>
      </c>
      <c r="D139" s="157" t="s">
        <v>113</v>
      </c>
      <c r="E139" s="158" t="s">
        <v>160</v>
      </c>
      <c r="F139" s="159" t="s">
        <v>161</v>
      </c>
      <c r="G139" s="160" t="s">
        <v>137</v>
      </c>
      <c r="H139" s="161">
        <v>1</v>
      </c>
      <c r="I139" s="162"/>
      <c r="J139" s="163">
        <f t="shared" si="0"/>
        <v>0</v>
      </c>
      <c r="K139" s="164"/>
      <c r="L139" s="31"/>
      <c r="M139" s="165"/>
      <c r="N139" s="166" t="s">
        <v>40</v>
      </c>
      <c r="O139" s="61"/>
      <c r="P139" s="167">
        <f t="shared" si="1"/>
        <v>0</v>
      </c>
      <c r="Q139" s="167">
        <v>0</v>
      </c>
      <c r="R139" s="167">
        <f t="shared" si="2"/>
        <v>0</v>
      </c>
      <c r="S139" s="167">
        <v>0</v>
      </c>
      <c r="T139" s="168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69" t="s">
        <v>138</v>
      </c>
      <c r="AT139" s="169" t="s">
        <v>113</v>
      </c>
      <c r="AU139" s="169" t="s">
        <v>117</v>
      </c>
      <c r="AY139" s="16" t="s">
        <v>111</v>
      </c>
      <c r="BE139" s="170">
        <f t="shared" si="4"/>
        <v>0</v>
      </c>
      <c r="BF139" s="170">
        <f t="shared" si="5"/>
        <v>0</v>
      </c>
      <c r="BG139" s="170">
        <f t="shared" si="6"/>
        <v>0</v>
      </c>
      <c r="BH139" s="170">
        <f t="shared" si="7"/>
        <v>0</v>
      </c>
      <c r="BI139" s="170">
        <f t="shared" si="8"/>
        <v>0</v>
      </c>
      <c r="BJ139" s="16" t="s">
        <v>117</v>
      </c>
      <c r="BK139" s="170">
        <f t="shared" si="9"/>
        <v>0</v>
      </c>
      <c r="BL139" s="16" t="s">
        <v>138</v>
      </c>
      <c r="BM139" s="169" t="s">
        <v>162</v>
      </c>
    </row>
    <row r="140" spans="1:65" s="34" customFormat="1" ht="16.5" customHeight="1">
      <c r="A140" s="30"/>
      <c r="B140" s="156"/>
      <c r="C140" s="157" t="s">
        <v>163</v>
      </c>
      <c r="D140" s="157" t="s">
        <v>113</v>
      </c>
      <c r="E140" s="158" t="s">
        <v>164</v>
      </c>
      <c r="F140" s="159" t="s">
        <v>152</v>
      </c>
      <c r="G140" s="160" t="s">
        <v>137</v>
      </c>
      <c r="H140" s="161">
        <v>28</v>
      </c>
      <c r="I140" s="162"/>
      <c r="J140" s="163">
        <f t="shared" si="0"/>
        <v>0</v>
      </c>
      <c r="K140" s="164"/>
      <c r="L140" s="31"/>
      <c r="M140" s="165"/>
      <c r="N140" s="166" t="s">
        <v>40</v>
      </c>
      <c r="O140" s="61"/>
      <c r="P140" s="167">
        <f t="shared" si="1"/>
        <v>0</v>
      </c>
      <c r="Q140" s="167">
        <v>0</v>
      </c>
      <c r="R140" s="167">
        <f t="shared" si="2"/>
        <v>0</v>
      </c>
      <c r="S140" s="167">
        <v>0</v>
      </c>
      <c r="T140" s="168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69" t="s">
        <v>138</v>
      </c>
      <c r="AT140" s="169" t="s">
        <v>113</v>
      </c>
      <c r="AU140" s="169" t="s">
        <v>117</v>
      </c>
      <c r="AY140" s="16" t="s">
        <v>111</v>
      </c>
      <c r="BE140" s="170">
        <f t="shared" si="4"/>
        <v>0</v>
      </c>
      <c r="BF140" s="170">
        <f t="shared" si="5"/>
        <v>0</v>
      </c>
      <c r="BG140" s="170">
        <f t="shared" si="6"/>
        <v>0</v>
      </c>
      <c r="BH140" s="170">
        <f t="shared" si="7"/>
        <v>0</v>
      </c>
      <c r="BI140" s="170">
        <f t="shared" si="8"/>
        <v>0</v>
      </c>
      <c r="BJ140" s="16" t="s">
        <v>117</v>
      </c>
      <c r="BK140" s="170">
        <f t="shared" si="9"/>
        <v>0</v>
      </c>
      <c r="BL140" s="16" t="s">
        <v>138</v>
      </c>
      <c r="BM140" s="169" t="s">
        <v>165</v>
      </c>
    </row>
    <row r="141" spans="1:65" s="34" customFormat="1" ht="24.15" customHeight="1">
      <c r="A141" s="30"/>
      <c r="B141" s="156"/>
      <c r="C141" s="157" t="s">
        <v>138</v>
      </c>
      <c r="D141" s="157" t="s">
        <v>113</v>
      </c>
      <c r="E141" s="158" t="s">
        <v>166</v>
      </c>
      <c r="F141" s="159" t="s">
        <v>167</v>
      </c>
      <c r="G141" s="160" t="s">
        <v>168</v>
      </c>
      <c r="H141" s="161">
        <v>27.754999999999999</v>
      </c>
      <c r="I141" s="162"/>
      <c r="J141" s="163">
        <f t="shared" si="0"/>
        <v>0</v>
      </c>
      <c r="K141" s="164"/>
      <c r="L141" s="31"/>
      <c r="M141" s="165"/>
      <c r="N141" s="166" t="s">
        <v>40</v>
      </c>
      <c r="O141" s="61"/>
      <c r="P141" s="167">
        <f t="shared" si="1"/>
        <v>0</v>
      </c>
      <c r="Q141" s="167">
        <v>0</v>
      </c>
      <c r="R141" s="167">
        <f t="shared" si="2"/>
        <v>0</v>
      </c>
      <c r="S141" s="167">
        <v>8.9999999999999993E-3</v>
      </c>
      <c r="T141" s="168">
        <f t="shared" si="3"/>
        <v>0.24979499999999996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69" t="s">
        <v>138</v>
      </c>
      <c r="AT141" s="169" t="s">
        <v>113</v>
      </c>
      <c r="AU141" s="169" t="s">
        <v>117</v>
      </c>
      <c r="AY141" s="16" t="s">
        <v>111</v>
      </c>
      <c r="BE141" s="170">
        <f t="shared" si="4"/>
        <v>0</v>
      </c>
      <c r="BF141" s="170">
        <f t="shared" si="5"/>
        <v>0</v>
      </c>
      <c r="BG141" s="170">
        <f t="shared" si="6"/>
        <v>0</v>
      </c>
      <c r="BH141" s="170">
        <f t="shared" si="7"/>
        <v>0</v>
      </c>
      <c r="BI141" s="170">
        <f t="shared" si="8"/>
        <v>0</v>
      </c>
      <c r="BJ141" s="16" t="s">
        <v>117</v>
      </c>
      <c r="BK141" s="170">
        <f t="shared" si="9"/>
        <v>0</v>
      </c>
      <c r="BL141" s="16" t="s">
        <v>138</v>
      </c>
      <c r="BM141" s="169" t="s">
        <v>169</v>
      </c>
    </row>
    <row r="142" spans="1:65" s="34" customFormat="1" ht="16.5" customHeight="1">
      <c r="A142" s="30"/>
      <c r="B142" s="156"/>
      <c r="C142" s="157" t="s">
        <v>170</v>
      </c>
      <c r="D142" s="157" t="s">
        <v>113</v>
      </c>
      <c r="E142" s="158" t="s">
        <v>171</v>
      </c>
      <c r="F142" s="159" t="s">
        <v>172</v>
      </c>
      <c r="G142" s="160" t="s">
        <v>173</v>
      </c>
      <c r="H142" s="161">
        <v>1</v>
      </c>
      <c r="I142" s="162"/>
      <c r="J142" s="163">
        <f t="shared" si="0"/>
        <v>0</v>
      </c>
      <c r="K142" s="164"/>
      <c r="L142" s="31"/>
      <c r="M142" s="171"/>
      <c r="N142" s="172" t="s">
        <v>40</v>
      </c>
      <c r="O142" s="173"/>
      <c r="P142" s="174">
        <f t="shared" si="1"/>
        <v>0</v>
      </c>
      <c r="Q142" s="174">
        <v>0</v>
      </c>
      <c r="R142" s="174">
        <f t="shared" si="2"/>
        <v>0</v>
      </c>
      <c r="S142" s="174">
        <v>0</v>
      </c>
      <c r="T142" s="175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69" t="s">
        <v>138</v>
      </c>
      <c r="AT142" s="169" t="s">
        <v>113</v>
      </c>
      <c r="AU142" s="169" t="s">
        <v>117</v>
      </c>
      <c r="AY142" s="16" t="s">
        <v>111</v>
      </c>
      <c r="BE142" s="170">
        <f t="shared" si="4"/>
        <v>0</v>
      </c>
      <c r="BF142" s="170">
        <f t="shared" si="5"/>
        <v>0</v>
      </c>
      <c r="BG142" s="170">
        <f t="shared" si="6"/>
        <v>0</v>
      </c>
      <c r="BH142" s="170">
        <f t="shared" si="7"/>
        <v>0</v>
      </c>
      <c r="BI142" s="170">
        <f t="shared" si="8"/>
        <v>0</v>
      </c>
      <c r="BJ142" s="16" t="s">
        <v>117</v>
      </c>
      <c r="BK142" s="170">
        <f t="shared" si="9"/>
        <v>0</v>
      </c>
      <c r="BL142" s="16" t="s">
        <v>138</v>
      </c>
      <c r="BM142" s="169" t="s">
        <v>174</v>
      </c>
    </row>
    <row r="143" spans="1:65" s="34" customFormat="1" ht="6.9" customHeight="1">
      <c r="A143" s="30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31"/>
      <c r="M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</sheetData>
  <autoFilter ref="C118:K142"/>
  <mergeCells count="9">
    <mergeCell ref="E82:H82"/>
    <mergeCell ref="E84:H84"/>
    <mergeCell ref="E109:H109"/>
    <mergeCell ref="E111:H111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0555555555496" footer="0"/>
  <pageSetup paperSize="9" scale="89" firstPageNumber="0" fitToHeight="100" orientation="portrait" horizontalDpi="300" verticalDpi="300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LibreOffice/7.0.1.2$Windows_X86_64 LibreOffice_project/7cbcfc562f6eb6708b5ff7d7397325de9e764452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4 - SO 03 - oplotenie</vt:lpstr>
      <vt:lpstr>'4 - SO 03 - oplotenie'!Názvy_tlače</vt:lpstr>
      <vt:lpstr>'Rekapitulácia stavby'!Názvy_tlače</vt:lpstr>
      <vt:lpstr>'4 - SO 03 - oplotenie'!Oblasť_tlače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ADRIAN-RJR\Adrian RJR</dc:creator>
  <cp:lastModifiedBy>Michal</cp:lastModifiedBy>
  <cp:revision>1</cp:revision>
  <dcterms:created xsi:type="dcterms:W3CDTF">2022-05-18T13:24:07Z</dcterms:created>
  <dcterms:modified xsi:type="dcterms:W3CDTF">2022-11-16T08:58:07Z</dcterms:modified>
  <dc:language>sk-SK</dc:language>
</cp:coreProperties>
</file>