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8692" windowHeight="12672"/>
  </bookViews>
  <sheets>
    <sheet name="2 - ZTI" sheetId="1" r:id="rId1"/>
  </sheets>
  <externalReferences>
    <externalReference r:id="rId2"/>
  </externalReferences>
  <definedNames>
    <definedName name="_xlnm._FilterDatabase" localSheetId="0" hidden="1">'2 - ZTI'!$C$128:$K$254</definedName>
    <definedName name="_xlnm.Print_Titles" localSheetId="0">'2 - ZTI'!$128:$128</definedName>
    <definedName name="_xlnm.Print_Area" localSheetId="0">'2 - ZTI'!$C$4:$J$76,'2 - ZTI'!$C$82:$J$110,'2 - ZTI'!$C$116:$J$254</definedName>
  </definedNames>
  <calcPr calcId="124519"/>
</workbook>
</file>

<file path=xl/calcChain.xml><?xml version="1.0" encoding="utf-8"?>
<calcChain xmlns="http://schemas.openxmlformats.org/spreadsheetml/2006/main">
  <c r="BK254" i="1"/>
  <c r="BI254"/>
  <c r="BH254"/>
  <c r="BG254"/>
  <c r="BF254"/>
  <c r="BE254"/>
  <c r="J33" s="1"/>
  <c r="J254"/>
  <c r="BK253"/>
  <c r="BI253"/>
  <c r="BH253"/>
  <c r="BG253"/>
  <c r="BF253"/>
  <c r="BE253"/>
  <c r="J253"/>
  <c r="BK252"/>
  <c r="BI252"/>
  <c r="BH252"/>
  <c r="BG252"/>
  <c r="BE252"/>
  <c r="J252"/>
  <c r="BF252" s="1"/>
  <c r="BK251"/>
  <c r="BI251"/>
  <c r="BH251"/>
  <c r="BG251"/>
  <c r="BF251"/>
  <c r="BE251"/>
  <c r="J251"/>
  <c r="BK250"/>
  <c r="BI250"/>
  <c r="BH250"/>
  <c r="BG250"/>
  <c r="BE250"/>
  <c r="J250"/>
  <c r="BF250" s="1"/>
  <c r="BK249"/>
  <c r="J249" s="1"/>
  <c r="J109" s="1"/>
  <c r="BK248"/>
  <c r="BI248"/>
  <c r="BH248"/>
  <c r="BG248"/>
  <c r="BF248"/>
  <c r="BE248"/>
  <c r="T248"/>
  <c r="R248"/>
  <c r="P248"/>
  <c r="J248"/>
  <c r="BK247"/>
  <c r="BK246" s="1"/>
  <c r="J246" s="1"/>
  <c r="J108" s="1"/>
  <c r="BI247"/>
  <c r="BH247"/>
  <c r="BG247"/>
  <c r="BE247"/>
  <c r="T247"/>
  <c r="T246" s="1"/>
  <c r="R247"/>
  <c r="P247"/>
  <c r="P246" s="1"/>
  <c r="J247"/>
  <c r="BF247" s="1"/>
  <c r="R246"/>
  <c r="BK245"/>
  <c r="BI245"/>
  <c r="BH245"/>
  <c r="BG245"/>
  <c r="BE245"/>
  <c r="T245"/>
  <c r="R245"/>
  <c r="P245"/>
  <c r="J245"/>
  <c r="BF245" s="1"/>
  <c r="BK244"/>
  <c r="BI244"/>
  <c r="BH244"/>
  <c r="BG244"/>
  <c r="BE244"/>
  <c r="T244"/>
  <c r="R244"/>
  <c r="P244"/>
  <c r="J244"/>
  <c r="BF244" s="1"/>
  <c r="BK243"/>
  <c r="BI243"/>
  <c r="BH243"/>
  <c r="BG243"/>
  <c r="BE243"/>
  <c r="T243"/>
  <c r="R243"/>
  <c r="R241" s="1"/>
  <c r="R240" s="1"/>
  <c r="P243"/>
  <c r="J243"/>
  <c r="BF243" s="1"/>
  <c r="BK242"/>
  <c r="BK241" s="1"/>
  <c r="BI242"/>
  <c r="BH242"/>
  <c r="BG242"/>
  <c r="BE242"/>
  <c r="T242"/>
  <c r="R242"/>
  <c r="P242"/>
  <c r="J242"/>
  <c r="BF242" s="1"/>
  <c r="T241"/>
  <c r="T240" s="1"/>
  <c r="P241"/>
  <c r="P240"/>
  <c r="BK239"/>
  <c r="BI239"/>
  <c r="BH239"/>
  <c r="BG239"/>
  <c r="BE239"/>
  <c r="T239"/>
  <c r="R239"/>
  <c r="R238" s="1"/>
  <c r="P239"/>
  <c r="J239"/>
  <c r="BF239" s="1"/>
  <c r="BK238"/>
  <c r="J238" s="1"/>
  <c r="J105" s="1"/>
  <c r="T238"/>
  <c r="P238"/>
  <c r="BK237"/>
  <c r="BI237"/>
  <c r="BH237"/>
  <c r="BG237"/>
  <c r="BF237"/>
  <c r="BE237"/>
  <c r="T237"/>
  <c r="R237"/>
  <c r="P237"/>
  <c r="J237"/>
  <c r="BK236"/>
  <c r="BI236"/>
  <c r="BH236"/>
  <c r="BG236"/>
  <c r="BE236"/>
  <c r="T236"/>
  <c r="R236"/>
  <c r="P236"/>
  <c r="J236"/>
  <c r="BF236" s="1"/>
  <c r="BK235"/>
  <c r="BI235"/>
  <c r="BH235"/>
  <c r="BG235"/>
  <c r="BF235"/>
  <c r="BE235"/>
  <c r="T235"/>
  <c r="R235"/>
  <c r="P235"/>
  <c r="J235"/>
  <c r="BK234"/>
  <c r="BI234"/>
  <c r="BH234"/>
  <c r="BG234"/>
  <c r="BF234"/>
  <c r="BE234"/>
  <c r="T234"/>
  <c r="R234"/>
  <c r="P234"/>
  <c r="J234"/>
  <c r="BK233"/>
  <c r="BI233"/>
  <c r="BH233"/>
  <c r="BG233"/>
  <c r="BF233"/>
  <c r="BE233"/>
  <c r="T233"/>
  <c r="R233"/>
  <c r="P233"/>
  <c r="J233"/>
  <c r="BK232"/>
  <c r="BI232"/>
  <c r="BH232"/>
  <c r="BG232"/>
  <c r="BF232"/>
  <c r="BE232"/>
  <c r="T232"/>
  <c r="R232"/>
  <c r="P232"/>
  <c r="J232"/>
  <c r="BK231"/>
  <c r="BI231"/>
  <c r="BH231"/>
  <c r="BG231"/>
  <c r="BF231"/>
  <c r="BE231"/>
  <c r="T231"/>
  <c r="R231"/>
  <c r="P231"/>
  <c r="J231"/>
  <c r="BK230"/>
  <c r="BI230"/>
  <c r="BH230"/>
  <c r="BG230"/>
  <c r="BF230"/>
  <c r="BE230"/>
  <c r="T230"/>
  <c r="R230"/>
  <c r="P230"/>
  <c r="J230"/>
  <c r="BK229"/>
  <c r="BI229"/>
  <c r="BH229"/>
  <c r="BG229"/>
  <c r="BF229"/>
  <c r="BE229"/>
  <c r="T229"/>
  <c r="R229"/>
  <c r="P229"/>
  <c r="J229"/>
  <c r="BK228"/>
  <c r="BI228"/>
  <c r="BH228"/>
  <c r="BG228"/>
  <c r="BF228"/>
  <c r="BE228"/>
  <c r="T228"/>
  <c r="R228"/>
  <c r="P228"/>
  <c r="J228"/>
  <c r="BK227"/>
  <c r="BI227"/>
  <c r="BH227"/>
  <c r="BG227"/>
  <c r="BF227"/>
  <c r="BE227"/>
  <c r="T227"/>
  <c r="R227"/>
  <c r="P227"/>
  <c r="J227"/>
  <c r="BK226"/>
  <c r="BI226"/>
  <c r="BH226"/>
  <c r="BG226"/>
  <c r="BF226"/>
  <c r="BE226"/>
  <c r="T226"/>
  <c r="R226"/>
  <c r="P226"/>
  <c r="J226"/>
  <c r="BK225"/>
  <c r="BI225"/>
  <c r="BH225"/>
  <c r="BG225"/>
  <c r="BF225"/>
  <c r="BE225"/>
  <c r="T225"/>
  <c r="R225"/>
  <c r="P225"/>
  <c r="J225"/>
  <c r="BK224"/>
  <c r="BI224"/>
  <c r="BH224"/>
  <c r="BG224"/>
  <c r="BF224"/>
  <c r="BE224"/>
  <c r="T224"/>
  <c r="R224"/>
  <c r="P224"/>
  <c r="J224"/>
  <c r="BK223"/>
  <c r="BI223"/>
  <c r="BH223"/>
  <c r="BG223"/>
  <c r="BF223"/>
  <c r="BE223"/>
  <c r="T223"/>
  <c r="R223"/>
  <c r="P223"/>
  <c r="J223"/>
  <c r="BK222"/>
  <c r="BI222"/>
  <c r="BH222"/>
  <c r="BG222"/>
  <c r="BF222"/>
  <c r="BE222"/>
  <c r="T222"/>
  <c r="R222"/>
  <c r="P222"/>
  <c r="J222"/>
  <c r="BK221"/>
  <c r="BI221"/>
  <c r="BH221"/>
  <c r="BG221"/>
  <c r="BF221"/>
  <c r="BE221"/>
  <c r="T221"/>
  <c r="R221"/>
  <c r="P221"/>
  <c r="J221"/>
  <c r="BK220"/>
  <c r="BI220"/>
  <c r="BH220"/>
  <c r="BG220"/>
  <c r="BF220"/>
  <c r="BE220"/>
  <c r="T220"/>
  <c r="R220"/>
  <c r="P220"/>
  <c r="J220"/>
  <c r="BK219"/>
  <c r="BI219"/>
  <c r="BH219"/>
  <c r="BG219"/>
  <c r="BF219"/>
  <c r="BE219"/>
  <c r="T219"/>
  <c r="R219"/>
  <c r="P219"/>
  <c r="J219"/>
  <c r="BK218"/>
  <c r="BI218"/>
  <c r="BH218"/>
  <c r="BG218"/>
  <c r="BF218"/>
  <c r="BE218"/>
  <c r="T218"/>
  <c r="R218"/>
  <c r="P218"/>
  <c r="J218"/>
  <c r="BK217"/>
  <c r="BI217"/>
  <c r="BH217"/>
  <c r="BG217"/>
  <c r="BF217"/>
  <c r="BE217"/>
  <c r="T217"/>
  <c r="R217"/>
  <c r="P217"/>
  <c r="J217"/>
  <c r="BK216"/>
  <c r="BI216"/>
  <c r="BH216"/>
  <c r="BG216"/>
  <c r="BF216"/>
  <c r="BE216"/>
  <c r="T216"/>
  <c r="R216"/>
  <c r="P216"/>
  <c r="J216"/>
  <c r="BK215"/>
  <c r="BK213" s="1"/>
  <c r="J213" s="1"/>
  <c r="J104" s="1"/>
  <c r="BI215"/>
  <c r="BH215"/>
  <c r="BG215"/>
  <c r="BE215"/>
  <c r="T215"/>
  <c r="T213" s="1"/>
  <c r="R215"/>
  <c r="P215"/>
  <c r="J215"/>
  <c r="BF215" s="1"/>
  <c r="BK214"/>
  <c r="BI214"/>
  <c r="BH214"/>
  <c r="BG214"/>
  <c r="BF214"/>
  <c r="BE214"/>
  <c r="T214"/>
  <c r="R214"/>
  <c r="R213" s="1"/>
  <c r="P214"/>
  <c r="P213" s="1"/>
  <c r="J214"/>
  <c r="BK212"/>
  <c r="BI212"/>
  <c r="BH212"/>
  <c r="BG212"/>
  <c r="BF212"/>
  <c r="BE212"/>
  <c r="T212"/>
  <c r="R212"/>
  <c r="P212"/>
  <c r="J212"/>
  <c r="BK211"/>
  <c r="BI211"/>
  <c r="BH211"/>
  <c r="BG211"/>
  <c r="BE211"/>
  <c r="T211"/>
  <c r="R211"/>
  <c r="P211"/>
  <c r="J211"/>
  <c r="BF211" s="1"/>
  <c r="BK210"/>
  <c r="BI210"/>
  <c r="BH210"/>
  <c r="BG210"/>
  <c r="BE210"/>
  <c r="T210"/>
  <c r="R210"/>
  <c r="P210"/>
  <c r="J210"/>
  <c r="BF210" s="1"/>
  <c r="BK209"/>
  <c r="BI209"/>
  <c r="BH209"/>
  <c r="BG209"/>
  <c r="BF209"/>
  <c r="BE209"/>
  <c r="T209"/>
  <c r="R209"/>
  <c r="P209"/>
  <c r="J209"/>
  <c r="BK208"/>
  <c r="BI208"/>
  <c r="BH208"/>
  <c r="BG208"/>
  <c r="BE208"/>
  <c r="T208"/>
  <c r="R208"/>
  <c r="P208"/>
  <c r="J208"/>
  <c r="BF208" s="1"/>
  <c r="BK207"/>
  <c r="BI207"/>
  <c r="BH207"/>
  <c r="BG207"/>
  <c r="BE207"/>
  <c r="T207"/>
  <c r="R207"/>
  <c r="P207"/>
  <c r="J207"/>
  <c r="BF207" s="1"/>
  <c r="BK206"/>
  <c r="BI206"/>
  <c r="BH206"/>
  <c r="BG206"/>
  <c r="BE206"/>
  <c r="T206"/>
  <c r="R206"/>
  <c r="P206"/>
  <c r="J206"/>
  <c r="BF206" s="1"/>
  <c r="BK205"/>
  <c r="BI205"/>
  <c r="BH205"/>
  <c r="BG205"/>
  <c r="BF205"/>
  <c r="BE205"/>
  <c r="T205"/>
  <c r="R205"/>
  <c r="P205"/>
  <c r="J205"/>
  <c r="BK204"/>
  <c r="BI204"/>
  <c r="BH204"/>
  <c r="BG204"/>
  <c r="BE204"/>
  <c r="T204"/>
  <c r="R204"/>
  <c r="P204"/>
  <c r="J204"/>
  <c r="BF204" s="1"/>
  <c r="BK203"/>
  <c r="BI203"/>
  <c r="BH203"/>
  <c r="BG203"/>
  <c r="BE203"/>
  <c r="T203"/>
  <c r="R203"/>
  <c r="P203"/>
  <c r="J203"/>
  <c r="BF203" s="1"/>
  <c r="BK202"/>
  <c r="BI202"/>
  <c r="BH202"/>
  <c r="BG202"/>
  <c r="BF202"/>
  <c r="BE202"/>
  <c r="T202"/>
  <c r="R202"/>
  <c r="P202"/>
  <c r="J202"/>
  <c r="BK201"/>
  <c r="BI201"/>
  <c r="BH201"/>
  <c r="BG201"/>
  <c r="BE201"/>
  <c r="T201"/>
  <c r="R201"/>
  <c r="P201"/>
  <c r="J201"/>
  <c r="BF201" s="1"/>
  <c r="BK200"/>
  <c r="BI200"/>
  <c r="BH200"/>
  <c r="BG200"/>
  <c r="BE200"/>
  <c r="T200"/>
  <c r="R200"/>
  <c r="P200"/>
  <c r="J200"/>
  <c r="BF200" s="1"/>
  <c r="BK199"/>
  <c r="BI199"/>
  <c r="BH199"/>
  <c r="BG199"/>
  <c r="BF199"/>
  <c r="BE199"/>
  <c r="T199"/>
  <c r="R199"/>
  <c r="P199"/>
  <c r="J199"/>
  <c r="BK198"/>
  <c r="BI198"/>
  <c r="BH198"/>
  <c r="BG198"/>
  <c r="BE198"/>
  <c r="T198"/>
  <c r="R198"/>
  <c r="P198"/>
  <c r="J198"/>
  <c r="BF198" s="1"/>
  <c r="BK197"/>
  <c r="BI197"/>
  <c r="BH197"/>
  <c r="BG197"/>
  <c r="BF197"/>
  <c r="BE197"/>
  <c r="T197"/>
  <c r="R197"/>
  <c r="P197"/>
  <c r="J197"/>
  <c r="BK196"/>
  <c r="BI196"/>
  <c r="BH196"/>
  <c r="BG196"/>
  <c r="BF196"/>
  <c r="BE196"/>
  <c r="T196"/>
  <c r="R196"/>
  <c r="P196"/>
  <c r="J196"/>
  <c r="BK195"/>
  <c r="BI195"/>
  <c r="BH195"/>
  <c r="BG195"/>
  <c r="BE195"/>
  <c r="T195"/>
  <c r="R195"/>
  <c r="P195"/>
  <c r="J195"/>
  <c r="BF195" s="1"/>
  <c r="BK194"/>
  <c r="BI194"/>
  <c r="BH194"/>
  <c r="BG194"/>
  <c r="BE194"/>
  <c r="T194"/>
  <c r="R194"/>
  <c r="P194"/>
  <c r="J194"/>
  <c r="BF194" s="1"/>
  <c r="BK193"/>
  <c r="BI193"/>
  <c r="BH193"/>
  <c r="BG193"/>
  <c r="BF193"/>
  <c r="BE193"/>
  <c r="T193"/>
  <c r="R193"/>
  <c r="P193"/>
  <c r="J193"/>
  <c r="BK192"/>
  <c r="BI192"/>
  <c r="BH192"/>
  <c r="BG192"/>
  <c r="BE192"/>
  <c r="T192"/>
  <c r="R192"/>
  <c r="P192"/>
  <c r="J192"/>
  <c r="BF192" s="1"/>
  <c r="BK191"/>
  <c r="BI191"/>
  <c r="BH191"/>
  <c r="BG191"/>
  <c r="BF191"/>
  <c r="BE191"/>
  <c r="T191"/>
  <c r="R191"/>
  <c r="P191"/>
  <c r="J191"/>
  <c r="BK190"/>
  <c r="BI190"/>
  <c r="BH190"/>
  <c r="BG190"/>
  <c r="BF190"/>
  <c r="BE190"/>
  <c r="T190"/>
  <c r="R190"/>
  <c r="P190"/>
  <c r="J190"/>
  <c r="BK189"/>
  <c r="BI189"/>
  <c r="BH189"/>
  <c r="BG189"/>
  <c r="BE189"/>
  <c r="T189"/>
  <c r="R189"/>
  <c r="P189"/>
  <c r="J189"/>
  <c r="BF189" s="1"/>
  <c r="BK188"/>
  <c r="BI188"/>
  <c r="BH188"/>
  <c r="BG188"/>
  <c r="BE188"/>
  <c r="T188"/>
  <c r="R188"/>
  <c r="P188"/>
  <c r="J188"/>
  <c r="BF188" s="1"/>
  <c r="BK187"/>
  <c r="BI187"/>
  <c r="BH187"/>
  <c r="BG187"/>
  <c r="BF187"/>
  <c r="BE187"/>
  <c r="T187"/>
  <c r="R187"/>
  <c r="P187"/>
  <c r="J187"/>
  <c r="BK186"/>
  <c r="BI186"/>
  <c r="BH186"/>
  <c r="BG186"/>
  <c r="BE186"/>
  <c r="T186"/>
  <c r="R186"/>
  <c r="P186"/>
  <c r="J186"/>
  <c r="BF186" s="1"/>
  <c r="BK185"/>
  <c r="BI185"/>
  <c r="BH185"/>
  <c r="BG185"/>
  <c r="BE185"/>
  <c r="T185"/>
  <c r="R185"/>
  <c r="P185"/>
  <c r="J185"/>
  <c r="BF185" s="1"/>
  <c r="BK184"/>
  <c r="BI184"/>
  <c r="BH184"/>
  <c r="BG184"/>
  <c r="BF184"/>
  <c r="BE184"/>
  <c r="T184"/>
  <c r="R184"/>
  <c r="R183" s="1"/>
  <c r="P184"/>
  <c r="J184"/>
  <c r="BK183"/>
  <c r="J183" s="1"/>
  <c r="J103" s="1"/>
  <c r="T183"/>
  <c r="P183"/>
  <c r="BK182"/>
  <c r="BI182"/>
  <c r="BH182"/>
  <c r="BG182"/>
  <c r="BF182"/>
  <c r="BE182"/>
  <c r="T182"/>
  <c r="R182"/>
  <c r="P182"/>
  <c r="J182"/>
  <c r="BK181"/>
  <c r="BI181"/>
  <c r="BH181"/>
  <c r="BG181"/>
  <c r="BE181"/>
  <c r="T181"/>
  <c r="R181"/>
  <c r="P181"/>
  <c r="J181"/>
  <c r="BF181" s="1"/>
  <c r="BK180"/>
  <c r="BI180"/>
  <c r="BH180"/>
  <c r="BG180"/>
  <c r="BF180"/>
  <c r="BE180"/>
  <c r="T180"/>
  <c r="R180"/>
  <c r="P180"/>
  <c r="J180"/>
  <c r="BK179"/>
  <c r="BI179"/>
  <c r="BH179"/>
  <c r="BG179"/>
  <c r="BF179"/>
  <c r="BE179"/>
  <c r="T179"/>
  <c r="R179"/>
  <c r="P179"/>
  <c r="J179"/>
  <c r="BK178"/>
  <c r="BI178"/>
  <c r="BH178"/>
  <c r="BG178"/>
  <c r="BE178"/>
  <c r="T178"/>
  <c r="R178"/>
  <c r="P178"/>
  <c r="J178"/>
  <c r="BF178" s="1"/>
  <c r="BK177"/>
  <c r="BI177"/>
  <c r="BH177"/>
  <c r="BG177"/>
  <c r="BF177"/>
  <c r="BE177"/>
  <c r="T177"/>
  <c r="R177"/>
  <c r="P177"/>
  <c r="J177"/>
  <c r="BK176"/>
  <c r="BI176"/>
  <c r="BH176"/>
  <c r="BG176"/>
  <c r="BF176"/>
  <c r="BE176"/>
  <c r="T176"/>
  <c r="R176"/>
  <c r="P176"/>
  <c r="J176"/>
  <c r="BK175"/>
  <c r="BI175"/>
  <c r="BH175"/>
  <c r="BG175"/>
  <c r="BE175"/>
  <c r="T175"/>
  <c r="R175"/>
  <c r="P175"/>
  <c r="J175"/>
  <c r="BF175" s="1"/>
  <c r="BK174"/>
  <c r="BI174"/>
  <c r="BH174"/>
  <c r="BG174"/>
  <c r="BF174"/>
  <c r="BE174"/>
  <c r="T174"/>
  <c r="R174"/>
  <c r="P174"/>
  <c r="J174"/>
  <c r="BK173"/>
  <c r="BI173"/>
  <c r="BH173"/>
  <c r="BG173"/>
  <c r="BF173"/>
  <c r="BE173"/>
  <c r="T173"/>
  <c r="R173"/>
  <c r="P173"/>
  <c r="J173"/>
  <c r="BK172"/>
  <c r="BI172"/>
  <c r="BH172"/>
  <c r="BG172"/>
  <c r="BE172"/>
  <c r="T172"/>
  <c r="R172"/>
  <c r="P172"/>
  <c r="J172"/>
  <c r="BF172" s="1"/>
  <c r="BK171"/>
  <c r="BI171"/>
  <c r="BH171"/>
  <c r="BG171"/>
  <c r="BF171"/>
  <c r="BE171"/>
  <c r="T171"/>
  <c r="R171"/>
  <c r="P171"/>
  <c r="J171"/>
  <c r="BK170"/>
  <c r="BI170"/>
  <c r="BH170"/>
  <c r="BG170"/>
  <c r="BF170"/>
  <c r="BE170"/>
  <c r="T170"/>
  <c r="R170"/>
  <c r="P170"/>
  <c r="J170"/>
  <c r="BK169"/>
  <c r="BI169"/>
  <c r="BH169"/>
  <c r="BG169"/>
  <c r="BE169"/>
  <c r="T169"/>
  <c r="R169"/>
  <c r="P169"/>
  <c r="J169"/>
  <c r="BF169" s="1"/>
  <c r="BK168"/>
  <c r="BI168"/>
  <c r="BH168"/>
  <c r="BG168"/>
  <c r="BF168"/>
  <c r="BE168"/>
  <c r="T168"/>
  <c r="R168"/>
  <c r="P168"/>
  <c r="J168"/>
  <c r="BK167"/>
  <c r="BI167"/>
  <c r="BH167"/>
  <c r="BG167"/>
  <c r="BF167"/>
  <c r="BE167"/>
  <c r="T167"/>
  <c r="R167"/>
  <c r="P167"/>
  <c r="J167"/>
  <c r="BK166"/>
  <c r="BI166"/>
  <c r="BH166"/>
  <c r="BG166"/>
  <c r="BE166"/>
  <c r="T166"/>
  <c r="R166"/>
  <c r="P166"/>
  <c r="J166"/>
  <c r="BF166" s="1"/>
  <c r="BK165"/>
  <c r="BI165"/>
  <c r="BH165"/>
  <c r="BG165"/>
  <c r="BF165"/>
  <c r="BE165"/>
  <c r="T165"/>
  <c r="R165"/>
  <c r="P165"/>
  <c r="J165"/>
  <c r="BK164"/>
  <c r="BI164"/>
  <c r="BH164"/>
  <c r="BG164"/>
  <c r="BF164"/>
  <c r="BE164"/>
  <c r="T164"/>
  <c r="R164"/>
  <c r="P164"/>
  <c r="J164"/>
  <c r="BK163"/>
  <c r="BI163"/>
  <c r="BH163"/>
  <c r="BG163"/>
  <c r="BE163"/>
  <c r="T163"/>
  <c r="R163"/>
  <c r="P163"/>
  <c r="J163"/>
  <c r="BF163" s="1"/>
  <c r="BK162"/>
  <c r="BI162"/>
  <c r="BH162"/>
  <c r="BG162"/>
  <c r="BF162"/>
  <c r="BE162"/>
  <c r="T162"/>
  <c r="R162"/>
  <c r="P162"/>
  <c r="J162"/>
  <c r="BK161"/>
  <c r="BI161"/>
  <c r="BH161"/>
  <c r="BG161"/>
  <c r="BF161"/>
  <c r="BE161"/>
  <c r="T161"/>
  <c r="R161"/>
  <c r="P161"/>
  <c r="J161"/>
  <c r="BK160"/>
  <c r="BI160"/>
  <c r="BH160"/>
  <c r="BG160"/>
  <c r="BE160"/>
  <c r="T160"/>
  <c r="R160"/>
  <c r="P160"/>
  <c r="J160"/>
  <c r="BF160" s="1"/>
  <c r="BK159"/>
  <c r="BI159"/>
  <c r="BH159"/>
  <c r="BG159"/>
  <c r="BF159"/>
  <c r="BE159"/>
  <c r="T159"/>
  <c r="R159"/>
  <c r="P159"/>
  <c r="J159"/>
  <c r="BK158"/>
  <c r="BI158"/>
  <c r="BH158"/>
  <c r="BG158"/>
  <c r="BF158"/>
  <c r="BE158"/>
  <c r="T158"/>
  <c r="R158"/>
  <c r="P158"/>
  <c r="J158"/>
  <c r="BK157"/>
  <c r="BI157"/>
  <c r="BH157"/>
  <c r="BG157"/>
  <c r="BE157"/>
  <c r="T157"/>
  <c r="R157"/>
  <c r="P157"/>
  <c r="J157"/>
  <c r="BF157" s="1"/>
  <c r="BK156"/>
  <c r="BI156"/>
  <c r="BH156"/>
  <c r="BG156"/>
  <c r="BF156"/>
  <c r="BE156"/>
  <c r="T156"/>
  <c r="R156"/>
  <c r="P156"/>
  <c r="J156"/>
  <c r="BK155"/>
  <c r="BI155"/>
  <c r="BH155"/>
  <c r="BG155"/>
  <c r="BF155"/>
  <c r="BE155"/>
  <c r="T155"/>
  <c r="R155"/>
  <c r="P155"/>
  <c r="J155"/>
  <c r="BK154"/>
  <c r="BI154"/>
  <c r="BH154"/>
  <c r="BG154"/>
  <c r="BE154"/>
  <c r="T154"/>
  <c r="R154"/>
  <c r="P154"/>
  <c r="J154"/>
  <c r="BF154" s="1"/>
  <c r="BK153"/>
  <c r="BI153"/>
  <c r="BH153"/>
  <c r="BG153"/>
  <c r="BF153"/>
  <c r="BE153"/>
  <c r="T153"/>
  <c r="R153"/>
  <c r="P153"/>
  <c r="J153"/>
  <c r="BK152"/>
  <c r="BI152"/>
  <c r="BH152"/>
  <c r="BG152"/>
  <c r="BF152"/>
  <c r="BE152"/>
  <c r="T152"/>
  <c r="R152"/>
  <c r="P152"/>
  <c r="J152"/>
  <c r="BK151"/>
  <c r="BK150" s="1"/>
  <c r="J150" s="1"/>
  <c r="J102" s="1"/>
  <c r="BI151"/>
  <c r="BH151"/>
  <c r="BG151"/>
  <c r="BF151"/>
  <c r="BE151"/>
  <c r="T151"/>
  <c r="T150" s="1"/>
  <c r="R151"/>
  <c r="P151"/>
  <c r="P150" s="1"/>
  <c r="J151"/>
  <c r="R150"/>
  <c r="BK149"/>
  <c r="BI149"/>
  <c r="BH149"/>
  <c r="BG149"/>
  <c r="BE149"/>
  <c r="T149"/>
  <c r="R149"/>
  <c r="P149"/>
  <c r="J149"/>
  <c r="BF149" s="1"/>
  <c r="BK148"/>
  <c r="BI148"/>
  <c r="BH148"/>
  <c r="BG148"/>
  <c r="BE148"/>
  <c r="T148"/>
  <c r="R148"/>
  <c r="P148"/>
  <c r="J148"/>
  <c r="BF148" s="1"/>
  <c r="BK147"/>
  <c r="BI147"/>
  <c r="BH147"/>
  <c r="BG147"/>
  <c r="BF147"/>
  <c r="BE147"/>
  <c r="T147"/>
  <c r="R147"/>
  <c r="P147"/>
  <c r="J147"/>
  <c r="BK146"/>
  <c r="BI146"/>
  <c r="BH146"/>
  <c r="BG146"/>
  <c r="BE146"/>
  <c r="T146"/>
  <c r="R146"/>
  <c r="P146"/>
  <c r="J146"/>
  <c r="BF146" s="1"/>
  <c r="BK145"/>
  <c r="BI145"/>
  <c r="BH145"/>
  <c r="BG145"/>
  <c r="BE145"/>
  <c r="T145"/>
  <c r="R145"/>
  <c r="P145"/>
  <c r="J145"/>
  <c r="BF145" s="1"/>
  <c r="BK144"/>
  <c r="BI144"/>
  <c r="F37" s="1"/>
  <c r="BH144"/>
  <c r="BG144"/>
  <c r="BF144"/>
  <c r="BE144"/>
  <c r="T144"/>
  <c r="R144"/>
  <c r="P144"/>
  <c r="J144"/>
  <c r="BK143"/>
  <c r="BK141" s="1"/>
  <c r="BI143"/>
  <c r="BH143"/>
  <c r="BG143"/>
  <c r="BE143"/>
  <c r="T143"/>
  <c r="R143"/>
  <c r="P143"/>
  <c r="J143"/>
  <c r="BF143" s="1"/>
  <c r="BK142"/>
  <c r="BI142"/>
  <c r="BH142"/>
  <c r="BG142"/>
  <c r="BE142"/>
  <c r="T142"/>
  <c r="R142"/>
  <c r="R141" s="1"/>
  <c r="P142"/>
  <c r="P141" s="1"/>
  <c r="J142"/>
  <c r="BF142" s="1"/>
  <c r="T141"/>
  <c r="T140" s="1"/>
  <c r="BK139"/>
  <c r="BK138" s="1"/>
  <c r="J138" s="1"/>
  <c r="J99" s="1"/>
  <c r="BI139"/>
  <c r="BH139"/>
  <c r="BG139"/>
  <c r="F35" s="1"/>
  <c r="BE139"/>
  <c r="T139"/>
  <c r="T138" s="1"/>
  <c r="R139"/>
  <c r="R138" s="1"/>
  <c r="P139"/>
  <c r="J139"/>
  <c r="BF139" s="1"/>
  <c r="P138"/>
  <c r="BK137"/>
  <c r="BI137"/>
  <c r="BH137"/>
  <c r="BG137"/>
  <c r="BF137"/>
  <c r="BE137"/>
  <c r="T137"/>
  <c r="R137"/>
  <c r="P137"/>
  <c r="J137"/>
  <c r="BK136"/>
  <c r="BI136"/>
  <c r="BH136"/>
  <c r="BG136"/>
  <c r="BF136"/>
  <c r="BE136"/>
  <c r="T136"/>
  <c r="R136"/>
  <c r="P136"/>
  <c r="J136"/>
  <c r="BK135"/>
  <c r="BI135"/>
  <c r="BH135"/>
  <c r="BG135"/>
  <c r="BF135"/>
  <c r="BE135"/>
  <c r="T135"/>
  <c r="R135"/>
  <c r="P135"/>
  <c r="J135"/>
  <c r="BK134"/>
  <c r="BI134"/>
  <c r="BH134"/>
  <c r="BG134"/>
  <c r="BF134"/>
  <c r="BE134"/>
  <c r="T134"/>
  <c r="R134"/>
  <c r="P134"/>
  <c r="J134"/>
  <c r="BK133"/>
  <c r="BI133"/>
  <c r="BH133"/>
  <c r="BG133"/>
  <c r="BF133"/>
  <c r="BE133"/>
  <c r="F33" s="1"/>
  <c r="T133"/>
  <c r="R133"/>
  <c r="P133"/>
  <c r="J133"/>
  <c r="BK132"/>
  <c r="BI132"/>
  <c r="BH132"/>
  <c r="F36" s="1"/>
  <c r="BG132"/>
  <c r="BF132"/>
  <c r="BE132"/>
  <c r="T132"/>
  <c r="T131" s="1"/>
  <c r="T130" s="1"/>
  <c r="R132"/>
  <c r="R131" s="1"/>
  <c r="R130" s="1"/>
  <c r="P132"/>
  <c r="P131" s="1"/>
  <c r="P130" s="1"/>
  <c r="J132"/>
  <c r="BK131"/>
  <c r="BK130" s="1"/>
  <c r="J126"/>
  <c r="J125"/>
  <c r="F125"/>
  <c r="F123"/>
  <c r="E121"/>
  <c r="E119"/>
  <c r="J92"/>
  <c r="J91"/>
  <c r="F91"/>
  <c r="F89"/>
  <c r="E87"/>
  <c r="E85"/>
  <c r="J37"/>
  <c r="J36"/>
  <c r="J35"/>
  <c r="J18"/>
  <c r="E18"/>
  <c r="F126" s="1"/>
  <c r="J17"/>
  <c r="J12"/>
  <c r="J89" s="1"/>
  <c r="E7"/>
  <c r="BK129" l="1"/>
  <c r="J129" s="1"/>
  <c r="J130"/>
  <c r="J97" s="1"/>
  <c r="T129"/>
  <c r="R129"/>
  <c r="R140"/>
  <c r="P140"/>
  <c r="P129" s="1"/>
  <c r="F34"/>
  <c r="BK140"/>
  <c r="J140" s="1"/>
  <c r="J100" s="1"/>
  <c r="J141"/>
  <c r="J101" s="1"/>
  <c r="J241"/>
  <c r="J107" s="1"/>
  <c r="BK240"/>
  <c r="J240" s="1"/>
  <c r="J106" s="1"/>
  <c r="J123"/>
  <c r="F92"/>
  <c r="J34"/>
  <c r="J131"/>
  <c r="J98" s="1"/>
  <c r="J96" l="1"/>
  <c r="J30"/>
  <c r="J39" s="1"/>
</calcChain>
</file>

<file path=xl/sharedStrings.xml><?xml version="1.0" encoding="utf-8"?>
<sst xmlns="http://schemas.openxmlformats.org/spreadsheetml/2006/main" count="1761" uniqueCount="546">
  <si>
    <t>&gt;&gt;  skryté stĺpce  &lt;&lt;</t>
  </si>
  <si>
    <t>{7d0ab0d1-0933-4b07-91f2-42bc3fcb4032}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</si>
  <si>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</si>
  <si>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</si>
  <si>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</si>
  <si>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</si>
  <si>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</si>
  <si>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</si>
  <si>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2 - ZTI</t>
  </si>
  <si>
    <t>JKSO:</t>
  </si>
  <si>
    <t/>
  </si>
  <si>
    <t>KS:</t>
  </si>
  <si>
    <t>Miesto:</t>
  </si>
  <si>
    <t>kat.úz.: Tornaľa, p.č. 1869/17; 1869/37; 1869/40</t>
  </si>
  <si>
    <t>Dátum:</t>
  </si>
  <si>
    <t>Objednávateľ:</t>
  </si>
  <si>
    <t>IČO:</t>
  </si>
  <si>
    <t>Stredná odborná škola – Szakközépiskola Tornaľa</t>
  </si>
  <si>
    <t>IČ DPH:</t>
  </si>
  <si>
    <t>Zhotoviteľ:</t>
  </si>
  <si>
    <t>Projektant:</t>
  </si>
  <si>
    <t>Ing. Pavol Fedorčák, PhD.</t>
  </si>
  <si>
    <t>Spracovateľ:</t>
  </si>
  <si>
    <t>Poznámka:</t>
  </si>
  <si>
    <t>Ku každému zariadeniu je možné použiť ekvivalent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</si>
  <si>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</si>
  <si>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</si>
  <si>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</si>
  <si>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</si>
  <si>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</si>
  <si>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</si>
  <si>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</si>
  <si>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</si>
  <si>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</si>
  <si>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</si>
  <si>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</si>
  <si>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</si>
  <si>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</si>
  <si>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</si>
  <si>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</si>
  <si>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</si>
  <si>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</si>
  <si>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</si>
  <si>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</si>
  <si>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</si>
  <si>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</si>
  <si>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</si>
  <si>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</si>
  <si>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</si>
  <si>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</si>
  <si>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</si>
  <si>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734 - Ústredné kúrenie, armatúry.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</si>
  <si>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</si>
  <si>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</si>
  <si>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</si>
  <si>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</si>
  <si>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</si>
  <si>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 - rozvodné potrubie</t>
  </si>
  <si>
    <t>M - Práce a dodávky M</t>
  </si>
  <si>
    <t xml:space="preserve">    23-M - Montáže potrubia</t>
  </si>
  <si>
    <t>HZS - Hodinové zúčtovacie sadzby</t>
  </si>
  <si>
    <t>VP -   Práce naviac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</si>
  <si>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</si>
  <si>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</si>
  <si>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</si>
  <si>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</si>
  <si>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</si>
  <si>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</si>
  <si>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</si>
  <si>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</si>
  <si>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</si>
  <si>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</si>
  <si>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</si>
  <si>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</si>
  <si>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</si>
  <si>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</si>
  <si>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</si>
  <si>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</si>
  <si>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</si>
  <si>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</si>
  <si>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</si>
  <si>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</si>
  <si>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</si>
  <si>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</si>
  <si>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453</t>
  </si>
  <si>
    <t>K</t>
  </si>
  <si>
    <t>971036015.S</t>
  </si>
  <si>
    <t>Jadrové vrty diamantovými korunkami do D 160 mm do stien - murivo tehlové -0,00032t</t>
  </si>
  <si>
    <t>cm</t>
  </si>
  <si>
    <t>4</t>
  </si>
  <si>
    <t>2</t>
  </si>
  <si>
    <t>-1773427534</t>
  </si>
  <si>
    <t>452</t>
  </si>
  <si>
    <t>971045806.S</t>
  </si>
  <si>
    <t>Vrty príklepovým vrtákom do D 35 mm do stien alebo smerom dole do betónu -0.00003t</t>
  </si>
  <si>
    <t>-974458947</t>
  </si>
  <si>
    <t>454</t>
  </si>
  <si>
    <t>972056010.S</t>
  </si>
  <si>
    <t>Jadrové vrty diamantovými korunkami do D 110 mm do stropov - železobetónových -0,00023t</t>
  </si>
  <si>
    <t>1254380700</t>
  </si>
  <si>
    <t>455</t>
  </si>
  <si>
    <t>974031132.S</t>
  </si>
  <si>
    <t>Vysekanie rýh v akomkoľvek murive tehlovom na akúkoľvek maltu do hĺbky 50 mm a š. do 70 mm,  -0,00600t</t>
  </si>
  <si>
    <t>m</t>
  </si>
  <si>
    <t>-831321356</t>
  </si>
  <si>
    <t>449</t>
  </si>
  <si>
    <t>979081111.S</t>
  </si>
  <si>
    <t>Odvoz sutiny a vybúraných hmôt na skládku do 1 km</t>
  </si>
  <si>
    <t>t</t>
  </si>
  <si>
    <t>355904933</t>
  </si>
  <si>
    <t>450</t>
  </si>
  <si>
    <t>979081121.S</t>
  </si>
  <si>
    <t>Odvoz sutiny a vybúraných hmôt na skládku za každý ďalší 1 km</t>
  </si>
  <si>
    <t>1700633176</t>
  </si>
  <si>
    <t>734</t>
  </si>
  <si>
    <t>Ústredné kúrenie, armatúry.</t>
  </si>
  <si>
    <t>475</t>
  </si>
  <si>
    <t>734261224.S</t>
  </si>
  <si>
    <t>Závitový medzikus Ve 4300 - priamy G 3/4</t>
  </si>
  <si>
    <t>ks</t>
  </si>
  <si>
    <t>16</t>
  </si>
  <si>
    <t>142265772</t>
  </si>
  <si>
    <t>PSV</t>
  </si>
  <si>
    <t>Práce a dodávky PSV</t>
  </si>
  <si>
    <t>713</t>
  </si>
  <si>
    <t>Izolácie tepelné</t>
  </si>
  <si>
    <t>100</t>
  </si>
  <si>
    <t>713482305</t>
  </si>
  <si>
    <t>Montaž trubíc  hr. do 13 mm, vnút.priemer 22 - 42 mm</t>
  </si>
  <si>
    <t>-1907870038</t>
  </si>
  <si>
    <t>219</t>
  </si>
  <si>
    <t>M</t>
  </si>
  <si>
    <t>283310002800</t>
  </si>
  <si>
    <t>Izolačná PE trubica 20x13 mm (d potrubia x hr. izolácie), nadrezaná</t>
  </si>
  <si>
    <t>32</t>
  </si>
  <si>
    <t>-179076126</t>
  </si>
  <si>
    <t>160</t>
  </si>
  <si>
    <t>283310003100</t>
  </si>
  <si>
    <t>Izolačná PE trubica 28x13 mm (d potrubia x hr. izolácie), nadrezaná</t>
  </si>
  <si>
    <t>-250406326</t>
  </si>
  <si>
    <t>158</t>
  </si>
  <si>
    <t>283310003200</t>
  </si>
  <si>
    <t>Izolačná PE trubica 32x13 mm (d potrubia x hr. izolácie), nadrezaná</t>
  </si>
  <si>
    <t>-261074805</t>
  </si>
  <si>
    <t>426</t>
  </si>
  <si>
    <t>283310003300.S</t>
  </si>
  <si>
    <t>Izolačná PE trubica 35x13 mm (d potrubia x hr. izolácie), nadrezaná</t>
  </si>
  <si>
    <t>1751286526</t>
  </si>
  <si>
    <t>261</t>
  </si>
  <si>
    <t>283310003500</t>
  </si>
  <si>
    <t>Izolačná PE trubica 42x13 mm (d potrubia x hr. izolácie), nadrezaná</t>
  </si>
  <si>
    <t>-1845238628</t>
  </si>
  <si>
    <t>7</t>
  </si>
  <si>
    <t>998713201</t>
  </si>
  <si>
    <t>Presun hmôt pre izolácie tepelné v objektoch výšky do 6 m</t>
  </si>
  <si>
    <t>%</t>
  </si>
  <si>
    <t>14</t>
  </si>
  <si>
    <t>8</t>
  </si>
  <si>
    <t>998713292</t>
  </si>
  <si>
    <t>Izolácie tepelné, prípl.za presun nad vymedz. najväčšiu dopravnú vzdial. do 100 m</t>
  </si>
  <si>
    <t>721</t>
  </si>
  <si>
    <t>Zdravotechnika - vnútorná kanalizácia</t>
  </si>
  <si>
    <t>481</t>
  </si>
  <si>
    <t>721110915.S</t>
  </si>
  <si>
    <t>Oprava odpadového potrubia kameninového prepojenie doterajšieho potrubia do DN 100</t>
  </si>
  <si>
    <t>-667812092</t>
  </si>
  <si>
    <t>483</t>
  </si>
  <si>
    <t>721140905.S</t>
  </si>
  <si>
    <t>Oprava odpadového potrubia liatinového vsadenie odbočky do potrubia DN 100</t>
  </si>
  <si>
    <t>535268305</t>
  </si>
  <si>
    <t>406</t>
  </si>
  <si>
    <t>721171206.S</t>
  </si>
  <si>
    <t>Potrubie z rúr PE-HD 75/3 mm ležaté zavesené vrátane kolien, odbočiek...</t>
  </si>
  <si>
    <t>617968938</t>
  </si>
  <si>
    <t>407</t>
  </si>
  <si>
    <t>721171208.S</t>
  </si>
  <si>
    <t>Potrubie z rúr PE-HD 110/4,3 mm ležaté zavesené vrátane kolien, odbočiek...</t>
  </si>
  <si>
    <t>-300837483</t>
  </si>
  <si>
    <t>140</t>
  </si>
  <si>
    <t>721171502</t>
  </si>
  <si>
    <t xml:space="preserve">Potrubie z rúr PE-HD 40/3 odpadné prípojné, vrátane kolien, odbočiek... </t>
  </si>
  <si>
    <t>-1797194987</t>
  </si>
  <si>
    <t>141</t>
  </si>
  <si>
    <t>721171503</t>
  </si>
  <si>
    <t xml:space="preserve">Potrubie z rúr PE-HD 50/3 odpadné prípojné, vrátane kolien, odbočiek... </t>
  </si>
  <si>
    <t>674673974</t>
  </si>
  <si>
    <t>143</t>
  </si>
  <si>
    <t>721171508</t>
  </si>
  <si>
    <t xml:space="preserve">Potrubie z rúr PE-HD 110/4, 3 odpadné prípojné, vrátane kolien, odbočiek... </t>
  </si>
  <si>
    <t>-985094597</t>
  </si>
  <si>
    <t>366</t>
  </si>
  <si>
    <t>721174009.S</t>
  </si>
  <si>
    <t>Montáž kanalizačného potrubia z PE-HD zváraného natupo D 75 mm</t>
  </si>
  <si>
    <t>1348867975</t>
  </si>
  <si>
    <t>367</t>
  </si>
  <si>
    <t>286130037900.S</t>
  </si>
  <si>
    <t>Rúra D 75/75 mm, kanalizačný systém HDPE, dĺ. 5 m</t>
  </si>
  <si>
    <t>1094960666</t>
  </si>
  <si>
    <t>420</t>
  </si>
  <si>
    <t>286530138800.S</t>
  </si>
  <si>
    <t>Odbočka kanalizačná PE-HD, D 75/40 mm</t>
  </si>
  <si>
    <t>480700537</t>
  </si>
  <si>
    <t>369</t>
  </si>
  <si>
    <t>721174015.S</t>
  </si>
  <si>
    <t>Montáž kanalizačného potrubia z PE-HD zváraného natupo D 110 mm</t>
  </si>
  <si>
    <t>304172486</t>
  </si>
  <si>
    <t>370</t>
  </si>
  <si>
    <t>286130038100.S</t>
  </si>
  <si>
    <t>Rúra D 100/110 mm, kanalizačný systém HDPE, dĺ. 5 m</t>
  </si>
  <si>
    <t>377042507</t>
  </si>
  <si>
    <t>414</t>
  </si>
  <si>
    <t>286530149500.S</t>
  </si>
  <si>
    <t>Odbočka trojnásobná guľová kanalizačná PE-HD 88,5°/90°, D 110/110 mm</t>
  </si>
  <si>
    <t>252736377</t>
  </si>
  <si>
    <t>415</t>
  </si>
  <si>
    <t>286530139900.S</t>
  </si>
  <si>
    <t>Odbočka kanalizačná PE-HD, D 110/50 mm</t>
  </si>
  <si>
    <t>2094445683</t>
  </si>
  <si>
    <t>474</t>
  </si>
  <si>
    <t>286530140400.S</t>
  </si>
  <si>
    <t>Odbočka kanalizačná PE-HD, D 110/110 mm</t>
  </si>
  <si>
    <t>-98109030</t>
  </si>
  <si>
    <t>170</t>
  </si>
  <si>
    <t>721174051</t>
  </si>
  <si>
    <t>Montáž tvarovky kanalizačného potrubia z PE-HD zváraného natupo D 75 mm</t>
  </si>
  <si>
    <t>1391254462</t>
  </si>
  <si>
    <t>171</t>
  </si>
  <si>
    <t>286530263800</t>
  </si>
  <si>
    <t>Čistiaca tvarovka PE 90° s kruhovým servisným otvorom, D 75 mm, GEBERIT alebo ekvivalent</t>
  </si>
  <si>
    <t>1324110014</t>
  </si>
  <si>
    <t>173</t>
  </si>
  <si>
    <t>721174057</t>
  </si>
  <si>
    <t>Montáž tvarovky kanalizačného potrubia z PE-HD zváraného natupo D 110 mm</t>
  </si>
  <si>
    <t>1394715465</t>
  </si>
  <si>
    <t>174</t>
  </si>
  <si>
    <t>286530264000</t>
  </si>
  <si>
    <t>Čistiaca tvarovka PE 90° s kruhovým servisným otvorom, D 110 mm, GEBERIT alebo ekvivalent</t>
  </si>
  <si>
    <t>279741121</t>
  </si>
  <si>
    <t>265</t>
  </si>
  <si>
    <t>721175015</t>
  </si>
  <si>
    <t>Montáž zápachového uzáveru (sifónu) pre klimatizačné zariadenia</t>
  </si>
  <si>
    <t>445433821</t>
  </si>
  <si>
    <t>266</t>
  </si>
  <si>
    <t>551620027100</t>
  </si>
  <si>
    <t>Vtokový lievik, DN 32, (0,17 l/s), s protizápachovým uzáverom, vetranie a klimatizácia</t>
  </si>
  <si>
    <t>-1413186056</t>
  </si>
  <si>
    <t>13</t>
  </si>
  <si>
    <t>721180923r</t>
  </si>
  <si>
    <t>Spojovací materiál kolená, spojky, odbočky nad vymedzené množstvo (10 % z ceny)</t>
  </si>
  <si>
    <t>26</t>
  </si>
  <si>
    <t>721194104</t>
  </si>
  <si>
    <t>Zriadenie prípojky na potrubí vyvedenie a upevnenie odpadových výpustiek D 40x1, 8</t>
  </si>
  <si>
    <t>28</t>
  </si>
  <si>
    <t>17</t>
  </si>
  <si>
    <t>721194109</t>
  </si>
  <si>
    <t>Zriadenie prípojky na potrubí vyvedenie a upevnenie odpadových výpustiek D 110x2, 3</t>
  </si>
  <si>
    <t>34</t>
  </si>
  <si>
    <t>476</t>
  </si>
  <si>
    <t>721213018.S</t>
  </si>
  <si>
    <t>Montáž podlahového vpustu s zvislým odtokom pre kanalizačné potrubie pod stropom DN 110</t>
  </si>
  <si>
    <t>-1176223045</t>
  </si>
  <si>
    <t>477</t>
  </si>
  <si>
    <t>286630029100.S</t>
  </si>
  <si>
    <t>Podlahový vpust, vertikálny odtok DN 110, mriežka/krytka nerez, zápachová uzávierka</t>
  </si>
  <si>
    <t>532059305</t>
  </si>
  <si>
    <t>273</t>
  </si>
  <si>
    <t>721274102</t>
  </si>
  <si>
    <t>Ventilačné hlavice strešná - plastové DN 70 HL 807</t>
  </si>
  <si>
    <t>66088628</t>
  </si>
  <si>
    <t>20</t>
  </si>
  <si>
    <t>721274103</t>
  </si>
  <si>
    <t>Ventilačné hlavice strešná - plastové DN 100 HL 810 alebo ekvivalent</t>
  </si>
  <si>
    <t>40</t>
  </si>
  <si>
    <t>21</t>
  </si>
  <si>
    <t>721290111</t>
  </si>
  <si>
    <t>Ostatné - skúška tesnosti kanalizácie v objektoch vodou do DN 125</t>
  </si>
  <si>
    <t>42</t>
  </si>
  <si>
    <t>22</t>
  </si>
  <si>
    <t>998721201</t>
  </si>
  <si>
    <t>Presun hmôt pre vnútornú kanalizáciu v objektoch výšky do 6 m</t>
  </si>
  <si>
    <t>44</t>
  </si>
  <si>
    <t>421</t>
  </si>
  <si>
    <t>998721202.S</t>
  </si>
  <si>
    <t>Presun hmôt pre vnútornú kanalizáciu v objektoch výšky nad 6 do 12 m</t>
  </si>
  <si>
    <t>564851269</t>
  </si>
  <si>
    <t>23</t>
  </si>
  <si>
    <t>998721292</t>
  </si>
  <si>
    <t>Vnútorná kanalizácia, prípl.za presun nad vymedz. najväč. dopr. vzdial. do 100m</t>
  </si>
  <si>
    <t>46</t>
  </si>
  <si>
    <t>722</t>
  </si>
  <si>
    <t>Zdravotechnika - vnútorný vodovod</t>
  </si>
  <si>
    <t>466</t>
  </si>
  <si>
    <t>722130916.S</t>
  </si>
  <si>
    <t>Oprava vodovodného potrubia závitového prerezanie oceľovej rúrky nad 25 do DN 50</t>
  </si>
  <si>
    <t>-194454161</t>
  </si>
  <si>
    <t>456</t>
  </si>
  <si>
    <t>722131316.S</t>
  </si>
  <si>
    <t>Potrubie z uhlíkovej ocele pozinkované, rúry lisovacie d 35x1,5 mm</t>
  </si>
  <si>
    <t>1907956715</t>
  </si>
  <si>
    <t>389</t>
  </si>
  <si>
    <t>722131317.S</t>
  </si>
  <si>
    <t>Potrubie z uhlíkovej ocele pozinkované, rúry lisovacie d 42x1,5 mm (vrátane tvaroviek)</t>
  </si>
  <si>
    <t>-138854190</t>
  </si>
  <si>
    <t>467</t>
  </si>
  <si>
    <t>722131913.S</t>
  </si>
  <si>
    <t>Oprava vodovodného potrubia závitového vsadenie odbočky do potrubia</t>
  </si>
  <si>
    <t>1238281555</t>
  </si>
  <si>
    <t>222</t>
  </si>
  <si>
    <t>722171312</t>
  </si>
  <si>
    <t>Potrubie z viacvrstvových rúr PE Geberit Mepla d20x2,5mm, vrátané kolien, odbočiek... alebo ekvivalent</t>
  </si>
  <si>
    <t>-465489566</t>
  </si>
  <si>
    <t>223</t>
  </si>
  <si>
    <t>722171313</t>
  </si>
  <si>
    <t>Potrubie z viacvrstvových rúr PE Geberit Mepla d26x3,0mm, vrátané kolien, odbočiek... alebo ekvivalent</t>
  </si>
  <si>
    <t>1611993202</t>
  </si>
  <si>
    <t>224</t>
  </si>
  <si>
    <t>722171314</t>
  </si>
  <si>
    <t>Potrubie z viacvrstvových rúr PE Geberit Mepla d32x3,0mm, vrátané kolien, odbočiek... alebo ekvivalent</t>
  </si>
  <si>
    <t>277074874</t>
  </si>
  <si>
    <t>465</t>
  </si>
  <si>
    <t>722190901.S</t>
  </si>
  <si>
    <t>Uzatvorenie alebo otvorenie vodovodného potrubia</t>
  </si>
  <si>
    <t>512</t>
  </si>
  <si>
    <t>-927061083</t>
  </si>
  <si>
    <t>459</t>
  </si>
  <si>
    <t>722221015.S</t>
  </si>
  <si>
    <t>Montáž guľového kohúta závitového priameho pre vodu G 3/4</t>
  </si>
  <si>
    <t>-1122500901</t>
  </si>
  <si>
    <t>460</t>
  </si>
  <si>
    <t>551110005000.S</t>
  </si>
  <si>
    <t>Guľový uzáver pre vodu 3/4", niklovaná mosadz</t>
  </si>
  <si>
    <t>-1698880520</t>
  </si>
  <si>
    <t>283</t>
  </si>
  <si>
    <t>722221030</t>
  </si>
  <si>
    <t>Montáž guľového kohúta závitového priameho pre vodu G 6/4</t>
  </si>
  <si>
    <t>504788160</t>
  </si>
  <si>
    <t>284</t>
  </si>
  <si>
    <t>551110014100</t>
  </si>
  <si>
    <t>Guľový uzáver pre vodu 6/4" FF, páčka, niklovaná mosadz</t>
  </si>
  <si>
    <t>1125803206</t>
  </si>
  <si>
    <t>335</t>
  </si>
  <si>
    <t>722221082.S</t>
  </si>
  <si>
    <t>Montáž guľového kohúta vypúšťacieho závitového G 1/2</t>
  </si>
  <si>
    <t>-1378048432</t>
  </si>
  <si>
    <t>336</t>
  </si>
  <si>
    <t>551110011200.S</t>
  </si>
  <si>
    <t>Guľový uzáver vypúšťací s páčkou, 1/2" M</t>
  </si>
  <si>
    <t>1997517545</t>
  </si>
  <si>
    <t>457</t>
  </si>
  <si>
    <t>722221225.S</t>
  </si>
  <si>
    <t>Montáž tlakového redukčného závitového ventilu s manometrom G 3/4</t>
  </si>
  <si>
    <t>1465713983</t>
  </si>
  <si>
    <t>458</t>
  </si>
  <si>
    <t>551110018200.S</t>
  </si>
  <si>
    <t>Tlakový redukčný ventil, 3/4" MM, so šróbením a manometrom, 1 až 6 bar, mosadz, plast</t>
  </si>
  <si>
    <t>557473928</t>
  </si>
  <si>
    <t>461</t>
  </si>
  <si>
    <t>722221270.S</t>
  </si>
  <si>
    <t>Montáž spätného ventilu závitového G 3/4</t>
  </si>
  <si>
    <t>-611270824</t>
  </si>
  <si>
    <t>462</t>
  </si>
  <si>
    <t>551110016600.S</t>
  </si>
  <si>
    <t>Spätný ventil kontrolovateľný, 3/4" FF, PN 16, mosadz, disk plast</t>
  </si>
  <si>
    <t>1742685101</t>
  </si>
  <si>
    <t>287</t>
  </si>
  <si>
    <t>722221285</t>
  </si>
  <si>
    <t>Montáž spätného ventilu závitového G 6/4</t>
  </si>
  <si>
    <t>2140561022</t>
  </si>
  <si>
    <t>288</t>
  </si>
  <si>
    <t>551110016800</t>
  </si>
  <si>
    <t>Spätný ventil kontrolovateľný, 6/4" FF, PN 16</t>
  </si>
  <si>
    <t>1343431141</t>
  </si>
  <si>
    <t>43</t>
  </si>
  <si>
    <t>722231139r</t>
  </si>
  <si>
    <t>Montáž ostatných potrubných tvaroviek nad vymedzené množstvo (10 % z ceny)</t>
  </si>
  <si>
    <t>86</t>
  </si>
  <si>
    <t>27</t>
  </si>
  <si>
    <t>722220111</t>
  </si>
  <si>
    <t>Montáž armatúry závitovej s jedným závitom, nástenka pre výtokový ventil G 1/2</t>
  </si>
  <si>
    <t>54</t>
  </si>
  <si>
    <t>237</t>
  </si>
  <si>
    <t>197730011100</t>
  </si>
  <si>
    <t>Nástenné koleno s vnútorným závitom RX 20-Rp1/2 krátke, materiál: mosadz</t>
  </si>
  <si>
    <t>-2006562106</t>
  </si>
  <si>
    <t>291</t>
  </si>
  <si>
    <t>722250005</t>
  </si>
  <si>
    <t>Montáž hydrantového systému s tvarovo stálou hadicou D 25</t>
  </si>
  <si>
    <t>súb.</t>
  </si>
  <si>
    <t>495545865</t>
  </si>
  <si>
    <t>292</t>
  </si>
  <si>
    <t>449150003000.S</t>
  </si>
  <si>
    <t>Hydrantový systém s tvarovo stálou hadicou D 25</t>
  </si>
  <si>
    <t>-1264482262</t>
  </si>
  <si>
    <t>722290226</t>
  </si>
  <si>
    <t>Tlaková skúška vodovodného potrubia do DN 50</t>
  </si>
  <si>
    <t>92</t>
  </si>
  <si>
    <t>47</t>
  </si>
  <si>
    <t>722290234</t>
  </si>
  <si>
    <t>Prepláchnutie a dezinfekcia vodovodného potrubia do DN 80</t>
  </si>
  <si>
    <t>94</t>
  </si>
  <si>
    <t>48</t>
  </si>
  <si>
    <t>998722201</t>
  </si>
  <si>
    <t>Presun hmôt pre vnútorný vodovod v objektoch výšky do 6 m</t>
  </si>
  <si>
    <t>96</t>
  </si>
  <si>
    <t>49</t>
  </si>
  <si>
    <t>998722292</t>
  </si>
  <si>
    <t>Vodovod, prípl.za presun nad vymedz. najväčšiu dopravnú vzdialenosť do 100m</t>
  </si>
  <si>
    <t>98</t>
  </si>
  <si>
    <t>725</t>
  </si>
  <si>
    <t>Zdravotechnika - zariaď. predmety</t>
  </si>
  <si>
    <t>380</t>
  </si>
  <si>
    <t>725119401.S</t>
  </si>
  <si>
    <t>Montáž záchodovej misy keramickej volne stojacej so šikmým odpadom</t>
  </si>
  <si>
    <t>1895411491</t>
  </si>
  <si>
    <t>381</t>
  </si>
  <si>
    <t>642350002600.S</t>
  </si>
  <si>
    <t>Misa záchodová keramická voľne stojaca so šikmým odpadom</t>
  </si>
  <si>
    <t>-1252009234</t>
  </si>
  <si>
    <t>242</t>
  </si>
  <si>
    <t>725129201</t>
  </si>
  <si>
    <t>Montáž pisoáru keramického bez splachovacej nádrže</t>
  </si>
  <si>
    <t>227676121</t>
  </si>
  <si>
    <t>323</t>
  </si>
  <si>
    <t>642510000100</t>
  </si>
  <si>
    <t>Pisoár, rozmer 430x315x665 mm, keramika</t>
  </si>
  <si>
    <t>128</t>
  </si>
  <si>
    <t>83902250</t>
  </si>
  <si>
    <t>725219401</t>
  </si>
  <si>
    <t>Montáž umývadla na skrutky do muriva, bez výtokovej armatúry</t>
  </si>
  <si>
    <t>108</t>
  </si>
  <si>
    <t>325</t>
  </si>
  <si>
    <t>642110000300</t>
  </si>
  <si>
    <t>Umývadlo keramické rozmer 650x485x170 mm, biela</t>
  </si>
  <si>
    <t>1544461834</t>
  </si>
  <si>
    <t>149</t>
  </si>
  <si>
    <t>725333360</t>
  </si>
  <si>
    <t>Montáž výlevky keramickej voľne stojacej bez výtokovej armatúry</t>
  </si>
  <si>
    <t>-2112902150</t>
  </si>
  <si>
    <t>150</t>
  </si>
  <si>
    <t>642710000200</t>
  </si>
  <si>
    <t>Výlevka stojatá keramická, rozmer 425x500x450 mm, plastová mreža</t>
  </si>
  <si>
    <t>-627307628</t>
  </si>
  <si>
    <t>469</t>
  </si>
  <si>
    <t>725539140.S</t>
  </si>
  <si>
    <t>Montáž elektrického prietokového ohrievača malolitrážneho do 5 L</t>
  </si>
  <si>
    <t>-238964558</t>
  </si>
  <si>
    <t>464</t>
  </si>
  <si>
    <t>134999</t>
  </si>
  <si>
    <t>Prietokový ohrievač</t>
  </si>
  <si>
    <t>1239637229</t>
  </si>
  <si>
    <t>463</t>
  </si>
  <si>
    <t>725539150</t>
  </si>
  <si>
    <t>Montáž elektrického zásobníka</t>
  </si>
  <si>
    <t>-726270441</t>
  </si>
  <si>
    <t>470</t>
  </si>
  <si>
    <t>232106</t>
  </si>
  <si>
    <t>Elektrický závesný ohrievač vody a úsporný ohrev z obnoviteľných zdrojov,100 l, 230V</t>
  </si>
  <si>
    <t>-552533905</t>
  </si>
  <si>
    <t>312</t>
  </si>
  <si>
    <t>725590811</t>
  </si>
  <si>
    <t>Vnútrostav. premiestnenie vybúr. hmôt zariaď. predmetov vodorovne do 100 m z budov s výš. do 6 m</t>
  </si>
  <si>
    <t>249513289</t>
  </si>
  <si>
    <t>472</t>
  </si>
  <si>
    <t>725819401.S</t>
  </si>
  <si>
    <t>Montáž ventilu rohového s pripojovacou rúrkou G 1/2</t>
  </si>
  <si>
    <t>1974774745</t>
  </si>
  <si>
    <t>473</t>
  </si>
  <si>
    <t>551110007700.S</t>
  </si>
  <si>
    <t>Guľový uzáver pre vodu rohový 1/2", niklovaná mosadz</t>
  </si>
  <si>
    <t>-1510493111</t>
  </si>
  <si>
    <t>66</t>
  </si>
  <si>
    <t>725829201</t>
  </si>
  <si>
    <t>Montáž batérie umývadlovej a drezovej nástennej pákovej, alebo klasickej</t>
  </si>
  <si>
    <t>132</t>
  </si>
  <si>
    <t>471</t>
  </si>
  <si>
    <t>551450003800.S</t>
  </si>
  <si>
    <t>Batéria umývadlová stojanková páková</t>
  </si>
  <si>
    <t>1952998642</t>
  </si>
  <si>
    <t>199</t>
  </si>
  <si>
    <t>551450000200r</t>
  </si>
  <si>
    <t>Batéria nástenná pre výlevku, rozmer dxšxv 253x147x103 mm, jednopáková, chróm</t>
  </si>
  <si>
    <t>2072756383</t>
  </si>
  <si>
    <t>204</t>
  </si>
  <si>
    <t>725869301</t>
  </si>
  <si>
    <t>Montáž zápachovej uzávierky pre zariaďovacie predmety, umývadlovej do D 40</t>
  </si>
  <si>
    <t>474867039</t>
  </si>
  <si>
    <t>332</t>
  </si>
  <si>
    <t>551620006000</t>
  </si>
  <si>
    <t>Zápachová uzávierka kolenová uzatvárateľný pre umývadlá, d 40 mm, G 1 1/2" x 1 1/4", biely, s blokovaním spätného toku, vodorovný odtok, plast</t>
  </si>
  <si>
    <t>-1878270067</t>
  </si>
  <si>
    <t>382</t>
  </si>
  <si>
    <t>725869370.S</t>
  </si>
  <si>
    <t>Montáž zápachovej uzávierky pre zariaďovacie predmety, pisoárovej do D 40</t>
  </si>
  <si>
    <t>986013298</t>
  </si>
  <si>
    <t>383</t>
  </si>
  <si>
    <t>551620010800.S</t>
  </si>
  <si>
    <t>Zápachová uzávierka - sifón pre pisoáre DN 40</t>
  </si>
  <si>
    <t>1234145292</t>
  </si>
  <si>
    <t>85</t>
  </si>
  <si>
    <t>998725201</t>
  </si>
  <si>
    <t>Presun hmôt pre zariaďovacie predmety v objektoch výšky do 6 m</t>
  </si>
  <si>
    <t>998725292</t>
  </si>
  <si>
    <t>Zariaďovacie predmety, prípl.za presun nad vymedz. najväčšiu dopravnú vzdialenosť do 100m</t>
  </si>
  <si>
    <t>172</t>
  </si>
  <si>
    <t>733</t>
  </si>
  <si>
    <t>Ústredné kúrenie - rozvodné potrubie</t>
  </si>
  <si>
    <t>468</t>
  </si>
  <si>
    <t>733160805.S</t>
  </si>
  <si>
    <t>Demontáž plastového PVC potrubia do D 50 mm -0,00152t</t>
  </si>
  <si>
    <t>1128382533</t>
  </si>
  <si>
    <t>Práce a dodávky M</t>
  </si>
  <si>
    <t>3</t>
  </si>
  <si>
    <t>23-M</t>
  </si>
  <si>
    <t>Montáže potrubia</t>
  </si>
  <si>
    <t>202</t>
  </si>
  <si>
    <t>230180068</t>
  </si>
  <si>
    <t>Montáž rúrových dielov</t>
  </si>
  <si>
    <t>64</t>
  </si>
  <si>
    <t>-1833664179</t>
  </si>
  <si>
    <t>478</t>
  </si>
  <si>
    <t>197730053900</t>
  </si>
  <si>
    <t>Prechodka s vnútorným závitom, d 26 mm - 3/4", mosadz, O - krúžok EPDM</t>
  </si>
  <si>
    <t>1885281340</t>
  </si>
  <si>
    <t>479</t>
  </si>
  <si>
    <t>197730053700</t>
  </si>
  <si>
    <t>Prechodka s vnútorným závitom, d 20 mm - 1/2", mosadz, O - krúžok EPDM</t>
  </si>
  <si>
    <t>2103098533</t>
  </si>
  <si>
    <t>451</t>
  </si>
  <si>
    <t>552810005800.S</t>
  </si>
  <si>
    <t>Záves stropný nadstaviteľný</t>
  </si>
  <si>
    <t>274475963</t>
  </si>
  <si>
    <t>HZS</t>
  </si>
  <si>
    <t>Hodinové zúčtovacie sadzby</t>
  </si>
  <si>
    <t>99</t>
  </si>
  <si>
    <t>HZS000111.S</t>
  </si>
  <si>
    <t>Stavebno montážne práce menej náročne, pomocné alebo manupulačné (Tr. 1) v rozsahu viac ako 8 hodín</t>
  </si>
  <si>
    <t>hod</t>
  </si>
  <si>
    <t>262144</t>
  </si>
  <si>
    <t>198</t>
  </si>
  <si>
    <t>218</t>
  </si>
  <si>
    <t>HZS000112</t>
  </si>
  <si>
    <t>Stavebno montážne práce náročnejšie, ucelené, obtiažne, rutinné (Tr. 2) v rozsahu viac ako 8 hodín náročnejšie</t>
  </si>
  <si>
    <t>-775204760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</si>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</sst>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%"/>
    <numFmt numFmtId="166" formatCode="#,##0.00000"/>
  </numFmts>
  <fonts count="24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2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2" fillId="4" borderId="6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9" fillId="0" borderId="4" xfId="0" applyNumberFormat="1" applyFont="1" applyBorder="1" applyAlignment="1"/>
    <xf numFmtId="166" fontId="19" fillId="0" borderId="17" xfId="0" applyNumberFormat="1" applyFont="1" applyBorder="1" applyAlignment="1"/>
    <xf numFmtId="4" fontId="20" fillId="0" borderId="0" xfId="0" applyNumberFormat="1" applyFont="1" applyAlignment="1">
      <alignment vertical="center"/>
    </xf>
    <xf numFmtId="0" fontId="21" fillId="0" borderId="0" xfId="0" applyFont="1" applyAlignment="1"/>
    <xf numFmtId="0" fontId="21" fillId="0" borderId="3" xfId="0" applyFont="1" applyBorder="1" applyAlignment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Alignment="1" applyProtection="1">
      <protection locked="0"/>
    </xf>
    <xf numFmtId="0" fontId="21" fillId="0" borderId="18" xfId="0" applyFont="1" applyBorder="1" applyAlignment="1"/>
    <xf numFmtId="0" fontId="21" fillId="0" borderId="0" xfId="0" applyFont="1" applyBorder="1" applyAlignment="1"/>
    <xf numFmtId="166" fontId="21" fillId="0" borderId="0" xfId="0" applyNumberFormat="1" applyFont="1" applyBorder="1" applyAlignment="1"/>
    <xf numFmtId="166" fontId="21" fillId="0" borderId="19" xfId="0" applyNumberFormat="1" applyFont="1" applyBorder="1" applyAlignme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20" xfId="0" applyFont="1" applyBorder="1" applyAlignment="1" applyProtection="1">
      <alignment horizontal="center" vertical="center"/>
      <protection locked="0"/>
    </xf>
    <xf numFmtId="49" fontId="22" fillId="0" borderId="20" xfId="0" applyNumberFormat="1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left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4" fontId="22" fillId="2" borderId="20" xfId="0" applyNumberFormat="1" applyFont="1" applyFill="1" applyBorder="1" applyAlignment="1" applyProtection="1">
      <alignment vertical="center"/>
      <protection locked="0"/>
    </xf>
    <xf numFmtId="4" fontId="22" fillId="0" borderId="20" xfId="0" applyNumberFormat="1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2" borderId="18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2" borderId="20" xfId="0" applyFont="1" applyFill="1" applyBorder="1" applyAlignment="1" applyProtection="1">
      <alignment horizontal="center" vertical="center"/>
      <protection locked="0"/>
    </xf>
    <xf numFmtId="49" fontId="0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left" vertical="center" wrapText="1"/>
      <protection locked="0"/>
    </xf>
    <xf numFmtId="0" fontId="0" fillId="2" borderId="20" xfId="0" applyFont="1" applyFill="1" applyBorder="1" applyAlignment="1" applyProtection="1">
      <alignment horizontal="center" vertical="center" wrapText="1"/>
      <protection locked="0"/>
    </xf>
    <xf numFmtId="4" fontId="0" fillId="2" borderId="20" xfId="0" applyNumberFormat="1" applyFont="1" applyFill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9" fillId="2" borderId="20" xfId="0" applyFont="1" applyFill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0" fillId="0" borderId="12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7%20SO&#352;%20Torna&#318;a%20S&#352;,%20RVA/ARCHIV%20IN%20OUT%20(e-maily)/IN/Profesie/2022-05-19%20(ENAU)%20aktual%20rozpo&#269;et/300-2020%20-%20So&#353;%20Torna&#318;a%20-%20Moderniz&#225;cia%20odborn&#233;ho%20vzdel&#225;vania%20-%20budova%20So&#353;%20%5bzadanie%5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ácia stavby"/>
      <sheetName val="1 - UK"/>
      <sheetName val="1.1 - Kotolňa"/>
      <sheetName val="2 - ZTI"/>
      <sheetName val="3 - Vetranie"/>
      <sheetName val="4 - OPZ"/>
    </sheetNames>
    <sheetDataSet>
      <sheetData sheetId="0">
        <row r="6">
          <cell r="K6" t="str">
            <v>Soš Tornaľa - Modernizácia odborného vzdelávania - budova Soš</v>
          </cell>
        </row>
        <row r="8">
          <cell r="AN8" t="str">
            <v>18. 5. 2022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5"/>
  <sheetViews>
    <sheetView showGridLines="0" tabSelected="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</cols>
  <sheetData>
    <row r="2" spans="1:46" ht="36.9" customHeight="1">
      <c r="L2" s="1" t="s">
        <v>0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1</v>
      </c>
    </row>
    <row r="3" spans="1:46" ht="6.9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2</v>
      </c>
    </row>
    <row r="4" spans="1:46" ht="24.9" customHeight="1">
      <c r="B4" s="6"/>
      <c r="D4" s="7" t="s">
        <v>3</v>
      </c>
      <c r="L4" s="6"/>
      <c r="M4" s="8" t="s">
        <v>4</v>
      </c>
      <c r="AT4" s="3" t="s">
        <v>5</v>
      </c>
    </row>
    <row r="5" spans="1:46" ht="6.9" customHeight="1">
      <c r="B5" s="6"/>
      <c r="L5" s="6"/>
    </row>
    <row r="6" spans="1:46" ht="12" customHeight="1">
      <c r="B6" s="6"/>
      <c r="D6" s="9" t="s">
        <v>6</v>
      </c>
      <c r="L6" s="6"/>
    </row>
    <row r="7" spans="1:46" ht="16.5" customHeight="1">
      <c r="B7" s="6"/>
      <c r="E7" s="10" t="str">
        <f>'[1]Rekapitulácia stavby'!K6</f>
        <v>Soš Tornaľa - Modernizácia odborného vzdelávania - budova Soš</v>
      </c>
      <c r="F7" s="11"/>
      <c r="G7" s="11"/>
      <c r="H7" s="11"/>
      <c r="L7" s="6"/>
    </row>
    <row r="8" spans="1:46" s="15" customFormat="1" ht="12" customHeight="1">
      <c r="A8" s="12"/>
      <c r="B8" s="13"/>
      <c r="C8" s="12"/>
      <c r="D8" s="9" t="s">
        <v>7</v>
      </c>
      <c r="E8" s="12"/>
      <c r="F8" s="12"/>
      <c r="G8" s="12"/>
      <c r="H8" s="12"/>
      <c r="I8" s="12"/>
      <c r="J8" s="12"/>
      <c r="K8" s="12"/>
      <c r="L8" s="14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46" s="15" customFormat="1" ht="16.5" customHeight="1">
      <c r="A9" s="12"/>
      <c r="B9" s="13"/>
      <c r="C9" s="12"/>
      <c r="D9" s="12"/>
      <c r="E9" s="16" t="s">
        <v>8</v>
      </c>
      <c r="F9" s="17"/>
      <c r="G9" s="17"/>
      <c r="H9" s="17"/>
      <c r="I9" s="12"/>
      <c r="J9" s="12"/>
      <c r="K9" s="12"/>
      <c r="L9" s="14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46" s="15" customFormat="1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12"/>
      <c r="L10" s="14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46" s="15" customFormat="1" ht="12" customHeight="1">
      <c r="A11" s="12"/>
      <c r="B11" s="13"/>
      <c r="C11" s="12"/>
      <c r="D11" s="9" t="s">
        <v>9</v>
      </c>
      <c r="E11" s="12"/>
      <c r="F11" s="18" t="s">
        <v>10</v>
      </c>
      <c r="G11" s="12"/>
      <c r="H11" s="12"/>
      <c r="I11" s="9" t="s">
        <v>11</v>
      </c>
      <c r="J11" s="18" t="s">
        <v>10</v>
      </c>
      <c r="K11" s="12"/>
      <c r="L11" s="14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46" s="15" customFormat="1" ht="12" customHeight="1">
      <c r="A12" s="12"/>
      <c r="B12" s="13"/>
      <c r="C12" s="12"/>
      <c r="D12" s="9" t="s">
        <v>12</v>
      </c>
      <c r="E12" s="12"/>
      <c r="F12" s="18" t="s">
        <v>13</v>
      </c>
      <c r="G12" s="12"/>
      <c r="H12" s="12"/>
      <c r="I12" s="9" t="s">
        <v>14</v>
      </c>
      <c r="J12" s="19" t="str">
        <f>'[1]Rekapitulácia stavby'!AN8</f>
        <v>18. 5. 2022</v>
      </c>
      <c r="K12" s="12"/>
      <c r="L12" s="14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46" s="15" customFormat="1" ht="10.8" customHeight="1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12"/>
      <c r="L13" s="14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46" s="15" customFormat="1" ht="12" customHeight="1">
      <c r="A14" s="12"/>
      <c r="B14" s="13"/>
      <c r="C14" s="12"/>
      <c r="D14" s="9" t="s">
        <v>15</v>
      </c>
      <c r="E14" s="12"/>
      <c r="F14" s="12"/>
      <c r="G14" s="12"/>
      <c r="H14" s="12"/>
      <c r="I14" s="9" t="s">
        <v>16</v>
      </c>
      <c r="J14" s="18" t="s">
        <v>10</v>
      </c>
      <c r="K14" s="12"/>
      <c r="L14" s="14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46" s="15" customFormat="1" ht="18" customHeight="1">
      <c r="A15" s="12"/>
      <c r="B15" s="13"/>
      <c r="C15" s="12"/>
      <c r="D15" s="12"/>
      <c r="E15" s="18" t="s">
        <v>17</v>
      </c>
      <c r="F15" s="12"/>
      <c r="G15" s="12"/>
      <c r="H15" s="12"/>
      <c r="I15" s="9" t="s">
        <v>18</v>
      </c>
      <c r="J15" s="18" t="s">
        <v>10</v>
      </c>
      <c r="K15" s="12"/>
      <c r="L15" s="14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46" s="15" customFormat="1" ht="6.9" customHeight="1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12"/>
      <c r="L16" s="14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15" customFormat="1" ht="12" customHeight="1">
      <c r="A17" s="12"/>
      <c r="B17" s="13"/>
      <c r="C17" s="12"/>
      <c r="D17" s="9" t="s">
        <v>19</v>
      </c>
      <c r="E17" s="12"/>
      <c r="F17" s="12"/>
      <c r="G17" s="12"/>
      <c r="H17" s="12"/>
      <c r="I17" s="9" t="s">
        <v>16</v>
      </c>
      <c r="J17" s="20" t="str">
        <f>'[1]Rekapitulácia stavby'!AN13</f>
        <v>Vyplň údaj</v>
      </c>
      <c r="K17" s="12"/>
      <c r="L17" s="14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s="15" customFormat="1" ht="18" customHeight="1">
      <c r="A18" s="12"/>
      <c r="B18" s="13"/>
      <c r="C18" s="12"/>
      <c r="D18" s="12"/>
      <c r="E18" s="21" t="str">
        <f>'[1]Rekapitulácia stavby'!E14</f>
        <v>Vyplň údaj</v>
      </c>
      <c r="F18" s="22"/>
      <c r="G18" s="22"/>
      <c r="H18" s="22"/>
      <c r="I18" s="9" t="s">
        <v>18</v>
      </c>
      <c r="J18" s="20" t="str">
        <f>'[1]Rekapitulácia stavby'!AN14</f>
        <v>Vyplň údaj</v>
      </c>
      <c r="K18" s="12"/>
      <c r="L18" s="14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s="15" customFormat="1" ht="6.9" customHeight="1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12"/>
      <c r="L19" s="14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s="15" customFormat="1" ht="12" customHeight="1">
      <c r="A20" s="12"/>
      <c r="B20" s="13"/>
      <c r="C20" s="12"/>
      <c r="D20" s="9" t="s">
        <v>20</v>
      </c>
      <c r="E20" s="12"/>
      <c r="F20" s="12"/>
      <c r="G20" s="12"/>
      <c r="H20" s="12"/>
      <c r="I20" s="9" t="s">
        <v>16</v>
      </c>
      <c r="J20" s="18" t="s">
        <v>10</v>
      </c>
      <c r="K20" s="12"/>
      <c r="L20" s="14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s="15" customFormat="1" ht="18" customHeight="1">
      <c r="A21" s="12"/>
      <c r="B21" s="13"/>
      <c r="C21" s="12"/>
      <c r="D21" s="12"/>
      <c r="E21" s="18" t="s">
        <v>21</v>
      </c>
      <c r="F21" s="12"/>
      <c r="G21" s="12"/>
      <c r="H21" s="12"/>
      <c r="I21" s="9" t="s">
        <v>18</v>
      </c>
      <c r="J21" s="18" t="s">
        <v>10</v>
      </c>
      <c r="K21" s="12"/>
      <c r="L21" s="14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s="15" customFormat="1" ht="6.9" customHeight="1">
      <c r="A22" s="12"/>
      <c r="B22" s="13"/>
      <c r="C22" s="12"/>
      <c r="D22" s="12"/>
      <c r="E22" s="12"/>
      <c r="F22" s="12"/>
      <c r="G22" s="12"/>
      <c r="H22" s="12"/>
      <c r="I22" s="12"/>
      <c r="J22" s="12"/>
      <c r="K22" s="12"/>
      <c r="L22" s="14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s="15" customFormat="1" ht="12" customHeight="1">
      <c r="A23" s="12"/>
      <c r="B23" s="13"/>
      <c r="C23" s="12"/>
      <c r="D23" s="9" t="s">
        <v>22</v>
      </c>
      <c r="E23" s="12"/>
      <c r="F23" s="12"/>
      <c r="G23" s="12"/>
      <c r="H23" s="12"/>
      <c r="I23" s="9" t="s">
        <v>16</v>
      </c>
      <c r="J23" s="18" t="s">
        <v>10</v>
      </c>
      <c r="K23" s="12"/>
      <c r="L23" s="14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s="15" customFormat="1" ht="18" customHeight="1">
      <c r="A24" s="12"/>
      <c r="B24" s="13"/>
      <c r="C24" s="12"/>
      <c r="D24" s="12"/>
      <c r="E24" s="18" t="s">
        <v>21</v>
      </c>
      <c r="F24" s="12"/>
      <c r="G24" s="12"/>
      <c r="H24" s="12"/>
      <c r="I24" s="9" t="s">
        <v>18</v>
      </c>
      <c r="J24" s="18" t="s">
        <v>10</v>
      </c>
      <c r="K24" s="12"/>
      <c r="L24" s="14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s="15" customFormat="1" ht="6.9" customHeight="1">
      <c r="A25" s="12"/>
      <c r="B25" s="13"/>
      <c r="C25" s="12"/>
      <c r="D25" s="12"/>
      <c r="E25" s="12"/>
      <c r="F25" s="12"/>
      <c r="G25" s="12"/>
      <c r="H25" s="12"/>
      <c r="I25" s="12"/>
      <c r="J25" s="12"/>
      <c r="K25" s="12"/>
      <c r="L25" s="14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s="15" customFormat="1" ht="12" customHeight="1">
      <c r="A26" s="12"/>
      <c r="B26" s="13"/>
      <c r="C26" s="12"/>
      <c r="D26" s="9" t="s">
        <v>23</v>
      </c>
      <c r="E26" s="12"/>
      <c r="F26" s="12"/>
      <c r="G26" s="12"/>
      <c r="H26" s="12"/>
      <c r="I26" s="12"/>
      <c r="J26" s="12"/>
      <c r="K26" s="12"/>
      <c r="L26" s="14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s="27" customFormat="1" ht="16.5" customHeight="1">
      <c r="A27" s="23"/>
      <c r="B27" s="24"/>
      <c r="C27" s="23"/>
      <c r="D27" s="23"/>
      <c r="E27" s="25" t="s">
        <v>24</v>
      </c>
      <c r="F27" s="25"/>
      <c r="G27" s="25"/>
      <c r="H27" s="25"/>
      <c r="I27" s="23"/>
      <c r="J27" s="23"/>
      <c r="K27" s="23"/>
      <c r="L27" s="26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pans="1:31" s="15" customFormat="1" ht="6.9" customHeight="1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  <c r="L28" s="14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s="15" customFormat="1" ht="6.9" customHeight="1">
      <c r="A29" s="12"/>
      <c r="B29" s="13"/>
      <c r="C29" s="12"/>
      <c r="D29" s="28"/>
      <c r="E29" s="28"/>
      <c r="F29" s="28"/>
      <c r="G29" s="28"/>
      <c r="H29" s="28"/>
      <c r="I29" s="28"/>
      <c r="J29" s="28"/>
      <c r="K29" s="28"/>
      <c r="L29" s="14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s="15" customFormat="1" ht="25.35" customHeight="1">
      <c r="A30" s="12"/>
      <c r="B30" s="13"/>
      <c r="C30" s="12"/>
      <c r="D30" s="29" t="s">
        <v>25</v>
      </c>
      <c r="E30" s="12"/>
      <c r="F30" s="12"/>
      <c r="G30" s="12"/>
      <c r="H30" s="12"/>
      <c r="I30" s="12"/>
      <c r="J30" s="30">
        <f>ROUND(J129, 2)</f>
        <v>0</v>
      </c>
      <c r="K30" s="12"/>
      <c r="L30" s="14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s="15" customFormat="1" ht="6.9" customHeight="1">
      <c r="A31" s="12"/>
      <c r="B31" s="13"/>
      <c r="C31" s="12"/>
      <c r="D31" s="28"/>
      <c r="E31" s="28"/>
      <c r="F31" s="28"/>
      <c r="G31" s="28"/>
      <c r="H31" s="28"/>
      <c r="I31" s="28"/>
      <c r="J31" s="28"/>
      <c r="K31" s="28"/>
      <c r="L31" s="14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s="15" customFormat="1" ht="14.4" customHeight="1">
      <c r="A32" s="12"/>
      <c r="B32" s="13"/>
      <c r="C32" s="12"/>
      <c r="D32" s="12"/>
      <c r="E32" s="12"/>
      <c r="F32" s="31" t="s">
        <v>26</v>
      </c>
      <c r="G32" s="12"/>
      <c r="H32" s="12"/>
      <c r="I32" s="31" t="s">
        <v>27</v>
      </c>
      <c r="J32" s="31" t="s">
        <v>28</v>
      </c>
      <c r="K32" s="12"/>
      <c r="L32" s="14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s="15" customFormat="1" ht="14.4" customHeight="1">
      <c r="A33" s="12"/>
      <c r="B33" s="13"/>
      <c r="C33" s="12"/>
      <c r="D33" s="32" t="s">
        <v>29</v>
      </c>
      <c r="E33" s="33" t="s">
        <v>30</v>
      </c>
      <c r="F33" s="34">
        <f>ROUND((ROUND((SUM(BE129:BE248)),  2) + SUM(BE250:BE254)), 2)</f>
        <v>0</v>
      </c>
      <c r="G33" s="35"/>
      <c r="H33" s="35"/>
      <c r="I33" s="36">
        <v>0.2</v>
      </c>
      <c r="J33" s="34">
        <f>ROUND((ROUND(((SUM(BE129:BE248))*I33),  2) + (SUM(BE250:BE254)*I33)), 2)</f>
        <v>0</v>
      </c>
      <c r="K33" s="12"/>
      <c r="L33" s="14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s="15" customFormat="1" ht="14.4" customHeight="1">
      <c r="A34" s="12"/>
      <c r="B34" s="13"/>
      <c r="C34" s="12"/>
      <c r="D34" s="12"/>
      <c r="E34" s="33" t="s">
        <v>31</v>
      </c>
      <c r="F34" s="34">
        <f>ROUND((ROUND((SUM(BF129:BF248)),  2) + SUM(BF250:BF254)), 2)</f>
        <v>0</v>
      </c>
      <c r="G34" s="35"/>
      <c r="H34" s="35"/>
      <c r="I34" s="36">
        <v>0.2</v>
      </c>
      <c r="J34" s="34">
        <f>ROUND((ROUND(((SUM(BF129:BF248))*I34),  2) + (SUM(BF250:BF254)*I34)), 2)</f>
        <v>0</v>
      </c>
      <c r="K34" s="12"/>
      <c r="L34" s="14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s="15" customFormat="1" ht="14.4" hidden="1" customHeight="1">
      <c r="A35" s="12"/>
      <c r="B35" s="13"/>
      <c r="C35" s="12"/>
      <c r="D35" s="12"/>
      <c r="E35" s="9" t="s">
        <v>32</v>
      </c>
      <c r="F35" s="37">
        <f>ROUND((ROUND((SUM(BG129:BG248)),  2) + SUM(BG250:BG254)), 2)</f>
        <v>0</v>
      </c>
      <c r="G35" s="12"/>
      <c r="H35" s="12"/>
      <c r="I35" s="38">
        <v>0.2</v>
      </c>
      <c r="J35" s="37">
        <f>0</f>
        <v>0</v>
      </c>
      <c r="K35" s="12"/>
      <c r="L35" s="14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s="15" customFormat="1" ht="14.4" hidden="1" customHeight="1">
      <c r="A36" s="12"/>
      <c r="B36" s="13"/>
      <c r="C36" s="12"/>
      <c r="D36" s="12"/>
      <c r="E36" s="9" t="s">
        <v>33</v>
      </c>
      <c r="F36" s="37">
        <f>ROUND((ROUND((SUM(BH129:BH248)),  2) + SUM(BH250:BH254)), 2)</f>
        <v>0</v>
      </c>
      <c r="G36" s="12"/>
      <c r="H36" s="12"/>
      <c r="I36" s="38">
        <v>0.2</v>
      </c>
      <c r="J36" s="37">
        <f>0</f>
        <v>0</v>
      </c>
      <c r="K36" s="12"/>
      <c r="L36" s="14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s="15" customFormat="1" ht="14.4" hidden="1" customHeight="1">
      <c r="A37" s="12"/>
      <c r="B37" s="13"/>
      <c r="C37" s="12"/>
      <c r="D37" s="12"/>
      <c r="E37" s="33" t="s">
        <v>34</v>
      </c>
      <c r="F37" s="34">
        <f>ROUND((ROUND((SUM(BI129:BI248)),  2) + SUM(BI250:BI254)), 2)</f>
        <v>0</v>
      </c>
      <c r="G37" s="35"/>
      <c r="H37" s="35"/>
      <c r="I37" s="36">
        <v>0</v>
      </c>
      <c r="J37" s="34">
        <f>0</f>
        <v>0</v>
      </c>
      <c r="K37" s="12"/>
      <c r="L37" s="14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s="15" customFormat="1" ht="6.9" customHeight="1">
      <c r="A38" s="12"/>
      <c r="B38" s="13"/>
      <c r="C38" s="12"/>
      <c r="D38" s="12"/>
      <c r="E38" s="12"/>
      <c r="F38" s="12"/>
      <c r="G38" s="12"/>
      <c r="H38" s="12"/>
      <c r="I38" s="12"/>
      <c r="J38" s="12"/>
      <c r="K38" s="12"/>
      <c r="L38" s="14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s="15" customFormat="1" ht="25.35" customHeight="1">
      <c r="A39" s="12"/>
      <c r="B39" s="13"/>
      <c r="C39" s="39"/>
      <c r="D39" s="40" t="s">
        <v>35</v>
      </c>
      <c r="E39" s="41"/>
      <c r="F39" s="41"/>
      <c r="G39" s="42" t="s">
        <v>36</v>
      </c>
      <c r="H39" s="43" t="s">
        <v>37</v>
      </c>
      <c r="I39" s="41"/>
      <c r="J39" s="44">
        <f>SUM(J30:J37)</f>
        <v>0</v>
      </c>
      <c r="K39" s="45"/>
      <c r="L39" s="14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s="15" customFormat="1" ht="14.4" customHeight="1">
      <c r="A40" s="12"/>
      <c r="B40" s="13"/>
      <c r="C40" s="12"/>
      <c r="D40" s="12"/>
      <c r="E40" s="12"/>
      <c r="F40" s="12"/>
      <c r="G40" s="12"/>
      <c r="H40" s="12"/>
      <c r="I40" s="12"/>
      <c r="J40" s="12"/>
      <c r="K40" s="12"/>
      <c r="L40" s="14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ht="14.4" customHeight="1">
      <c r="B41" s="6"/>
      <c r="L41" s="6"/>
    </row>
    <row r="42" spans="1:31" ht="14.4" customHeight="1">
      <c r="B42" s="6"/>
      <c r="L42" s="6"/>
    </row>
    <row r="43" spans="1:31" ht="14.4" customHeight="1">
      <c r="B43" s="6"/>
      <c r="L43" s="6"/>
    </row>
    <row r="44" spans="1:31" ht="14.4" customHeight="1">
      <c r="B44" s="6"/>
      <c r="L44" s="6"/>
    </row>
    <row r="45" spans="1:31" ht="14.4" customHeight="1">
      <c r="B45" s="6"/>
      <c r="L45" s="6"/>
    </row>
    <row r="46" spans="1:31" ht="14.4" customHeight="1">
      <c r="B46" s="6"/>
      <c r="L46" s="6"/>
    </row>
    <row r="47" spans="1:31" ht="14.4" customHeight="1">
      <c r="B47" s="6"/>
      <c r="L47" s="6"/>
    </row>
    <row r="48" spans="1:31" ht="14.4" customHeight="1">
      <c r="B48" s="6"/>
      <c r="L48" s="6"/>
    </row>
    <row r="49" spans="1:31" ht="14.4" customHeight="1">
      <c r="B49" s="6"/>
      <c r="L49" s="6"/>
    </row>
    <row r="50" spans="1:31" s="15" customFormat="1" ht="14.4" customHeight="1">
      <c r="B50" s="14"/>
      <c r="D50" s="46" t="s">
        <v>38</v>
      </c>
      <c r="E50" s="47"/>
      <c r="F50" s="47"/>
      <c r="G50" s="46" t="s">
        <v>39</v>
      </c>
      <c r="H50" s="47"/>
      <c r="I50" s="47"/>
      <c r="J50" s="47"/>
      <c r="K50" s="47"/>
      <c r="L50" s="14"/>
    </row>
    <row r="51" spans="1:31">
      <c r="B51" s="6"/>
      <c r="L51" s="6"/>
    </row>
    <row r="52" spans="1:31">
      <c r="B52" s="6"/>
      <c r="L52" s="6"/>
    </row>
    <row r="53" spans="1:31">
      <c r="B53" s="6"/>
      <c r="L53" s="6"/>
    </row>
    <row r="54" spans="1:31">
      <c r="B54" s="6"/>
      <c r="L54" s="6"/>
    </row>
    <row r="55" spans="1:31">
      <c r="B55" s="6"/>
      <c r="L55" s="6"/>
    </row>
    <row r="56" spans="1:31">
      <c r="B56" s="6"/>
      <c r="L56" s="6"/>
    </row>
    <row r="57" spans="1:31">
      <c r="B57" s="6"/>
      <c r="L57" s="6"/>
    </row>
    <row r="58" spans="1:31">
      <c r="B58" s="6"/>
      <c r="L58" s="6"/>
    </row>
    <row r="59" spans="1:31">
      <c r="B59" s="6"/>
      <c r="L59" s="6"/>
    </row>
    <row r="60" spans="1:31">
      <c r="B60" s="6"/>
      <c r="L60" s="6"/>
    </row>
    <row r="61" spans="1:31" s="15" customFormat="1" ht="13.2">
      <c r="A61" s="12"/>
      <c r="B61" s="13"/>
      <c r="C61" s="12"/>
      <c r="D61" s="48" t="s">
        <v>40</v>
      </c>
      <c r="E61" s="49"/>
      <c r="F61" s="50" t="s">
        <v>41</v>
      </c>
      <c r="G61" s="48" t="s">
        <v>40</v>
      </c>
      <c r="H61" s="49"/>
      <c r="I61" s="49"/>
      <c r="J61" s="51" t="s">
        <v>41</v>
      </c>
      <c r="K61" s="49"/>
      <c r="L61" s="1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>
      <c r="B62" s="6"/>
      <c r="L62" s="6"/>
    </row>
    <row r="63" spans="1:31">
      <c r="B63" s="6"/>
      <c r="L63" s="6"/>
    </row>
    <row r="64" spans="1:31">
      <c r="B64" s="6"/>
      <c r="L64" s="6"/>
    </row>
    <row r="65" spans="1:31" s="15" customFormat="1" ht="13.2">
      <c r="A65" s="12"/>
      <c r="B65" s="13"/>
      <c r="C65" s="12"/>
      <c r="D65" s="46" t="s">
        <v>42</v>
      </c>
      <c r="E65" s="52"/>
      <c r="F65" s="52"/>
      <c r="G65" s="46" t="s">
        <v>43</v>
      </c>
      <c r="H65" s="52"/>
      <c r="I65" s="52"/>
      <c r="J65" s="52"/>
      <c r="K65" s="52"/>
      <c r="L65" s="1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>
      <c r="B66" s="6"/>
      <c r="L66" s="6"/>
    </row>
    <row r="67" spans="1:31">
      <c r="B67" s="6"/>
      <c r="L67" s="6"/>
    </row>
    <row r="68" spans="1:31">
      <c r="B68" s="6"/>
      <c r="L68" s="6"/>
    </row>
    <row r="69" spans="1:31">
      <c r="B69" s="6"/>
      <c r="L69" s="6"/>
    </row>
    <row r="70" spans="1:31">
      <c r="B70" s="6"/>
      <c r="L70" s="6"/>
    </row>
    <row r="71" spans="1:31">
      <c r="B71" s="6"/>
      <c r="L71" s="6"/>
    </row>
    <row r="72" spans="1:31">
      <c r="B72" s="6"/>
      <c r="L72" s="6"/>
    </row>
    <row r="73" spans="1:31">
      <c r="B73" s="6"/>
      <c r="L73" s="6"/>
    </row>
    <row r="74" spans="1:31">
      <c r="B74" s="6"/>
      <c r="L74" s="6"/>
    </row>
    <row r="75" spans="1:31">
      <c r="B75" s="6"/>
      <c r="L75" s="6"/>
    </row>
    <row r="76" spans="1:31" s="15" customFormat="1" ht="13.2">
      <c r="A76" s="12"/>
      <c r="B76" s="13"/>
      <c r="C76" s="12"/>
      <c r="D76" s="48" t="s">
        <v>40</v>
      </c>
      <c r="E76" s="49"/>
      <c r="F76" s="50" t="s">
        <v>41</v>
      </c>
      <c r="G76" s="48" t="s">
        <v>40</v>
      </c>
      <c r="H76" s="49"/>
      <c r="I76" s="49"/>
      <c r="J76" s="51" t="s">
        <v>41</v>
      </c>
      <c r="K76" s="49"/>
      <c r="L76" s="14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s="15" customFormat="1" ht="14.4" customHeight="1">
      <c r="A77" s="1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4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81" spans="1:47" s="15" customFormat="1" ht="6.9" customHeight="1">
      <c r="A81" s="1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4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47" s="15" customFormat="1" ht="24.9" customHeight="1">
      <c r="A82" s="12"/>
      <c r="B82" s="13"/>
      <c r="C82" s="7" t="s">
        <v>44</v>
      </c>
      <c r="D82" s="12"/>
      <c r="E82" s="12"/>
      <c r="F82" s="12"/>
      <c r="G82" s="12"/>
      <c r="H82" s="12"/>
      <c r="I82" s="12"/>
      <c r="J82" s="12"/>
      <c r="K82" s="12"/>
      <c r="L82" s="14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47" s="15" customFormat="1" ht="6.9" customHeight="1">
      <c r="A83" s="12"/>
      <c r="B83" s="13"/>
      <c r="C83" s="12"/>
      <c r="D83" s="12"/>
      <c r="E83" s="12"/>
      <c r="F83" s="12"/>
      <c r="G83" s="12"/>
      <c r="H83" s="12"/>
      <c r="I83" s="12"/>
      <c r="J83" s="12"/>
      <c r="K83" s="12"/>
      <c r="L83" s="14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47" s="15" customFormat="1" ht="12" customHeight="1">
      <c r="A84" s="12"/>
      <c r="B84" s="13"/>
      <c r="C84" s="9" t="s">
        <v>6</v>
      </c>
      <c r="D84" s="12"/>
      <c r="E84" s="12"/>
      <c r="F84" s="12"/>
      <c r="G84" s="12"/>
      <c r="H84" s="12"/>
      <c r="I84" s="12"/>
      <c r="J84" s="12"/>
      <c r="K84" s="12"/>
      <c r="L84" s="14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47" s="15" customFormat="1" ht="16.5" customHeight="1">
      <c r="A85" s="12"/>
      <c r="B85" s="13"/>
      <c r="C85" s="12"/>
      <c r="D85" s="12"/>
      <c r="E85" s="10" t="str">
        <f>E7</f>
        <v>Soš Tornaľa - Modernizácia odborného vzdelávania - budova Soš</v>
      </c>
      <c r="F85" s="11"/>
      <c r="G85" s="11"/>
      <c r="H85" s="11"/>
      <c r="I85" s="12"/>
      <c r="J85" s="12"/>
      <c r="K85" s="12"/>
      <c r="L85" s="14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47" s="15" customFormat="1" ht="12" customHeight="1">
      <c r="A86" s="12"/>
      <c r="B86" s="13"/>
      <c r="C86" s="9" t="s">
        <v>7</v>
      </c>
      <c r="D86" s="12"/>
      <c r="E86" s="12"/>
      <c r="F86" s="12"/>
      <c r="G86" s="12"/>
      <c r="H86" s="12"/>
      <c r="I86" s="12"/>
      <c r="J86" s="12"/>
      <c r="K86" s="12"/>
      <c r="L86" s="14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47" s="15" customFormat="1" ht="16.5" customHeight="1">
      <c r="A87" s="12"/>
      <c r="B87" s="13"/>
      <c r="C87" s="12"/>
      <c r="D87" s="12"/>
      <c r="E87" s="16" t="str">
        <f>E9</f>
        <v>2 - ZTI</v>
      </c>
      <c r="F87" s="17"/>
      <c r="G87" s="17"/>
      <c r="H87" s="17"/>
      <c r="I87" s="12"/>
      <c r="J87" s="12"/>
      <c r="K87" s="12"/>
      <c r="L87" s="14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47" s="15" customFormat="1" ht="6.9" customHeight="1">
      <c r="A88" s="12"/>
      <c r="B88" s="13"/>
      <c r="C88" s="12"/>
      <c r="D88" s="12"/>
      <c r="E88" s="12"/>
      <c r="F88" s="12"/>
      <c r="G88" s="12"/>
      <c r="H88" s="12"/>
      <c r="I88" s="12"/>
      <c r="J88" s="12"/>
      <c r="K88" s="12"/>
      <c r="L88" s="14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47" s="15" customFormat="1" ht="12" customHeight="1">
      <c r="A89" s="12"/>
      <c r="B89" s="13"/>
      <c r="C89" s="9" t="s">
        <v>12</v>
      </c>
      <c r="D89" s="12"/>
      <c r="E89" s="12"/>
      <c r="F89" s="18" t="str">
        <f>F12</f>
        <v>kat.úz.: Tornaľa, p.č. 1869/17; 1869/37; 1869/40</v>
      </c>
      <c r="G89" s="12"/>
      <c r="H89" s="12"/>
      <c r="I89" s="9" t="s">
        <v>14</v>
      </c>
      <c r="J89" s="19" t="str">
        <f>IF(J12="","",J12)</f>
        <v>18. 5. 2022</v>
      </c>
      <c r="K89" s="12"/>
      <c r="L89" s="14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47" s="15" customFormat="1" ht="6.9" customHeight="1">
      <c r="A90" s="12"/>
      <c r="B90" s="13"/>
      <c r="C90" s="12"/>
      <c r="D90" s="12"/>
      <c r="E90" s="12"/>
      <c r="F90" s="12"/>
      <c r="G90" s="12"/>
      <c r="H90" s="12"/>
      <c r="I90" s="12"/>
      <c r="J90" s="12"/>
      <c r="K90" s="12"/>
      <c r="L90" s="14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47" s="15" customFormat="1" ht="25.65" customHeight="1">
      <c r="A91" s="12"/>
      <c r="B91" s="13"/>
      <c r="C91" s="9" t="s">
        <v>15</v>
      </c>
      <c r="D91" s="12"/>
      <c r="E91" s="12"/>
      <c r="F91" s="18" t="str">
        <f>E15</f>
        <v>Stredná odborná škola – Szakközépiskola Tornaľa</v>
      </c>
      <c r="G91" s="12"/>
      <c r="H91" s="12"/>
      <c r="I91" s="9" t="s">
        <v>20</v>
      </c>
      <c r="J91" s="57" t="str">
        <f>E21</f>
        <v>Ing. Pavol Fedorčák, PhD.</v>
      </c>
      <c r="K91" s="12"/>
      <c r="L91" s="14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47" s="15" customFormat="1" ht="25.65" customHeight="1">
      <c r="A92" s="12"/>
      <c r="B92" s="13"/>
      <c r="C92" s="9" t="s">
        <v>19</v>
      </c>
      <c r="D92" s="12"/>
      <c r="E92" s="12"/>
      <c r="F92" s="18" t="str">
        <f>IF(E18="","",E18)</f>
        <v>Vyplň údaj</v>
      </c>
      <c r="G92" s="12"/>
      <c r="H92" s="12"/>
      <c r="I92" s="9" t="s">
        <v>22</v>
      </c>
      <c r="J92" s="57" t="str">
        <f>E24</f>
        <v>Ing. Pavol Fedorčák, PhD.</v>
      </c>
      <c r="K92" s="12"/>
      <c r="L92" s="14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47" s="15" customFormat="1" ht="10.35" customHeight="1">
      <c r="A93" s="12"/>
      <c r="B93" s="13"/>
      <c r="C93" s="12"/>
      <c r="D93" s="12"/>
      <c r="E93" s="12"/>
      <c r="F93" s="12"/>
      <c r="G93" s="12"/>
      <c r="H93" s="12"/>
      <c r="I93" s="12"/>
      <c r="J93" s="12"/>
      <c r="K93" s="12"/>
      <c r="L93" s="14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47" s="15" customFormat="1" ht="29.25" customHeight="1">
      <c r="A94" s="12"/>
      <c r="B94" s="13"/>
      <c r="C94" s="58" t="s">
        <v>45</v>
      </c>
      <c r="D94" s="39"/>
      <c r="E94" s="39"/>
      <c r="F94" s="39"/>
      <c r="G94" s="39"/>
      <c r="H94" s="39"/>
      <c r="I94" s="39"/>
      <c r="J94" s="59" t="s">
        <v>46</v>
      </c>
      <c r="K94" s="39"/>
      <c r="L94" s="14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47" s="15" customFormat="1" ht="10.35" customHeight="1">
      <c r="A95" s="12"/>
      <c r="B95" s="13"/>
      <c r="C95" s="12"/>
      <c r="D95" s="12"/>
      <c r="E95" s="12"/>
      <c r="F95" s="12"/>
      <c r="G95" s="12"/>
      <c r="H95" s="12"/>
      <c r="I95" s="12"/>
      <c r="J95" s="12"/>
      <c r="K95" s="12"/>
      <c r="L95" s="14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47" s="15" customFormat="1" ht="22.8" customHeight="1">
      <c r="A96" s="12"/>
      <c r="B96" s="13"/>
      <c r="C96" s="60" t="s">
        <v>47</v>
      </c>
      <c r="D96" s="12"/>
      <c r="E96" s="12"/>
      <c r="F96" s="12"/>
      <c r="G96" s="12"/>
      <c r="H96" s="12"/>
      <c r="I96" s="12"/>
      <c r="J96" s="30">
        <f>J129</f>
        <v>0</v>
      </c>
      <c r="K96" s="12"/>
      <c r="L96" s="14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U96" s="3" t="s">
        <v>48</v>
      </c>
    </row>
    <row r="97" spans="1:31" s="61" customFormat="1" ht="24.9" customHeight="1">
      <c r="B97" s="62"/>
      <c r="D97" s="63" t="s">
        <v>49</v>
      </c>
      <c r="E97" s="64"/>
      <c r="F97" s="64"/>
      <c r="G97" s="64"/>
      <c r="H97" s="64"/>
      <c r="I97" s="64"/>
      <c r="J97" s="65">
        <f>J130</f>
        <v>0</v>
      </c>
      <c r="L97" s="62"/>
    </row>
    <row r="98" spans="1:31" s="66" customFormat="1" ht="19.95" customHeight="1">
      <c r="B98" s="67"/>
      <c r="D98" s="68" t="s">
        <v>50</v>
      </c>
      <c r="E98" s="69"/>
      <c r="F98" s="69"/>
      <c r="G98" s="69"/>
      <c r="H98" s="69"/>
      <c r="I98" s="69"/>
      <c r="J98" s="70">
        <f>J131</f>
        <v>0</v>
      </c>
      <c r="L98" s="67"/>
    </row>
    <row r="99" spans="1:31" s="61" customFormat="1" ht="24.9" customHeight="1">
      <c r="B99" s="62"/>
      <c r="D99" s="63" t="s">
        <v>51</v>
      </c>
      <c r="E99" s="64"/>
      <c r="F99" s="64"/>
      <c r="G99" s="64"/>
      <c r="H99" s="64"/>
      <c r="I99" s="64"/>
      <c r="J99" s="65">
        <f>J138</f>
        <v>0</v>
      </c>
      <c r="L99" s="62"/>
    </row>
    <row r="100" spans="1:31" s="61" customFormat="1" ht="24.9" customHeight="1">
      <c r="B100" s="62"/>
      <c r="D100" s="63" t="s">
        <v>52</v>
      </c>
      <c r="E100" s="64"/>
      <c r="F100" s="64"/>
      <c r="G100" s="64"/>
      <c r="H100" s="64"/>
      <c r="I100" s="64"/>
      <c r="J100" s="65">
        <f>J140</f>
        <v>0</v>
      </c>
      <c r="L100" s="62"/>
    </row>
    <row r="101" spans="1:31" s="66" customFormat="1" ht="19.95" customHeight="1">
      <c r="B101" s="67"/>
      <c r="D101" s="68" t="s">
        <v>53</v>
      </c>
      <c r="E101" s="69"/>
      <c r="F101" s="69"/>
      <c r="G101" s="69"/>
      <c r="H101" s="69"/>
      <c r="I101" s="69"/>
      <c r="J101" s="70">
        <f>J141</f>
        <v>0</v>
      </c>
      <c r="L101" s="67"/>
    </row>
    <row r="102" spans="1:31" s="66" customFormat="1" ht="19.95" customHeight="1">
      <c r="B102" s="67"/>
      <c r="D102" s="68" t="s">
        <v>54</v>
      </c>
      <c r="E102" s="69"/>
      <c r="F102" s="69"/>
      <c r="G102" s="69"/>
      <c r="H102" s="69"/>
      <c r="I102" s="69"/>
      <c r="J102" s="70">
        <f>J150</f>
        <v>0</v>
      </c>
      <c r="L102" s="67"/>
    </row>
    <row r="103" spans="1:31" s="66" customFormat="1" ht="19.95" customHeight="1">
      <c r="B103" s="67"/>
      <c r="D103" s="68" t="s">
        <v>55</v>
      </c>
      <c r="E103" s="69"/>
      <c r="F103" s="69"/>
      <c r="G103" s="69"/>
      <c r="H103" s="69"/>
      <c r="I103" s="69"/>
      <c r="J103" s="70">
        <f>J183</f>
        <v>0</v>
      </c>
      <c r="L103" s="67"/>
    </row>
    <row r="104" spans="1:31" s="66" customFormat="1" ht="19.95" customHeight="1">
      <c r="B104" s="67"/>
      <c r="D104" s="68" t="s">
        <v>56</v>
      </c>
      <c r="E104" s="69"/>
      <c r="F104" s="69"/>
      <c r="G104" s="69"/>
      <c r="H104" s="69"/>
      <c r="I104" s="69"/>
      <c r="J104" s="70">
        <f>J213</f>
        <v>0</v>
      </c>
      <c r="L104" s="67"/>
    </row>
    <row r="105" spans="1:31" s="66" customFormat="1" ht="19.95" customHeight="1">
      <c r="B105" s="67"/>
      <c r="D105" s="68" t="s">
        <v>57</v>
      </c>
      <c r="E105" s="69"/>
      <c r="F105" s="69"/>
      <c r="G105" s="69"/>
      <c r="H105" s="69"/>
      <c r="I105" s="69"/>
      <c r="J105" s="70">
        <f>J238</f>
        <v>0</v>
      </c>
      <c r="L105" s="67"/>
    </row>
    <row r="106" spans="1:31" s="61" customFormat="1" ht="24.9" customHeight="1">
      <c r="B106" s="62"/>
      <c r="D106" s="63" t="s">
        <v>58</v>
      </c>
      <c r="E106" s="64"/>
      <c r="F106" s="64"/>
      <c r="G106" s="64"/>
      <c r="H106" s="64"/>
      <c r="I106" s="64"/>
      <c r="J106" s="65">
        <f>J240</f>
        <v>0</v>
      </c>
      <c r="L106" s="62"/>
    </row>
    <row r="107" spans="1:31" s="66" customFormat="1" ht="19.95" customHeight="1">
      <c r="B107" s="67"/>
      <c r="D107" s="68" t="s">
        <v>59</v>
      </c>
      <c r="E107" s="69"/>
      <c r="F107" s="69"/>
      <c r="G107" s="69"/>
      <c r="H107" s="69"/>
      <c r="I107" s="69"/>
      <c r="J107" s="70">
        <f>J241</f>
        <v>0</v>
      </c>
      <c r="L107" s="67"/>
    </row>
    <row r="108" spans="1:31" s="61" customFormat="1" ht="24.9" customHeight="1">
      <c r="B108" s="62"/>
      <c r="D108" s="63" t="s">
        <v>60</v>
      </c>
      <c r="E108" s="64"/>
      <c r="F108" s="64"/>
      <c r="G108" s="64"/>
      <c r="H108" s="64"/>
      <c r="I108" s="64"/>
      <c r="J108" s="65">
        <f>J246</f>
        <v>0</v>
      </c>
      <c r="L108" s="62"/>
    </row>
    <row r="109" spans="1:31" s="61" customFormat="1" ht="21.75" customHeight="1">
      <c r="B109" s="62"/>
      <c r="D109" s="71" t="s">
        <v>61</v>
      </c>
      <c r="J109" s="72">
        <f>J249</f>
        <v>0</v>
      </c>
      <c r="L109" s="62"/>
    </row>
    <row r="110" spans="1:31" s="15" customFormat="1" ht="21.75" customHeight="1">
      <c r="A110" s="12"/>
      <c r="B110" s="13"/>
      <c r="C110" s="12"/>
      <c r="D110" s="12"/>
      <c r="E110" s="12"/>
      <c r="F110" s="12"/>
      <c r="G110" s="12"/>
      <c r="H110" s="12"/>
      <c r="I110" s="12"/>
      <c r="J110" s="12"/>
      <c r="K110" s="12"/>
      <c r="L110" s="14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s="15" customFormat="1" ht="6.9" customHeight="1">
      <c r="A111" s="12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14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5" spans="1:31" s="15" customFormat="1" ht="6.9" customHeight="1">
      <c r="A115" s="12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14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s="15" customFormat="1" ht="24.9" customHeight="1">
      <c r="A116" s="12"/>
      <c r="B116" s="13"/>
      <c r="C116" s="7" t="s">
        <v>62</v>
      </c>
      <c r="D116" s="12"/>
      <c r="E116" s="12"/>
      <c r="F116" s="12"/>
      <c r="G116" s="12"/>
      <c r="H116" s="12"/>
      <c r="I116" s="12"/>
      <c r="J116" s="12"/>
      <c r="K116" s="12"/>
      <c r="L116" s="14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s="15" customFormat="1" ht="6.9" customHeight="1">
      <c r="A117" s="12"/>
      <c r="B117" s="13"/>
      <c r="C117" s="12"/>
      <c r="D117" s="12"/>
      <c r="E117" s="12"/>
      <c r="F117" s="12"/>
      <c r="G117" s="12"/>
      <c r="H117" s="12"/>
      <c r="I117" s="12"/>
      <c r="J117" s="12"/>
      <c r="K117" s="12"/>
      <c r="L117" s="14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s="15" customFormat="1" ht="12" customHeight="1">
      <c r="A118" s="12"/>
      <c r="B118" s="13"/>
      <c r="C118" s="9" t="s">
        <v>6</v>
      </c>
      <c r="D118" s="12"/>
      <c r="E118" s="12"/>
      <c r="F118" s="12"/>
      <c r="G118" s="12"/>
      <c r="H118" s="12"/>
      <c r="I118" s="12"/>
      <c r="J118" s="12"/>
      <c r="K118" s="12"/>
      <c r="L118" s="14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s="15" customFormat="1" ht="16.5" customHeight="1">
      <c r="A119" s="12"/>
      <c r="B119" s="13"/>
      <c r="C119" s="12"/>
      <c r="D119" s="12"/>
      <c r="E119" s="10" t="str">
        <f>E7</f>
        <v>Soš Tornaľa - Modernizácia odborného vzdelávania - budova Soš</v>
      </c>
      <c r="F119" s="11"/>
      <c r="G119" s="11"/>
      <c r="H119" s="11"/>
      <c r="I119" s="12"/>
      <c r="J119" s="12"/>
      <c r="K119" s="12"/>
      <c r="L119" s="14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s="15" customFormat="1" ht="12" customHeight="1">
      <c r="A120" s="12"/>
      <c r="B120" s="13"/>
      <c r="C120" s="9" t="s">
        <v>7</v>
      </c>
      <c r="D120" s="12"/>
      <c r="E120" s="12"/>
      <c r="F120" s="12"/>
      <c r="G120" s="12"/>
      <c r="H120" s="12"/>
      <c r="I120" s="12"/>
      <c r="J120" s="12"/>
      <c r="K120" s="12"/>
      <c r="L120" s="14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s="15" customFormat="1" ht="16.5" customHeight="1">
      <c r="A121" s="12"/>
      <c r="B121" s="13"/>
      <c r="C121" s="12"/>
      <c r="D121" s="12"/>
      <c r="E121" s="16" t="str">
        <f>E9</f>
        <v>2 - ZTI</v>
      </c>
      <c r="F121" s="17"/>
      <c r="G121" s="17"/>
      <c r="H121" s="17"/>
      <c r="I121" s="12"/>
      <c r="J121" s="12"/>
      <c r="K121" s="12"/>
      <c r="L121" s="14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s="15" customFormat="1" ht="6.9" customHeight="1">
      <c r="A122" s="12"/>
      <c r="B122" s="13"/>
      <c r="C122" s="12"/>
      <c r="D122" s="12"/>
      <c r="E122" s="12"/>
      <c r="F122" s="12"/>
      <c r="G122" s="12"/>
      <c r="H122" s="12"/>
      <c r="I122" s="12"/>
      <c r="J122" s="12"/>
      <c r="K122" s="12"/>
      <c r="L122" s="14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s="15" customFormat="1" ht="12" customHeight="1">
      <c r="A123" s="12"/>
      <c r="B123" s="13"/>
      <c r="C123" s="9" t="s">
        <v>12</v>
      </c>
      <c r="D123" s="12"/>
      <c r="E123" s="12"/>
      <c r="F123" s="18" t="str">
        <f>F12</f>
        <v>kat.úz.: Tornaľa, p.č. 1869/17; 1869/37; 1869/40</v>
      </c>
      <c r="G123" s="12"/>
      <c r="H123" s="12"/>
      <c r="I123" s="9" t="s">
        <v>14</v>
      </c>
      <c r="J123" s="19" t="str">
        <f>IF(J12="","",J12)</f>
        <v>18. 5. 2022</v>
      </c>
      <c r="K123" s="12"/>
      <c r="L123" s="14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1:31" s="15" customFormat="1" ht="6.9" customHeight="1">
      <c r="A124" s="12"/>
      <c r="B124" s="13"/>
      <c r="C124" s="12"/>
      <c r="D124" s="12"/>
      <c r="E124" s="12"/>
      <c r="F124" s="12"/>
      <c r="G124" s="12"/>
      <c r="H124" s="12"/>
      <c r="I124" s="12"/>
      <c r="J124" s="12"/>
      <c r="K124" s="12"/>
      <c r="L124" s="14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1:31" s="15" customFormat="1" ht="25.65" customHeight="1">
      <c r="A125" s="12"/>
      <c r="B125" s="13"/>
      <c r="C125" s="9" t="s">
        <v>15</v>
      </c>
      <c r="D125" s="12"/>
      <c r="E125" s="12"/>
      <c r="F125" s="18" t="str">
        <f>E15</f>
        <v>Stredná odborná škola – Szakközépiskola Tornaľa</v>
      </c>
      <c r="G125" s="12"/>
      <c r="H125" s="12"/>
      <c r="I125" s="9" t="s">
        <v>20</v>
      </c>
      <c r="J125" s="57" t="str">
        <f>E21</f>
        <v>Ing. Pavol Fedorčák, PhD.</v>
      </c>
      <c r="K125" s="12"/>
      <c r="L125" s="14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1:31" s="15" customFormat="1" ht="25.65" customHeight="1">
      <c r="A126" s="12"/>
      <c r="B126" s="13"/>
      <c r="C126" s="9" t="s">
        <v>19</v>
      </c>
      <c r="D126" s="12"/>
      <c r="E126" s="12"/>
      <c r="F126" s="18" t="str">
        <f>IF(E18="","",E18)</f>
        <v>Vyplň údaj</v>
      </c>
      <c r="G126" s="12"/>
      <c r="H126" s="12"/>
      <c r="I126" s="9" t="s">
        <v>22</v>
      </c>
      <c r="J126" s="57" t="str">
        <f>E24</f>
        <v>Ing. Pavol Fedorčák, PhD.</v>
      </c>
      <c r="K126" s="12"/>
      <c r="L126" s="14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1:31" s="15" customFormat="1" ht="10.35" customHeight="1">
      <c r="A127" s="12"/>
      <c r="B127" s="13"/>
      <c r="C127" s="12"/>
      <c r="D127" s="12"/>
      <c r="E127" s="12"/>
      <c r="F127" s="12"/>
      <c r="G127" s="12"/>
      <c r="H127" s="12"/>
      <c r="I127" s="12"/>
      <c r="J127" s="12"/>
      <c r="K127" s="12"/>
      <c r="L127" s="14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1:31" s="83" customFormat="1" ht="29.25" customHeight="1">
      <c r="A128" s="73"/>
      <c r="B128" s="74"/>
      <c r="C128" s="75" t="s">
        <v>63</v>
      </c>
      <c r="D128" s="76" t="s">
        <v>64</v>
      </c>
      <c r="E128" s="76" t="s">
        <v>65</v>
      </c>
      <c r="F128" s="76" t="s">
        <v>66</v>
      </c>
      <c r="G128" s="76" t="s">
        <v>67</v>
      </c>
      <c r="H128" s="76" t="s">
        <v>68</v>
      </c>
      <c r="I128" s="76" t="s">
        <v>69</v>
      </c>
      <c r="J128" s="77" t="s">
        <v>46</v>
      </c>
      <c r="K128" s="78" t="s">
        <v>70</v>
      </c>
      <c r="L128" s="79"/>
      <c r="M128" s="80" t="s">
        <v>10</v>
      </c>
      <c r="N128" s="81" t="s">
        <v>29</v>
      </c>
      <c r="O128" s="81" t="s">
        <v>71</v>
      </c>
      <c r="P128" s="81" t="s">
        <v>72</v>
      </c>
      <c r="Q128" s="81" t="s">
        <v>73</v>
      </c>
      <c r="R128" s="81" t="s">
        <v>74</v>
      </c>
      <c r="S128" s="81" t="s">
        <v>75</v>
      </c>
      <c r="T128" s="82" t="s">
        <v>76</v>
      </c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</row>
    <row r="129" spans="1:65" s="15" customFormat="1" ht="22.8" customHeight="1">
      <c r="A129" s="12"/>
      <c r="B129" s="13"/>
      <c r="C129" s="84" t="s">
        <v>47</v>
      </c>
      <c r="D129" s="12"/>
      <c r="E129" s="12"/>
      <c r="F129" s="12"/>
      <c r="G129" s="12"/>
      <c r="H129" s="12"/>
      <c r="I129" s="12"/>
      <c r="J129" s="85">
        <f>BK129</f>
        <v>0</v>
      </c>
      <c r="K129" s="12"/>
      <c r="L129" s="13"/>
      <c r="M129" s="86"/>
      <c r="N129" s="87"/>
      <c r="O129" s="28"/>
      <c r="P129" s="88">
        <f>P130+P138+P140+P240+P246+P249</f>
        <v>0</v>
      </c>
      <c r="Q129" s="28"/>
      <c r="R129" s="88">
        <f>R130+R138+R140+R240+R246+R249</f>
        <v>0.7471665340000001</v>
      </c>
      <c r="S129" s="28"/>
      <c r="T129" s="89">
        <f>T130+T138+T140+T240+T246+T249</f>
        <v>0.48919999999999997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3" t="s">
        <v>77</v>
      </c>
      <c r="AU129" s="3" t="s">
        <v>48</v>
      </c>
      <c r="BK129" s="90">
        <f>BK130+BK138+BK140+BK240+BK246+BK249</f>
        <v>0</v>
      </c>
    </row>
    <row r="130" spans="1:65" s="91" customFormat="1" ht="25.95" customHeight="1">
      <c r="B130" s="92"/>
      <c r="D130" s="93" t="s">
        <v>77</v>
      </c>
      <c r="E130" s="94" t="s">
        <v>78</v>
      </c>
      <c r="F130" s="94" t="s">
        <v>79</v>
      </c>
      <c r="I130" s="95"/>
      <c r="J130" s="72">
        <f>BK130</f>
        <v>0</v>
      </c>
      <c r="L130" s="92"/>
      <c r="M130" s="96"/>
      <c r="N130" s="97"/>
      <c r="O130" s="97"/>
      <c r="P130" s="98">
        <f>P131</f>
        <v>0</v>
      </c>
      <c r="Q130" s="97"/>
      <c r="R130" s="98">
        <f>R131</f>
        <v>1.2E-2</v>
      </c>
      <c r="S130" s="97"/>
      <c r="T130" s="99">
        <f>T131</f>
        <v>0.47399999999999998</v>
      </c>
      <c r="AR130" s="93" t="s">
        <v>80</v>
      </c>
      <c r="AT130" s="100" t="s">
        <v>77</v>
      </c>
      <c r="AU130" s="100" t="s">
        <v>2</v>
      </c>
      <c r="AY130" s="93" t="s">
        <v>81</v>
      </c>
      <c r="BK130" s="101">
        <f>BK131</f>
        <v>0</v>
      </c>
    </row>
    <row r="131" spans="1:65" s="91" customFormat="1" ht="22.8" customHeight="1">
      <c r="B131" s="92"/>
      <c r="D131" s="93" t="s">
        <v>77</v>
      </c>
      <c r="E131" s="102" t="s">
        <v>82</v>
      </c>
      <c r="F131" s="102" t="s">
        <v>83</v>
      </c>
      <c r="I131" s="95"/>
      <c r="J131" s="103">
        <f>BK131</f>
        <v>0</v>
      </c>
      <c r="L131" s="92"/>
      <c r="M131" s="96"/>
      <c r="N131" s="97"/>
      <c r="O131" s="97"/>
      <c r="P131" s="98">
        <f>SUM(P132:P137)</f>
        <v>0</v>
      </c>
      <c r="Q131" s="97"/>
      <c r="R131" s="98">
        <f>SUM(R132:R137)</f>
        <v>1.2E-2</v>
      </c>
      <c r="S131" s="97"/>
      <c r="T131" s="99">
        <f>SUM(T132:T137)</f>
        <v>0.47399999999999998</v>
      </c>
      <c r="AR131" s="93" t="s">
        <v>80</v>
      </c>
      <c r="AT131" s="100" t="s">
        <v>77</v>
      </c>
      <c r="AU131" s="100" t="s">
        <v>80</v>
      </c>
      <c r="AY131" s="93" t="s">
        <v>81</v>
      </c>
      <c r="BK131" s="101">
        <f>SUM(BK132:BK137)</f>
        <v>0</v>
      </c>
    </row>
    <row r="132" spans="1:65" s="15" customFormat="1" ht="24.15" customHeight="1">
      <c r="A132" s="12"/>
      <c r="B132" s="104"/>
      <c r="C132" s="105" t="s">
        <v>84</v>
      </c>
      <c r="D132" s="105" t="s">
        <v>85</v>
      </c>
      <c r="E132" s="106" t="s">
        <v>86</v>
      </c>
      <c r="F132" s="107" t="s">
        <v>87</v>
      </c>
      <c r="G132" s="108" t="s">
        <v>88</v>
      </c>
      <c r="H132" s="109">
        <v>300</v>
      </c>
      <c r="I132" s="109"/>
      <c r="J132" s="110">
        <f t="shared" ref="J132:J137" si="0">ROUND(I132*H132,2)</f>
        <v>0</v>
      </c>
      <c r="K132" s="111"/>
      <c r="L132" s="13"/>
      <c r="M132" s="112" t="s">
        <v>10</v>
      </c>
      <c r="N132" s="113" t="s">
        <v>31</v>
      </c>
      <c r="O132" s="114"/>
      <c r="P132" s="115">
        <f t="shared" ref="P132:P137" si="1">O132*H132</f>
        <v>0</v>
      </c>
      <c r="Q132" s="115">
        <v>3.0000000000000001E-5</v>
      </c>
      <c r="R132" s="115">
        <f t="shared" ref="R132:R137" si="2">Q132*H132</f>
        <v>9.0000000000000011E-3</v>
      </c>
      <c r="S132" s="115">
        <v>3.2000000000000003E-4</v>
      </c>
      <c r="T132" s="116">
        <f t="shared" ref="T132:T137" si="3">S132*H132</f>
        <v>9.6000000000000002E-2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17" t="s">
        <v>89</v>
      </c>
      <c r="AT132" s="117" t="s">
        <v>85</v>
      </c>
      <c r="AU132" s="117" t="s">
        <v>90</v>
      </c>
      <c r="AY132" s="3" t="s">
        <v>81</v>
      </c>
      <c r="BE132" s="118">
        <f t="shared" ref="BE132:BE137" si="4">IF(N132="základná",J132,0)</f>
        <v>0</v>
      </c>
      <c r="BF132" s="118">
        <f t="shared" ref="BF132:BF137" si="5">IF(N132="znížená",J132,0)</f>
        <v>0</v>
      </c>
      <c r="BG132" s="118">
        <f t="shared" ref="BG132:BG137" si="6">IF(N132="zákl. prenesená",J132,0)</f>
        <v>0</v>
      </c>
      <c r="BH132" s="118">
        <f t="shared" ref="BH132:BH137" si="7">IF(N132="zníž. prenesená",J132,0)</f>
        <v>0</v>
      </c>
      <c r="BI132" s="118">
        <f t="shared" ref="BI132:BI137" si="8">IF(N132="nulová",J132,0)</f>
        <v>0</v>
      </c>
      <c r="BJ132" s="3" t="s">
        <v>90</v>
      </c>
      <c r="BK132" s="118">
        <f t="shared" ref="BK132:BK137" si="9">ROUND(I132*H132,2)</f>
        <v>0</v>
      </c>
      <c r="BL132" s="3" t="s">
        <v>89</v>
      </c>
      <c r="BM132" s="117" t="s">
        <v>91</v>
      </c>
    </row>
    <row r="133" spans="1:65" s="15" customFormat="1" ht="24.15" customHeight="1">
      <c r="A133" s="12"/>
      <c r="B133" s="104"/>
      <c r="C133" s="105" t="s">
        <v>92</v>
      </c>
      <c r="D133" s="105" t="s">
        <v>85</v>
      </c>
      <c r="E133" s="106" t="s">
        <v>93</v>
      </c>
      <c r="F133" s="107" t="s">
        <v>94</v>
      </c>
      <c r="G133" s="108" t="s">
        <v>88</v>
      </c>
      <c r="H133" s="109">
        <v>300</v>
      </c>
      <c r="I133" s="109"/>
      <c r="J133" s="110">
        <f t="shared" si="0"/>
        <v>0</v>
      </c>
      <c r="K133" s="111"/>
      <c r="L133" s="13"/>
      <c r="M133" s="112" t="s">
        <v>10</v>
      </c>
      <c r="N133" s="113" t="s">
        <v>31</v>
      </c>
      <c r="O133" s="114"/>
      <c r="P133" s="115">
        <f t="shared" si="1"/>
        <v>0</v>
      </c>
      <c r="Q133" s="115">
        <v>0</v>
      </c>
      <c r="R133" s="115">
        <f t="shared" si="2"/>
        <v>0</v>
      </c>
      <c r="S133" s="115">
        <v>3.0000000000000001E-5</v>
      </c>
      <c r="T133" s="116">
        <f t="shared" si="3"/>
        <v>9.0000000000000011E-3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17" t="s">
        <v>89</v>
      </c>
      <c r="AT133" s="117" t="s">
        <v>85</v>
      </c>
      <c r="AU133" s="117" t="s">
        <v>90</v>
      </c>
      <c r="AY133" s="3" t="s">
        <v>81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3" t="s">
        <v>90</v>
      </c>
      <c r="BK133" s="118">
        <f t="shared" si="9"/>
        <v>0</v>
      </c>
      <c r="BL133" s="3" t="s">
        <v>89</v>
      </c>
      <c r="BM133" s="117" t="s">
        <v>95</v>
      </c>
    </row>
    <row r="134" spans="1:65" s="15" customFormat="1" ht="24.15" customHeight="1">
      <c r="A134" s="12"/>
      <c r="B134" s="104"/>
      <c r="C134" s="105" t="s">
        <v>96</v>
      </c>
      <c r="D134" s="105" t="s">
        <v>85</v>
      </c>
      <c r="E134" s="106" t="s">
        <v>97</v>
      </c>
      <c r="F134" s="107" t="s">
        <v>98</v>
      </c>
      <c r="G134" s="108" t="s">
        <v>88</v>
      </c>
      <c r="H134" s="109">
        <v>300</v>
      </c>
      <c r="I134" s="109"/>
      <c r="J134" s="110">
        <f t="shared" si="0"/>
        <v>0</v>
      </c>
      <c r="K134" s="111"/>
      <c r="L134" s="13"/>
      <c r="M134" s="112" t="s">
        <v>10</v>
      </c>
      <c r="N134" s="113" t="s">
        <v>31</v>
      </c>
      <c r="O134" s="114"/>
      <c r="P134" s="115">
        <f t="shared" si="1"/>
        <v>0</v>
      </c>
      <c r="Q134" s="115">
        <v>1.0000000000000001E-5</v>
      </c>
      <c r="R134" s="115">
        <f t="shared" si="2"/>
        <v>3.0000000000000001E-3</v>
      </c>
      <c r="S134" s="115">
        <v>2.3000000000000001E-4</v>
      </c>
      <c r="T134" s="116">
        <f t="shared" si="3"/>
        <v>6.9000000000000006E-2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17" t="s">
        <v>89</v>
      </c>
      <c r="AT134" s="117" t="s">
        <v>85</v>
      </c>
      <c r="AU134" s="117" t="s">
        <v>90</v>
      </c>
      <c r="AY134" s="3" t="s">
        <v>81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3" t="s">
        <v>90</v>
      </c>
      <c r="BK134" s="118">
        <f t="shared" si="9"/>
        <v>0</v>
      </c>
      <c r="BL134" s="3" t="s">
        <v>89</v>
      </c>
      <c r="BM134" s="117" t="s">
        <v>99</v>
      </c>
    </row>
    <row r="135" spans="1:65" s="15" customFormat="1" ht="37.799999999999997" customHeight="1">
      <c r="A135" s="12"/>
      <c r="B135" s="104"/>
      <c r="C135" s="105" t="s">
        <v>100</v>
      </c>
      <c r="D135" s="105" t="s">
        <v>85</v>
      </c>
      <c r="E135" s="106" t="s">
        <v>101</v>
      </c>
      <c r="F135" s="107" t="s">
        <v>102</v>
      </c>
      <c r="G135" s="108" t="s">
        <v>103</v>
      </c>
      <c r="H135" s="109">
        <v>50</v>
      </c>
      <c r="I135" s="109"/>
      <c r="J135" s="110">
        <f t="shared" si="0"/>
        <v>0</v>
      </c>
      <c r="K135" s="111"/>
      <c r="L135" s="13"/>
      <c r="M135" s="112" t="s">
        <v>10</v>
      </c>
      <c r="N135" s="113" t="s">
        <v>31</v>
      </c>
      <c r="O135" s="114"/>
      <c r="P135" s="115">
        <f t="shared" si="1"/>
        <v>0</v>
      </c>
      <c r="Q135" s="115">
        <v>0</v>
      </c>
      <c r="R135" s="115">
        <f t="shared" si="2"/>
        <v>0</v>
      </c>
      <c r="S135" s="115">
        <v>6.0000000000000001E-3</v>
      </c>
      <c r="T135" s="116">
        <f t="shared" si="3"/>
        <v>0.3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17" t="s">
        <v>89</v>
      </c>
      <c r="AT135" s="117" t="s">
        <v>85</v>
      </c>
      <c r="AU135" s="117" t="s">
        <v>90</v>
      </c>
      <c r="AY135" s="3" t="s">
        <v>81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3" t="s">
        <v>90</v>
      </c>
      <c r="BK135" s="118">
        <f t="shared" si="9"/>
        <v>0</v>
      </c>
      <c r="BL135" s="3" t="s">
        <v>89</v>
      </c>
      <c r="BM135" s="117" t="s">
        <v>104</v>
      </c>
    </row>
    <row r="136" spans="1:65" s="15" customFormat="1" ht="21.75" customHeight="1">
      <c r="A136" s="12"/>
      <c r="B136" s="104"/>
      <c r="C136" s="105" t="s">
        <v>105</v>
      </c>
      <c r="D136" s="105" t="s">
        <v>85</v>
      </c>
      <c r="E136" s="106" t="s">
        <v>106</v>
      </c>
      <c r="F136" s="107" t="s">
        <v>107</v>
      </c>
      <c r="G136" s="108" t="s">
        <v>108</v>
      </c>
      <c r="H136" s="109">
        <v>0.5</v>
      </c>
      <c r="I136" s="109"/>
      <c r="J136" s="110">
        <f t="shared" si="0"/>
        <v>0</v>
      </c>
      <c r="K136" s="111"/>
      <c r="L136" s="13"/>
      <c r="M136" s="112" t="s">
        <v>10</v>
      </c>
      <c r="N136" s="113" t="s">
        <v>31</v>
      </c>
      <c r="O136" s="114"/>
      <c r="P136" s="115">
        <f t="shared" si="1"/>
        <v>0</v>
      </c>
      <c r="Q136" s="115">
        <v>0</v>
      </c>
      <c r="R136" s="115">
        <f t="shared" si="2"/>
        <v>0</v>
      </c>
      <c r="S136" s="115">
        <v>0</v>
      </c>
      <c r="T136" s="116">
        <f t="shared" si="3"/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17" t="s">
        <v>89</v>
      </c>
      <c r="AT136" s="117" t="s">
        <v>85</v>
      </c>
      <c r="AU136" s="117" t="s">
        <v>90</v>
      </c>
      <c r="AY136" s="3" t="s">
        <v>81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3" t="s">
        <v>90</v>
      </c>
      <c r="BK136" s="118">
        <f t="shared" si="9"/>
        <v>0</v>
      </c>
      <c r="BL136" s="3" t="s">
        <v>89</v>
      </c>
      <c r="BM136" s="117" t="s">
        <v>109</v>
      </c>
    </row>
    <row r="137" spans="1:65" s="15" customFormat="1" ht="24.15" customHeight="1">
      <c r="A137" s="12"/>
      <c r="B137" s="104"/>
      <c r="C137" s="105" t="s">
        <v>110</v>
      </c>
      <c r="D137" s="105" t="s">
        <v>85</v>
      </c>
      <c r="E137" s="106" t="s">
        <v>111</v>
      </c>
      <c r="F137" s="107" t="s">
        <v>112</v>
      </c>
      <c r="G137" s="108" t="s">
        <v>108</v>
      </c>
      <c r="H137" s="109">
        <v>0.5</v>
      </c>
      <c r="I137" s="109"/>
      <c r="J137" s="110">
        <f t="shared" si="0"/>
        <v>0</v>
      </c>
      <c r="K137" s="111"/>
      <c r="L137" s="13"/>
      <c r="M137" s="112" t="s">
        <v>10</v>
      </c>
      <c r="N137" s="113" t="s">
        <v>31</v>
      </c>
      <c r="O137" s="114"/>
      <c r="P137" s="115">
        <f t="shared" si="1"/>
        <v>0</v>
      </c>
      <c r="Q137" s="115">
        <v>0</v>
      </c>
      <c r="R137" s="115">
        <f t="shared" si="2"/>
        <v>0</v>
      </c>
      <c r="S137" s="115">
        <v>0</v>
      </c>
      <c r="T137" s="116">
        <f t="shared" si="3"/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17" t="s">
        <v>89</v>
      </c>
      <c r="AT137" s="117" t="s">
        <v>85</v>
      </c>
      <c r="AU137" s="117" t="s">
        <v>90</v>
      </c>
      <c r="AY137" s="3" t="s">
        <v>81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3" t="s">
        <v>90</v>
      </c>
      <c r="BK137" s="118">
        <f t="shared" si="9"/>
        <v>0</v>
      </c>
      <c r="BL137" s="3" t="s">
        <v>89</v>
      </c>
      <c r="BM137" s="117" t="s">
        <v>113</v>
      </c>
    </row>
    <row r="138" spans="1:65" s="91" customFormat="1" ht="25.95" customHeight="1">
      <c r="B138" s="92"/>
      <c r="D138" s="93" t="s">
        <v>77</v>
      </c>
      <c r="E138" s="94" t="s">
        <v>114</v>
      </c>
      <c r="F138" s="94" t="s">
        <v>115</v>
      </c>
      <c r="I138" s="95"/>
      <c r="J138" s="72">
        <f>BK138</f>
        <v>0</v>
      </c>
      <c r="L138" s="92"/>
      <c r="M138" s="96"/>
      <c r="N138" s="97"/>
      <c r="O138" s="97"/>
      <c r="P138" s="98">
        <f>P139</f>
        <v>0</v>
      </c>
      <c r="Q138" s="97"/>
      <c r="R138" s="98">
        <f>R139</f>
        <v>2.5000000000000001E-3</v>
      </c>
      <c r="S138" s="97"/>
      <c r="T138" s="99">
        <f>T139</f>
        <v>0</v>
      </c>
      <c r="AR138" s="93" t="s">
        <v>90</v>
      </c>
      <c r="AT138" s="100" t="s">
        <v>77</v>
      </c>
      <c r="AU138" s="100" t="s">
        <v>2</v>
      </c>
      <c r="AY138" s="93" t="s">
        <v>81</v>
      </c>
      <c r="BK138" s="101">
        <f>BK139</f>
        <v>0</v>
      </c>
    </row>
    <row r="139" spans="1:65" s="15" customFormat="1" ht="16.5" customHeight="1">
      <c r="A139" s="12"/>
      <c r="B139" s="104"/>
      <c r="C139" s="105" t="s">
        <v>116</v>
      </c>
      <c r="D139" s="105" t="s">
        <v>85</v>
      </c>
      <c r="E139" s="106" t="s">
        <v>117</v>
      </c>
      <c r="F139" s="107" t="s">
        <v>118</v>
      </c>
      <c r="G139" s="108" t="s">
        <v>119</v>
      </c>
      <c r="H139" s="109">
        <v>10</v>
      </c>
      <c r="I139" s="109"/>
      <c r="J139" s="110">
        <f>ROUND(I139*H139,2)</f>
        <v>0</v>
      </c>
      <c r="K139" s="111"/>
      <c r="L139" s="13"/>
      <c r="M139" s="112" t="s">
        <v>10</v>
      </c>
      <c r="N139" s="113" t="s">
        <v>31</v>
      </c>
      <c r="O139" s="114"/>
      <c r="P139" s="115">
        <f>O139*H139</f>
        <v>0</v>
      </c>
      <c r="Q139" s="115">
        <v>2.5000000000000001E-4</v>
      </c>
      <c r="R139" s="115">
        <f>Q139*H139</f>
        <v>2.5000000000000001E-3</v>
      </c>
      <c r="S139" s="115">
        <v>0</v>
      </c>
      <c r="T139" s="116">
        <f>S139*H139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17" t="s">
        <v>120</v>
      </c>
      <c r="AT139" s="117" t="s">
        <v>85</v>
      </c>
      <c r="AU139" s="117" t="s">
        <v>80</v>
      </c>
      <c r="AY139" s="3" t="s">
        <v>81</v>
      </c>
      <c r="BE139" s="118">
        <f>IF(N139="základná",J139,0)</f>
        <v>0</v>
      </c>
      <c r="BF139" s="118">
        <f>IF(N139="znížená",J139,0)</f>
        <v>0</v>
      </c>
      <c r="BG139" s="118">
        <f>IF(N139="zákl. prenesená",J139,0)</f>
        <v>0</v>
      </c>
      <c r="BH139" s="118">
        <f>IF(N139="zníž. prenesená",J139,0)</f>
        <v>0</v>
      </c>
      <c r="BI139" s="118">
        <f>IF(N139="nulová",J139,0)</f>
        <v>0</v>
      </c>
      <c r="BJ139" s="3" t="s">
        <v>90</v>
      </c>
      <c r="BK139" s="118">
        <f>ROUND(I139*H139,2)</f>
        <v>0</v>
      </c>
      <c r="BL139" s="3" t="s">
        <v>120</v>
      </c>
      <c r="BM139" s="117" t="s">
        <v>121</v>
      </c>
    </row>
    <row r="140" spans="1:65" s="91" customFormat="1" ht="25.95" customHeight="1">
      <c r="B140" s="92"/>
      <c r="D140" s="93" t="s">
        <v>77</v>
      </c>
      <c r="E140" s="94" t="s">
        <v>122</v>
      </c>
      <c r="F140" s="94" t="s">
        <v>123</v>
      </c>
      <c r="I140" s="95"/>
      <c r="J140" s="72">
        <f>BK140</f>
        <v>0</v>
      </c>
      <c r="L140" s="92"/>
      <c r="M140" s="96"/>
      <c r="N140" s="97"/>
      <c r="O140" s="97"/>
      <c r="P140" s="98">
        <f>P141+P150+P183+P213+P238</f>
        <v>0</v>
      </c>
      <c r="Q140" s="97"/>
      <c r="R140" s="98">
        <f>R141+R150+R183+R213+R238</f>
        <v>0.7084765340000001</v>
      </c>
      <c r="S140" s="97"/>
      <c r="T140" s="99">
        <f>T141+T150+T183+T213+T238</f>
        <v>1.5200000000000002E-2</v>
      </c>
      <c r="AR140" s="93" t="s">
        <v>90</v>
      </c>
      <c r="AT140" s="100" t="s">
        <v>77</v>
      </c>
      <c r="AU140" s="100" t="s">
        <v>2</v>
      </c>
      <c r="AY140" s="93" t="s">
        <v>81</v>
      </c>
      <c r="BK140" s="101">
        <f>BK141+BK150+BK183+BK213+BK238</f>
        <v>0</v>
      </c>
    </row>
    <row r="141" spans="1:65" s="91" customFormat="1" ht="22.8" customHeight="1">
      <c r="B141" s="92"/>
      <c r="D141" s="93" t="s">
        <v>77</v>
      </c>
      <c r="E141" s="102" t="s">
        <v>124</v>
      </c>
      <c r="F141" s="102" t="s">
        <v>125</v>
      </c>
      <c r="I141" s="95"/>
      <c r="J141" s="103">
        <f>BK141</f>
        <v>0</v>
      </c>
      <c r="L141" s="92"/>
      <c r="M141" s="96"/>
      <c r="N141" s="97"/>
      <c r="O141" s="97"/>
      <c r="P141" s="98">
        <f>SUM(P142:P149)</f>
        <v>0</v>
      </c>
      <c r="Q141" s="97"/>
      <c r="R141" s="98">
        <f>SUM(R142:R149)</f>
        <v>1.1471E-2</v>
      </c>
      <c r="S141" s="97"/>
      <c r="T141" s="99">
        <f>SUM(T142:T149)</f>
        <v>0</v>
      </c>
      <c r="AR141" s="93" t="s">
        <v>90</v>
      </c>
      <c r="AT141" s="100" t="s">
        <v>77</v>
      </c>
      <c r="AU141" s="100" t="s">
        <v>80</v>
      </c>
      <c r="AY141" s="93" t="s">
        <v>81</v>
      </c>
      <c r="BK141" s="101">
        <f>SUM(BK142:BK149)</f>
        <v>0</v>
      </c>
    </row>
    <row r="142" spans="1:65" s="15" customFormat="1" ht="21.75" customHeight="1">
      <c r="A142" s="12"/>
      <c r="B142" s="104"/>
      <c r="C142" s="105" t="s">
        <v>126</v>
      </c>
      <c r="D142" s="105" t="s">
        <v>85</v>
      </c>
      <c r="E142" s="106" t="s">
        <v>127</v>
      </c>
      <c r="F142" s="107" t="s">
        <v>128</v>
      </c>
      <c r="G142" s="108" t="s">
        <v>103</v>
      </c>
      <c r="H142" s="109">
        <v>156.4</v>
      </c>
      <c r="I142" s="109"/>
      <c r="J142" s="110">
        <f t="shared" ref="J142:J149" si="10">ROUND(I142*H142,2)</f>
        <v>0</v>
      </c>
      <c r="K142" s="111"/>
      <c r="L142" s="13"/>
      <c r="M142" s="112" t="s">
        <v>10</v>
      </c>
      <c r="N142" s="113" t="s">
        <v>31</v>
      </c>
      <c r="O142" s="114"/>
      <c r="P142" s="115">
        <f t="shared" ref="P142:P149" si="11">O142*H142</f>
        <v>0</v>
      </c>
      <c r="Q142" s="115">
        <v>3.0000000000000001E-5</v>
      </c>
      <c r="R142" s="115">
        <f t="shared" ref="R142:R149" si="12">Q142*H142</f>
        <v>4.692E-3</v>
      </c>
      <c r="S142" s="115">
        <v>0</v>
      </c>
      <c r="T142" s="116">
        <f t="shared" ref="T142:T149" si="13">S142*H142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17" t="s">
        <v>120</v>
      </c>
      <c r="AT142" s="117" t="s">
        <v>85</v>
      </c>
      <c r="AU142" s="117" t="s">
        <v>90</v>
      </c>
      <c r="AY142" s="3" t="s">
        <v>81</v>
      </c>
      <c r="BE142" s="118">
        <f t="shared" ref="BE142:BE149" si="14">IF(N142="základná",J142,0)</f>
        <v>0</v>
      </c>
      <c r="BF142" s="118">
        <f t="shared" ref="BF142:BF149" si="15">IF(N142="znížená",J142,0)</f>
        <v>0</v>
      </c>
      <c r="BG142" s="118">
        <f t="shared" ref="BG142:BG149" si="16">IF(N142="zákl. prenesená",J142,0)</f>
        <v>0</v>
      </c>
      <c r="BH142" s="118">
        <f t="shared" ref="BH142:BH149" si="17">IF(N142="zníž. prenesená",J142,0)</f>
        <v>0</v>
      </c>
      <c r="BI142" s="118">
        <f t="shared" ref="BI142:BI149" si="18">IF(N142="nulová",J142,0)</f>
        <v>0</v>
      </c>
      <c r="BJ142" s="3" t="s">
        <v>90</v>
      </c>
      <c r="BK142" s="118">
        <f t="shared" ref="BK142:BK149" si="19">ROUND(I142*H142,2)</f>
        <v>0</v>
      </c>
      <c r="BL142" s="3" t="s">
        <v>120</v>
      </c>
      <c r="BM142" s="117" t="s">
        <v>129</v>
      </c>
    </row>
    <row r="143" spans="1:65" s="15" customFormat="1" ht="24.15" customHeight="1">
      <c r="A143" s="12"/>
      <c r="B143" s="104"/>
      <c r="C143" s="119" t="s">
        <v>130</v>
      </c>
      <c r="D143" s="119" t="s">
        <v>131</v>
      </c>
      <c r="E143" s="120" t="s">
        <v>132</v>
      </c>
      <c r="F143" s="121" t="s">
        <v>133</v>
      </c>
      <c r="G143" s="122" t="s">
        <v>103</v>
      </c>
      <c r="H143" s="123">
        <v>48.6</v>
      </c>
      <c r="I143" s="123"/>
      <c r="J143" s="124">
        <f t="shared" si="10"/>
        <v>0</v>
      </c>
      <c r="K143" s="125"/>
      <c r="L143" s="126"/>
      <c r="M143" s="127" t="s">
        <v>10</v>
      </c>
      <c r="N143" s="128" t="s">
        <v>31</v>
      </c>
      <c r="O143" s="114"/>
      <c r="P143" s="115">
        <f t="shared" si="11"/>
        <v>0</v>
      </c>
      <c r="Q143" s="115">
        <v>4.0000000000000003E-5</v>
      </c>
      <c r="R143" s="115">
        <f t="shared" si="12"/>
        <v>1.9440000000000002E-3</v>
      </c>
      <c r="S143" s="115">
        <v>0</v>
      </c>
      <c r="T143" s="116">
        <f t="shared" si="13"/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17" t="s">
        <v>134</v>
      </c>
      <c r="AT143" s="117" t="s">
        <v>131</v>
      </c>
      <c r="AU143" s="117" t="s">
        <v>90</v>
      </c>
      <c r="AY143" s="3" t="s">
        <v>81</v>
      </c>
      <c r="BE143" s="118">
        <f t="shared" si="14"/>
        <v>0</v>
      </c>
      <c r="BF143" s="118">
        <f t="shared" si="15"/>
        <v>0</v>
      </c>
      <c r="BG143" s="118">
        <f t="shared" si="16"/>
        <v>0</v>
      </c>
      <c r="BH143" s="118">
        <f t="shared" si="17"/>
        <v>0</v>
      </c>
      <c r="BI143" s="118">
        <f t="shared" si="18"/>
        <v>0</v>
      </c>
      <c r="BJ143" s="3" t="s">
        <v>90</v>
      </c>
      <c r="BK143" s="118">
        <f t="shared" si="19"/>
        <v>0</v>
      </c>
      <c r="BL143" s="3" t="s">
        <v>120</v>
      </c>
      <c r="BM143" s="117" t="s">
        <v>135</v>
      </c>
    </row>
    <row r="144" spans="1:65" s="15" customFormat="1" ht="24.15" customHeight="1">
      <c r="A144" s="12"/>
      <c r="B144" s="104"/>
      <c r="C144" s="119" t="s">
        <v>136</v>
      </c>
      <c r="D144" s="119" t="s">
        <v>131</v>
      </c>
      <c r="E144" s="120" t="s">
        <v>137</v>
      </c>
      <c r="F144" s="121" t="s">
        <v>138</v>
      </c>
      <c r="G144" s="122" t="s">
        <v>103</v>
      </c>
      <c r="H144" s="123">
        <v>7.5</v>
      </c>
      <c r="I144" s="123"/>
      <c r="J144" s="124">
        <f t="shared" si="10"/>
        <v>0</v>
      </c>
      <c r="K144" s="125"/>
      <c r="L144" s="126"/>
      <c r="M144" s="127" t="s">
        <v>10</v>
      </c>
      <c r="N144" s="128" t="s">
        <v>31</v>
      </c>
      <c r="O144" s="114"/>
      <c r="P144" s="115">
        <f t="shared" si="11"/>
        <v>0</v>
      </c>
      <c r="Q144" s="115">
        <v>1.4999999999999999E-4</v>
      </c>
      <c r="R144" s="115">
        <f t="shared" si="12"/>
        <v>1.1249999999999999E-3</v>
      </c>
      <c r="S144" s="115">
        <v>0</v>
      </c>
      <c r="T144" s="116">
        <f t="shared" si="13"/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17" t="s">
        <v>134</v>
      </c>
      <c r="AT144" s="117" t="s">
        <v>131</v>
      </c>
      <c r="AU144" s="117" t="s">
        <v>90</v>
      </c>
      <c r="AY144" s="3" t="s">
        <v>81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3" t="s">
        <v>90</v>
      </c>
      <c r="BK144" s="118">
        <f t="shared" si="19"/>
        <v>0</v>
      </c>
      <c r="BL144" s="3" t="s">
        <v>120</v>
      </c>
      <c r="BM144" s="117" t="s">
        <v>139</v>
      </c>
    </row>
    <row r="145" spans="1:65" s="15" customFormat="1" ht="24.15" customHeight="1">
      <c r="A145" s="12"/>
      <c r="B145" s="104"/>
      <c r="C145" s="119" t="s">
        <v>140</v>
      </c>
      <c r="D145" s="119" t="s">
        <v>131</v>
      </c>
      <c r="E145" s="120" t="s">
        <v>141</v>
      </c>
      <c r="F145" s="121" t="s">
        <v>142</v>
      </c>
      <c r="G145" s="122" t="s">
        <v>103</v>
      </c>
      <c r="H145" s="123">
        <v>9.3000000000000007</v>
      </c>
      <c r="I145" s="123"/>
      <c r="J145" s="124">
        <f t="shared" si="10"/>
        <v>0</v>
      </c>
      <c r="K145" s="125"/>
      <c r="L145" s="126"/>
      <c r="M145" s="127" t="s">
        <v>10</v>
      </c>
      <c r="N145" s="128" t="s">
        <v>31</v>
      </c>
      <c r="O145" s="114"/>
      <c r="P145" s="115">
        <f t="shared" si="11"/>
        <v>0</v>
      </c>
      <c r="Q145" s="115">
        <v>1E-4</v>
      </c>
      <c r="R145" s="115">
        <f t="shared" si="12"/>
        <v>9.3000000000000016E-4</v>
      </c>
      <c r="S145" s="115">
        <v>0</v>
      </c>
      <c r="T145" s="116">
        <f t="shared" si="13"/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17" t="s">
        <v>134</v>
      </c>
      <c r="AT145" s="117" t="s">
        <v>131</v>
      </c>
      <c r="AU145" s="117" t="s">
        <v>90</v>
      </c>
      <c r="AY145" s="3" t="s">
        <v>81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3" t="s">
        <v>90</v>
      </c>
      <c r="BK145" s="118">
        <f t="shared" si="19"/>
        <v>0</v>
      </c>
      <c r="BL145" s="3" t="s">
        <v>120</v>
      </c>
      <c r="BM145" s="117" t="s">
        <v>143</v>
      </c>
    </row>
    <row r="146" spans="1:65" s="15" customFormat="1" ht="24.15" customHeight="1">
      <c r="A146" s="12"/>
      <c r="B146" s="104"/>
      <c r="C146" s="119" t="s">
        <v>144</v>
      </c>
      <c r="D146" s="119" t="s">
        <v>131</v>
      </c>
      <c r="E146" s="120" t="s">
        <v>145</v>
      </c>
      <c r="F146" s="121" t="s">
        <v>146</v>
      </c>
      <c r="G146" s="122" t="s">
        <v>103</v>
      </c>
      <c r="H146" s="123">
        <v>43</v>
      </c>
      <c r="I146" s="123"/>
      <c r="J146" s="124">
        <f t="shared" si="10"/>
        <v>0</v>
      </c>
      <c r="K146" s="125"/>
      <c r="L146" s="126"/>
      <c r="M146" s="127" t="s">
        <v>10</v>
      </c>
      <c r="N146" s="128" t="s">
        <v>31</v>
      </c>
      <c r="O146" s="114"/>
      <c r="P146" s="115">
        <f t="shared" si="11"/>
        <v>0</v>
      </c>
      <c r="Q146" s="115">
        <v>2.0000000000000002E-5</v>
      </c>
      <c r="R146" s="115">
        <f t="shared" si="12"/>
        <v>8.6000000000000009E-4</v>
      </c>
      <c r="S146" s="115">
        <v>0</v>
      </c>
      <c r="T146" s="116">
        <f t="shared" si="13"/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17" t="s">
        <v>134</v>
      </c>
      <c r="AT146" s="117" t="s">
        <v>131</v>
      </c>
      <c r="AU146" s="117" t="s">
        <v>90</v>
      </c>
      <c r="AY146" s="3" t="s">
        <v>81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3" t="s">
        <v>90</v>
      </c>
      <c r="BK146" s="118">
        <f t="shared" si="19"/>
        <v>0</v>
      </c>
      <c r="BL146" s="3" t="s">
        <v>120</v>
      </c>
      <c r="BM146" s="117" t="s">
        <v>147</v>
      </c>
    </row>
    <row r="147" spans="1:65" s="15" customFormat="1" ht="24.15" customHeight="1">
      <c r="A147" s="12"/>
      <c r="B147" s="104"/>
      <c r="C147" s="119" t="s">
        <v>148</v>
      </c>
      <c r="D147" s="119" t="s">
        <v>131</v>
      </c>
      <c r="E147" s="120" t="s">
        <v>149</v>
      </c>
      <c r="F147" s="121" t="s">
        <v>150</v>
      </c>
      <c r="G147" s="122" t="s">
        <v>103</v>
      </c>
      <c r="H147" s="123">
        <v>48</v>
      </c>
      <c r="I147" s="123"/>
      <c r="J147" s="124">
        <f t="shared" si="10"/>
        <v>0</v>
      </c>
      <c r="K147" s="125"/>
      <c r="L147" s="126"/>
      <c r="M147" s="127" t="s">
        <v>10</v>
      </c>
      <c r="N147" s="128" t="s">
        <v>31</v>
      </c>
      <c r="O147" s="114"/>
      <c r="P147" s="115">
        <f t="shared" si="11"/>
        <v>0</v>
      </c>
      <c r="Q147" s="115">
        <v>4.0000000000000003E-5</v>
      </c>
      <c r="R147" s="115">
        <f t="shared" si="12"/>
        <v>1.9200000000000003E-3</v>
      </c>
      <c r="S147" s="115">
        <v>0</v>
      </c>
      <c r="T147" s="116">
        <f t="shared" si="13"/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17" t="s">
        <v>134</v>
      </c>
      <c r="AT147" s="117" t="s">
        <v>131</v>
      </c>
      <c r="AU147" s="117" t="s">
        <v>90</v>
      </c>
      <c r="AY147" s="3" t="s">
        <v>81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3" t="s">
        <v>90</v>
      </c>
      <c r="BK147" s="118">
        <f t="shared" si="19"/>
        <v>0</v>
      </c>
      <c r="BL147" s="3" t="s">
        <v>120</v>
      </c>
      <c r="BM147" s="117" t="s">
        <v>151</v>
      </c>
    </row>
    <row r="148" spans="1:65" s="15" customFormat="1" ht="24.15" customHeight="1">
      <c r="A148" s="12"/>
      <c r="B148" s="104"/>
      <c r="C148" s="105" t="s">
        <v>152</v>
      </c>
      <c r="D148" s="105" t="s">
        <v>85</v>
      </c>
      <c r="E148" s="106" t="s">
        <v>153</v>
      </c>
      <c r="F148" s="107" t="s">
        <v>154</v>
      </c>
      <c r="G148" s="108" t="s">
        <v>155</v>
      </c>
      <c r="H148" s="109"/>
      <c r="I148" s="109"/>
      <c r="J148" s="110">
        <f t="shared" si="10"/>
        <v>0</v>
      </c>
      <c r="K148" s="111"/>
      <c r="L148" s="13"/>
      <c r="M148" s="112" t="s">
        <v>10</v>
      </c>
      <c r="N148" s="113" t="s">
        <v>31</v>
      </c>
      <c r="O148" s="114"/>
      <c r="P148" s="115">
        <f t="shared" si="11"/>
        <v>0</v>
      </c>
      <c r="Q148" s="115">
        <v>0</v>
      </c>
      <c r="R148" s="115">
        <f t="shared" si="12"/>
        <v>0</v>
      </c>
      <c r="S148" s="115">
        <v>0</v>
      </c>
      <c r="T148" s="116">
        <f t="shared" si="13"/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17" t="s">
        <v>120</v>
      </c>
      <c r="AT148" s="117" t="s">
        <v>85</v>
      </c>
      <c r="AU148" s="117" t="s">
        <v>90</v>
      </c>
      <c r="AY148" s="3" t="s">
        <v>81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3" t="s">
        <v>90</v>
      </c>
      <c r="BK148" s="118">
        <f t="shared" si="19"/>
        <v>0</v>
      </c>
      <c r="BL148" s="3" t="s">
        <v>120</v>
      </c>
      <c r="BM148" s="117" t="s">
        <v>156</v>
      </c>
    </row>
    <row r="149" spans="1:65" s="15" customFormat="1" ht="24.15" customHeight="1">
      <c r="A149" s="12"/>
      <c r="B149" s="104"/>
      <c r="C149" s="105" t="s">
        <v>157</v>
      </c>
      <c r="D149" s="105" t="s">
        <v>85</v>
      </c>
      <c r="E149" s="106" t="s">
        <v>158</v>
      </c>
      <c r="F149" s="107" t="s">
        <v>159</v>
      </c>
      <c r="G149" s="108" t="s">
        <v>155</v>
      </c>
      <c r="H149" s="109"/>
      <c r="I149" s="109"/>
      <c r="J149" s="110">
        <f t="shared" si="10"/>
        <v>0</v>
      </c>
      <c r="K149" s="111"/>
      <c r="L149" s="13"/>
      <c r="M149" s="112" t="s">
        <v>10</v>
      </c>
      <c r="N149" s="113" t="s">
        <v>31</v>
      </c>
      <c r="O149" s="114"/>
      <c r="P149" s="115">
        <f t="shared" si="11"/>
        <v>0</v>
      </c>
      <c r="Q149" s="115">
        <v>0</v>
      </c>
      <c r="R149" s="115">
        <f t="shared" si="12"/>
        <v>0</v>
      </c>
      <c r="S149" s="115">
        <v>0</v>
      </c>
      <c r="T149" s="116">
        <f t="shared" si="13"/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17" t="s">
        <v>120</v>
      </c>
      <c r="AT149" s="117" t="s">
        <v>85</v>
      </c>
      <c r="AU149" s="117" t="s">
        <v>90</v>
      </c>
      <c r="AY149" s="3" t="s">
        <v>81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3" t="s">
        <v>90</v>
      </c>
      <c r="BK149" s="118">
        <f t="shared" si="19"/>
        <v>0</v>
      </c>
      <c r="BL149" s="3" t="s">
        <v>120</v>
      </c>
      <c r="BM149" s="117" t="s">
        <v>120</v>
      </c>
    </row>
    <row r="150" spans="1:65" s="91" customFormat="1" ht="22.8" customHeight="1">
      <c r="B150" s="92"/>
      <c r="D150" s="93" t="s">
        <v>77</v>
      </c>
      <c r="E150" s="102" t="s">
        <v>160</v>
      </c>
      <c r="F150" s="102" t="s">
        <v>161</v>
      </c>
      <c r="I150" s="95"/>
      <c r="J150" s="103">
        <f>BK150</f>
        <v>0</v>
      </c>
      <c r="L150" s="92"/>
      <c r="M150" s="96"/>
      <c r="N150" s="97"/>
      <c r="O150" s="97"/>
      <c r="P150" s="98">
        <f>SUM(P151:P182)</f>
        <v>0</v>
      </c>
      <c r="Q150" s="97"/>
      <c r="R150" s="98">
        <f>SUM(R151:R182)</f>
        <v>0.11257714999999999</v>
      </c>
      <c r="S150" s="97"/>
      <c r="T150" s="99">
        <f>SUM(T151:T182)</f>
        <v>0</v>
      </c>
      <c r="AR150" s="93" t="s">
        <v>90</v>
      </c>
      <c r="AT150" s="100" t="s">
        <v>77</v>
      </c>
      <c r="AU150" s="100" t="s">
        <v>80</v>
      </c>
      <c r="AY150" s="93" t="s">
        <v>81</v>
      </c>
      <c r="BK150" s="101">
        <f>SUM(BK151:BK182)</f>
        <v>0</v>
      </c>
    </row>
    <row r="151" spans="1:65" s="15" customFormat="1" ht="24.15" customHeight="1">
      <c r="A151" s="12"/>
      <c r="B151" s="104"/>
      <c r="C151" s="105" t="s">
        <v>162</v>
      </c>
      <c r="D151" s="105" t="s">
        <v>85</v>
      </c>
      <c r="E151" s="106" t="s">
        <v>163</v>
      </c>
      <c r="F151" s="107" t="s">
        <v>164</v>
      </c>
      <c r="G151" s="108" t="s">
        <v>119</v>
      </c>
      <c r="H151" s="109">
        <v>3</v>
      </c>
      <c r="I151" s="109"/>
      <c r="J151" s="110">
        <f t="shared" ref="J151:J182" si="20">ROUND(I151*H151,2)</f>
        <v>0</v>
      </c>
      <c r="K151" s="111"/>
      <c r="L151" s="13"/>
      <c r="M151" s="112" t="s">
        <v>10</v>
      </c>
      <c r="N151" s="113" t="s">
        <v>31</v>
      </c>
      <c r="O151" s="114"/>
      <c r="P151" s="115">
        <f t="shared" ref="P151:P182" si="21">O151*H151</f>
        <v>0</v>
      </c>
      <c r="Q151" s="115">
        <v>1.7099999999999999E-3</v>
      </c>
      <c r="R151" s="115">
        <f t="shared" ref="R151:R182" si="22">Q151*H151</f>
        <v>5.13E-3</v>
      </c>
      <c r="S151" s="115">
        <v>0</v>
      </c>
      <c r="T151" s="116">
        <f t="shared" ref="T151:T182" si="23">S151*H151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17" t="s">
        <v>120</v>
      </c>
      <c r="AT151" s="117" t="s">
        <v>85</v>
      </c>
      <c r="AU151" s="117" t="s">
        <v>90</v>
      </c>
      <c r="AY151" s="3" t="s">
        <v>81</v>
      </c>
      <c r="BE151" s="118">
        <f t="shared" ref="BE151:BE182" si="24">IF(N151="základná",J151,0)</f>
        <v>0</v>
      </c>
      <c r="BF151" s="118">
        <f t="shared" ref="BF151:BF182" si="25">IF(N151="znížená",J151,0)</f>
        <v>0</v>
      </c>
      <c r="BG151" s="118">
        <f t="shared" ref="BG151:BG182" si="26">IF(N151="zákl. prenesená",J151,0)</f>
        <v>0</v>
      </c>
      <c r="BH151" s="118">
        <f t="shared" ref="BH151:BH182" si="27">IF(N151="zníž. prenesená",J151,0)</f>
        <v>0</v>
      </c>
      <c r="BI151" s="118">
        <f t="shared" ref="BI151:BI182" si="28">IF(N151="nulová",J151,0)</f>
        <v>0</v>
      </c>
      <c r="BJ151" s="3" t="s">
        <v>90</v>
      </c>
      <c r="BK151" s="118">
        <f t="shared" ref="BK151:BK182" si="29">ROUND(I151*H151,2)</f>
        <v>0</v>
      </c>
      <c r="BL151" s="3" t="s">
        <v>120</v>
      </c>
      <c r="BM151" s="117" t="s">
        <v>165</v>
      </c>
    </row>
    <row r="152" spans="1:65" s="15" customFormat="1" ht="24.15" customHeight="1">
      <c r="A152" s="12"/>
      <c r="B152" s="104"/>
      <c r="C152" s="105" t="s">
        <v>166</v>
      </c>
      <c r="D152" s="105" t="s">
        <v>85</v>
      </c>
      <c r="E152" s="106" t="s">
        <v>167</v>
      </c>
      <c r="F152" s="107" t="s">
        <v>168</v>
      </c>
      <c r="G152" s="108" t="s">
        <v>119</v>
      </c>
      <c r="H152" s="109">
        <v>1</v>
      </c>
      <c r="I152" s="109"/>
      <c r="J152" s="110">
        <f t="shared" si="20"/>
        <v>0</v>
      </c>
      <c r="K152" s="111"/>
      <c r="L152" s="13"/>
      <c r="M152" s="112" t="s">
        <v>10</v>
      </c>
      <c r="N152" s="113" t="s">
        <v>31</v>
      </c>
      <c r="O152" s="114"/>
      <c r="P152" s="115">
        <f t="shared" si="21"/>
        <v>0</v>
      </c>
      <c r="Q152" s="115">
        <v>3.4430000000000002E-2</v>
      </c>
      <c r="R152" s="115">
        <f t="shared" si="22"/>
        <v>3.4430000000000002E-2</v>
      </c>
      <c r="S152" s="115">
        <v>0</v>
      </c>
      <c r="T152" s="116">
        <f t="shared" si="23"/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17" t="s">
        <v>120</v>
      </c>
      <c r="AT152" s="117" t="s">
        <v>85</v>
      </c>
      <c r="AU152" s="117" t="s">
        <v>90</v>
      </c>
      <c r="AY152" s="3" t="s">
        <v>81</v>
      </c>
      <c r="BE152" s="118">
        <f t="shared" si="24"/>
        <v>0</v>
      </c>
      <c r="BF152" s="118">
        <f t="shared" si="25"/>
        <v>0</v>
      </c>
      <c r="BG152" s="118">
        <f t="shared" si="26"/>
        <v>0</v>
      </c>
      <c r="BH152" s="118">
        <f t="shared" si="27"/>
        <v>0</v>
      </c>
      <c r="BI152" s="118">
        <f t="shared" si="28"/>
        <v>0</v>
      </c>
      <c r="BJ152" s="3" t="s">
        <v>90</v>
      </c>
      <c r="BK152" s="118">
        <f t="shared" si="29"/>
        <v>0</v>
      </c>
      <c r="BL152" s="3" t="s">
        <v>120</v>
      </c>
      <c r="BM152" s="117" t="s">
        <v>169</v>
      </c>
    </row>
    <row r="153" spans="1:65" s="15" customFormat="1" ht="24.15" customHeight="1">
      <c r="A153" s="12"/>
      <c r="B153" s="104"/>
      <c r="C153" s="105" t="s">
        <v>170</v>
      </c>
      <c r="D153" s="105" t="s">
        <v>85</v>
      </c>
      <c r="E153" s="106" t="s">
        <v>171</v>
      </c>
      <c r="F153" s="107" t="s">
        <v>172</v>
      </c>
      <c r="G153" s="108" t="s">
        <v>103</v>
      </c>
      <c r="H153" s="109">
        <v>4.5</v>
      </c>
      <c r="I153" s="109"/>
      <c r="J153" s="110">
        <f t="shared" si="20"/>
        <v>0</v>
      </c>
      <c r="K153" s="111"/>
      <c r="L153" s="13"/>
      <c r="M153" s="112" t="s">
        <v>10</v>
      </c>
      <c r="N153" s="113" t="s">
        <v>31</v>
      </c>
      <c r="O153" s="114"/>
      <c r="P153" s="115">
        <f t="shared" si="21"/>
        <v>0</v>
      </c>
      <c r="Q153" s="115">
        <v>1.4274400000000001E-3</v>
      </c>
      <c r="R153" s="115">
        <f t="shared" si="22"/>
        <v>6.4234800000000005E-3</v>
      </c>
      <c r="S153" s="115">
        <v>0</v>
      </c>
      <c r="T153" s="116">
        <f t="shared" si="23"/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17" t="s">
        <v>120</v>
      </c>
      <c r="AT153" s="117" t="s">
        <v>85</v>
      </c>
      <c r="AU153" s="117" t="s">
        <v>90</v>
      </c>
      <c r="AY153" s="3" t="s">
        <v>81</v>
      </c>
      <c r="BE153" s="118">
        <f t="shared" si="24"/>
        <v>0</v>
      </c>
      <c r="BF153" s="118">
        <f t="shared" si="25"/>
        <v>0</v>
      </c>
      <c r="BG153" s="118">
        <f t="shared" si="26"/>
        <v>0</v>
      </c>
      <c r="BH153" s="118">
        <f t="shared" si="27"/>
        <v>0</v>
      </c>
      <c r="BI153" s="118">
        <f t="shared" si="28"/>
        <v>0</v>
      </c>
      <c r="BJ153" s="3" t="s">
        <v>90</v>
      </c>
      <c r="BK153" s="118">
        <f t="shared" si="29"/>
        <v>0</v>
      </c>
      <c r="BL153" s="3" t="s">
        <v>120</v>
      </c>
      <c r="BM153" s="117" t="s">
        <v>173</v>
      </c>
    </row>
    <row r="154" spans="1:65" s="15" customFormat="1" ht="24.15" customHeight="1">
      <c r="A154" s="12"/>
      <c r="B154" s="104"/>
      <c r="C154" s="105" t="s">
        <v>174</v>
      </c>
      <c r="D154" s="105" t="s">
        <v>85</v>
      </c>
      <c r="E154" s="106" t="s">
        <v>175</v>
      </c>
      <c r="F154" s="107" t="s">
        <v>176</v>
      </c>
      <c r="G154" s="108" t="s">
        <v>103</v>
      </c>
      <c r="H154" s="109">
        <v>10</v>
      </c>
      <c r="I154" s="109"/>
      <c r="J154" s="110">
        <f t="shared" si="20"/>
        <v>0</v>
      </c>
      <c r="K154" s="111"/>
      <c r="L154" s="13"/>
      <c r="M154" s="112" t="s">
        <v>10</v>
      </c>
      <c r="N154" s="113" t="s">
        <v>31</v>
      </c>
      <c r="O154" s="114"/>
      <c r="P154" s="115">
        <f t="shared" si="21"/>
        <v>0</v>
      </c>
      <c r="Q154" s="115">
        <v>2.6006200000000001E-3</v>
      </c>
      <c r="R154" s="115">
        <f t="shared" si="22"/>
        <v>2.60062E-2</v>
      </c>
      <c r="S154" s="115">
        <v>0</v>
      </c>
      <c r="T154" s="116">
        <f t="shared" si="23"/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17" t="s">
        <v>120</v>
      </c>
      <c r="AT154" s="117" t="s">
        <v>85</v>
      </c>
      <c r="AU154" s="117" t="s">
        <v>90</v>
      </c>
      <c r="AY154" s="3" t="s">
        <v>81</v>
      </c>
      <c r="BE154" s="118">
        <f t="shared" si="24"/>
        <v>0</v>
      </c>
      <c r="BF154" s="118">
        <f t="shared" si="25"/>
        <v>0</v>
      </c>
      <c r="BG154" s="118">
        <f t="shared" si="26"/>
        <v>0</v>
      </c>
      <c r="BH154" s="118">
        <f t="shared" si="27"/>
        <v>0</v>
      </c>
      <c r="BI154" s="118">
        <f t="shared" si="28"/>
        <v>0</v>
      </c>
      <c r="BJ154" s="3" t="s">
        <v>90</v>
      </c>
      <c r="BK154" s="118">
        <f t="shared" si="29"/>
        <v>0</v>
      </c>
      <c r="BL154" s="3" t="s">
        <v>120</v>
      </c>
      <c r="BM154" s="117" t="s">
        <v>177</v>
      </c>
    </row>
    <row r="155" spans="1:65" s="15" customFormat="1" ht="24.15" customHeight="1">
      <c r="A155" s="12"/>
      <c r="B155" s="104"/>
      <c r="C155" s="105" t="s">
        <v>178</v>
      </c>
      <c r="D155" s="105" t="s">
        <v>85</v>
      </c>
      <c r="E155" s="106" t="s">
        <v>179</v>
      </c>
      <c r="F155" s="107" t="s">
        <v>180</v>
      </c>
      <c r="G155" s="108" t="s">
        <v>103</v>
      </c>
      <c r="H155" s="109">
        <v>12</v>
      </c>
      <c r="I155" s="109"/>
      <c r="J155" s="110">
        <f t="shared" si="20"/>
        <v>0</v>
      </c>
      <c r="K155" s="111"/>
      <c r="L155" s="13"/>
      <c r="M155" s="112" t="s">
        <v>10</v>
      </c>
      <c r="N155" s="113" t="s">
        <v>31</v>
      </c>
      <c r="O155" s="114"/>
      <c r="P155" s="115">
        <f t="shared" si="21"/>
        <v>0</v>
      </c>
      <c r="Q155" s="115">
        <v>3.7717000000000002E-4</v>
      </c>
      <c r="R155" s="115">
        <f t="shared" si="22"/>
        <v>4.5260400000000003E-3</v>
      </c>
      <c r="S155" s="115">
        <v>0</v>
      </c>
      <c r="T155" s="116">
        <f t="shared" si="23"/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17" t="s">
        <v>120</v>
      </c>
      <c r="AT155" s="117" t="s">
        <v>85</v>
      </c>
      <c r="AU155" s="117" t="s">
        <v>90</v>
      </c>
      <c r="AY155" s="3" t="s">
        <v>81</v>
      </c>
      <c r="BE155" s="118">
        <f t="shared" si="24"/>
        <v>0</v>
      </c>
      <c r="BF155" s="118">
        <f t="shared" si="25"/>
        <v>0</v>
      </c>
      <c r="BG155" s="118">
        <f t="shared" si="26"/>
        <v>0</v>
      </c>
      <c r="BH155" s="118">
        <f t="shared" si="27"/>
        <v>0</v>
      </c>
      <c r="BI155" s="118">
        <f t="shared" si="28"/>
        <v>0</v>
      </c>
      <c r="BJ155" s="3" t="s">
        <v>90</v>
      </c>
      <c r="BK155" s="118">
        <f t="shared" si="29"/>
        <v>0</v>
      </c>
      <c r="BL155" s="3" t="s">
        <v>120</v>
      </c>
      <c r="BM155" s="117" t="s">
        <v>181</v>
      </c>
    </row>
    <row r="156" spans="1:65" s="15" customFormat="1" ht="24.15" customHeight="1">
      <c r="A156" s="12"/>
      <c r="B156" s="104"/>
      <c r="C156" s="105" t="s">
        <v>182</v>
      </c>
      <c r="D156" s="105" t="s">
        <v>85</v>
      </c>
      <c r="E156" s="106" t="s">
        <v>183</v>
      </c>
      <c r="F156" s="107" t="s">
        <v>184</v>
      </c>
      <c r="G156" s="108" t="s">
        <v>103</v>
      </c>
      <c r="H156" s="109">
        <v>4</v>
      </c>
      <c r="I156" s="109"/>
      <c r="J156" s="110">
        <f t="shared" si="20"/>
        <v>0</v>
      </c>
      <c r="K156" s="111"/>
      <c r="L156" s="13"/>
      <c r="M156" s="112" t="s">
        <v>10</v>
      </c>
      <c r="N156" s="113" t="s">
        <v>31</v>
      </c>
      <c r="O156" s="114"/>
      <c r="P156" s="115">
        <f t="shared" si="21"/>
        <v>0</v>
      </c>
      <c r="Q156" s="115">
        <v>4.1394000000000001E-4</v>
      </c>
      <c r="R156" s="115">
        <f t="shared" si="22"/>
        <v>1.65576E-3</v>
      </c>
      <c r="S156" s="115">
        <v>0</v>
      </c>
      <c r="T156" s="116">
        <f t="shared" si="23"/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17" t="s">
        <v>120</v>
      </c>
      <c r="AT156" s="117" t="s">
        <v>85</v>
      </c>
      <c r="AU156" s="117" t="s">
        <v>90</v>
      </c>
      <c r="AY156" s="3" t="s">
        <v>81</v>
      </c>
      <c r="BE156" s="118">
        <f t="shared" si="24"/>
        <v>0</v>
      </c>
      <c r="BF156" s="118">
        <f t="shared" si="25"/>
        <v>0</v>
      </c>
      <c r="BG156" s="118">
        <f t="shared" si="26"/>
        <v>0</v>
      </c>
      <c r="BH156" s="118">
        <f t="shared" si="27"/>
        <v>0</v>
      </c>
      <c r="BI156" s="118">
        <f t="shared" si="28"/>
        <v>0</v>
      </c>
      <c r="BJ156" s="3" t="s">
        <v>90</v>
      </c>
      <c r="BK156" s="118">
        <f t="shared" si="29"/>
        <v>0</v>
      </c>
      <c r="BL156" s="3" t="s">
        <v>120</v>
      </c>
      <c r="BM156" s="117" t="s">
        <v>185</v>
      </c>
    </row>
    <row r="157" spans="1:65" s="15" customFormat="1" ht="24.15" customHeight="1">
      <c r="A157" s="12"/>
      <c r="B157" s="104"/>
      <c r="C157" s="105" t="s">
        <v>186</v>
      </c>
      <c r="D157" s="105" t="s">
        <v>85</v>
      </c>
      <c r="E157" s="106" t="s">
        <v>187</v>
      </c>
      <c r="F157" s="107" t="s">
        <v>188</v>
      </c>
      <c r="G157" s="108" t="s">
        <v>103</v>
      </c>
      <c r="H157" s="109">
        <v>3</v>
      </c>
      <c r="I157" s="109"/>
      <c r="J157" s="110">
        <f t="shared" si="20"/>
        <v>0</v>
      </c>
      <c r="K157" s="111"/>
      <c r="L157" s="13"/>
      <c r="M157" s="112" t="s">
        <v>10</v>
      </c>
      <c r="N157" s="113" t="s">
        <v>31</v>
      </c>
      <c r="O157" s="114"/>
      <c r="P157" s="115">
        <f t="shared" si="21"/>
        <v>0</v>
      </c>
      <c r="Q157" s="115">
        <v>2.5518899999999998E-3</v>
      </c>
      <c r="R157" s="115">
        <f t="shared" si="22"/>
        <v>7.6556699999999998E-3</v>
      </c>
      <c r="S157" s="115">
        <v>0</v>
      </c>
      <c r="T157" s="116">
        <f t="shared" si="23"/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17" t="s">
        <v>120</v>
      </c>
      <c r="AT157" s="117" t="s">
        <v>85</v>
      </c>
      <c r="AU157" s="117" t="s">
        <v>90</v>
      </c>
      <c r="AY157" s="3" t="s">
        <v>81</v>
      </c>
      <c r="BE157" s="118">
        <f t="shared" si="24"/>
        <v>0</v>
      </c>
      <c r="BF157" s="118">
        <f t="shared" si="25"/>
        <v>0</v>
      </c>
      <c r="BG157" s="118">
        <f t="shared" si="26"/>
        <v>0</v>
      </c>
      <c r="BH157" s="118">
        <f t="shared" si="27"/>
        <v>0</v>
      </c>
      <c r="BI157" s="118">
        <f t="shared" si="28"/>
        <v>0</v>
      </c>
      <c r="BJ157" s="3" t="s">
        <v>90</v>
      </c>
      <c r="BK157" s="118">
        <f t="shared" si="29"/>
        <v>0</v>
      </c>
      <c r="BL157" s="3" t="s">
        <v>120</v>
      </c>
      <c r="BM157" s="117" t="s">
        <v>189</v>
      </c>
    </row>
    <row r="158" spans="1:65" s="15" customFormat="1" ht="24.15" customHeight="1">
      <c r="A158" s="12"/>
      <c r="B158" s="104"/>
      <c r="C158" s="105" t="s">
        <v>190</v>
      </c>
      <c r="D158" s="105" t="s">
        <v>85</v>
      </c>
      <c r="E158" s="106" t="s">
        <v>191</v>
      </c>
      <c r="F158" s="107" t="s">
        <v>192</v>
      </c>
      <c r="G158" s="108" t="s">
        <v>103</v>
      </c>
      <c r="H158" s="109">
        <v>10</v>
      </c>
      <c r="I158" s="109"/>
      <c r="J158" s="110">
        <f t="shared" si="20"/>
        <v>0</v>
      </c>
      <c r="K158" s="111"/>
      <c r="L158" s="13"/>
      <c r="M158" s="112" t="s">
        <v>10</v>
      </c>
      <c r="N158" s="113" t="s">
        <v>31</v>
      </c>
      <c r="O158" s="114"/>
      <c r="P158" s="115">
        <f t="shared" si="21"/>
        <v>0</v>
      </c>
      <c r="Q158" s="115">
        <v>0</v>
      </c>
      <c r="R158" s="115">
        <f t="shared" si="22"/>
        <v>0</v>
      </c>
      <c r="S158" s="115">
        <v>0</v>
      </c>
      <c r="T158" s="116">
        <f t="shared" si="23"/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17" t="s">
        <v>120</v>
      </c>
      <c r="AT158" s="117" t="s">
        <v>85</v>
      </c>
      <c r="AU158" s="117" t="s">
        <v>90</v>
      </c>
      <c r="AY158" s="3" t="s">
        <v>81</v>
      </c>
      <c r="BE158" s="118">
        <f t="shared" si="24"/>
        <v>0</v>
      </c>
      <c r="BF158" s="118">
        <f t="shared" si="25"/>
        <v>0</v>
      </c>
      <c r="BG158" s="118">
        <f t="shared" si="26"/>
        <v>0</v>
      </c>
      <c r="BH158" s="118">
        <f t="shared" si="27"/>
        <v>0</v>
      </c>
      <c r="BI158" s="118">
        <f t="shared" si="28"/>
        <v>0</v>
      </c>
      <c r="BJ158" s="3" t="s">
        <v>90</v>
      </c>
      <c r="BK158" s="118">
        <f t="shared" si="29"/>
        <v>0</v>
      </c>
      <c r="BL158" s="3" t="s">
        <v>120</v>
      </c>
      <c r="BM158" s="117" t="s">
        <v>193</v>
      </c>
    </row>
    <row r="159" spans="1:65" s="15" customFormat="1" ht="21.75" customHeight="1">
      <c r="A159" s="12"/>
      <c r="B159" s="104"/>
      <c r="C159" s="119" t="s">
        <v>194</v>
      </c>
      <c r="D159" s="119" t="s">
        <v>131</v>
      </c>
      <c r="E159" s="120" t="s">
        <v>195</v>
      </c>
      <c r="F159" s="121" t="s">
        <v>196</v>
      </c>
      <c r="G159" s="122" t="s">
        <v>103</v>
      </c>
      <c r="H159" s="123">
        <v>10</v>
      </c>
      <c r="I159" s="123"/>
      <c r="J159" s="124">
        <f t="shared" si="20"/>
        <v>0</v>
      </c>
      <c r="K159" s="125"/>
      <c r="L159" s="126"/>
      <c r="M159" s="127" t="s">
        <v>10</v>
      </c>
      <c r="N159" s="128" t="s">
        <v>31</v>
      </c>
      <c r="O159" s="114"/>
      <c r="P159" s="115">
        <f t="shared" si="21"/>
        <v>0</v>
      </c>
      <c r="Q159" s="115">
        <v>6.8000000000000005E-4</v>
      </c>
      <c r="R159" s="115">
        <f t="shared" si="22"/>
        <v>6.8000000000000005E-3</v>
      </c>
      <c r="S159" s="115">
        <v>0</v>
      </c>
      <c r="T159" s="116">
        <f t="shared" si="23"/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17" t="s">
        <v>134</v>
      </c>
      <c r="AT159" s="117" t="s">
        <v>131</v>
      </c>
      <c r="AU159" s="117" t="s">
        <v>90</v>
      </c>
      <c r="AY159" s="3" t="s">
        <v>81</v>
      </c>
      <c r="BE159" s="118">
        <f t="shared" si="24"/>
        <v>0</v>
      </c>
      <c r="BF159" s="118">
        <f t="shared" si="25"/>
        <v>0</v>
      </c>
      <c r="BG159" s="118">
        <f t="shared" si="26"/>
        <v>0</v>
      </c>
      <c r="BH159" s="118">
        <f t="shared" si="27"/>
        <v>0</v>
      </c>
      <c r="BI159" s="118">
        <f t="shared" si="28"/>
        <v>0</v>
      </c>
      <c r="BJ159" s="3" t="s">
        <v>90</v>
      </c>
      <c r="BK159" s="118">
        <f t="shared" si="29"/>
        <v>0</v>
      </c>
      <c r="BL159" s="3" t="s">
        <v>120</v>
      </c>
      <c r="BM159" s="117" t="s">
        <v>197</v>
      </c>
    </row>
    <row r="160" spans="1:65" s="15" customFormat="1" ht="16.5" customHeight="1">
      <c r="A160" s="12"/>
      <c r="B160" s="104"/>
      <c r="C160" s="119" t="s">
        <v>198</v>
      </c>
      <c r="D160" s="119" t="s">
        <v>131</v>
      </c>
      <c r="E160" s="120" t="s">
        <v>199</v>
      </c>
      <c r="F160" s="121" t="s">
        <v>200</v>
      </c>
      <c r="G160" s="122" t="s">
        <v>119</v>
      </c>
      <c r="H160" s="123">
        <v>2</v>
      </c>
      <c r="I160" s="123"/>
      <c r="J160" s="124">
        <f t="shared" si="20"/>
        <v>0</v>
      </c>
      <c r="K160" s="125"/>
      <c r="L160" s="126"/>
      <c r="M160" s="127" t="s">
        <v>10</v>
      </c>
      <c r="N160" s="128" t="s">
        <v>31</v>
      </c>
      <c r="O160" s="114"/>
      <c r="P160" s="115">
        <f t="shared" si="21"/>
        <v>0</v>
      </c>
      <c r="Q160" s="115">
        <v>1.7000000000000001E-4</v>
      </c>
      <c r="R160" s="115">
        <f t="shared" si="22"/>
        <v>3.4000000000000002E-4</v>
      </c>
      <c r="S160" s="115">
        <v>0</v>
      </c>
      <c r="T160" s="116">
        <f t="shared" si="23"/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17" t="s">
        <v>134</v>
      </c>
      <c r="AT160" s="117" t="s">
        <v>131</v>
      </c>
      <c r="AU160" s="117" t="s">
        <v>90</v>
      </c>
      <c r="AY160" s="3" t="s">
        <v>81</v>
      </c>
      <c r="BE160" s="118">
        <f t="shared" si="24"/>
        <v>0</v>
      </c>
      <c r="BF160" s="118">
        <f t="shared" si="25"/>
        <v>0</v>
      </c>
      <c r="BG160" s="118">
        <f t="shared" si="26"/>
        <v>0</v>
      </c>
      <c r="BH160" s="118">
        <f t="shared" si="27"/>
        <v>0</v>
      </c>
      <c r="BI160" s="118">
        <f t="shared" si="28"/>
        <v>0</v>
      </c>
      <c r="BJ160" s="3" t="s">
        <v>90</v>
      </c>
      <c r="BK160" s="118">
        <f t="shared" si="29"/>
        <v>0</v>
      </c>
      <c r="BL160" s="3" t="s">
        <v>120</v>
      </c>
      <c r="BM160" s="117" t="s">
        <v>201</v>
      </c>
    </row>
    <row r="161" spans="1:65" s="15" customFormat="1" ht="24.15" customHeight="1">
      <c r="A161" s="12"/>
      <c r="B161" s="104"/>
      <c r="C161" s="105" t="s">
        <v>202</v>
      </c>
      <c r="D161" s="105" t="s">
        <v>85</v>
      </c>
      <c r="E161" s="106" t="s">
        <v>203</v>
      </c>
      <c r="F161" s="107" t="s">
        <v>204</v>
      </c>
      <c r="G161" s="108" t="s">
        <v>103</v>
      </c>
      <c r="H161" s="109">
        <v>8</v>
      </c>
      <c r="I161" s="109"/>
      <c r="J161" s="110">
        <f t="shared" si="20"/>
        <v>0</v>
      </c>
      <c r="K161" s="111"/>
      <c r="L161" s="13"/>
      <c r="M161" s="112" t="s">
        <v>10</v>
      </c>
      <c r="N161" s="113" t="s">
        <v>31</v>
      </c>
      <c r="O161" s="114"/>
      <c r="P161" s="115">
        <f t="shared" si="21"/>
        <v>0</v>
      </c>
      <c r="Q161" s="115">
        <v>0</v>
      </c>
      <c r="R161" s="115">
        <f t="shared" si="22"/>
        <v>0</v>
      </c>
      <c r="S161" s="115">
        <v>0</v>
      </c>
      <c r="T161" s="116">
        <f t="shared" si="23"/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17" t="s">
        <v>120</v>
      </c>
      <c r="AT161" s="117" t="s">
        <v>85</v>
      </c>
      <c r="AU161" s="117" t="s">
        <v>90</v>
      </c>
      <c r="AY161" s="3" t="s">
        <v>81</v>
      </c>
      <c r="BE161" s="118">
        <f t="shared" si="24"/>
        <v>0</v>
      </c>
      <c r="BF161" s="118">
        <f t="shared" si="25"/>
        <v>0</v>
      </c>
      <c r="BG161" s="118">
        <f t="shared" si="26"/>
        <v>0</v>
      </c>
      <c r="BH161" s="118">
        <f t="shared" si="27"/>
        <v>0</v>
      </c>
      <c r="BI161" s="118">
        <f t="shared" si="28"/>
        <v>0</v>
      </c>
      <c r="BJ161" s="3" t="s">
        <v>90</v>
      </c>
      <c r="BK161" s="118">
        <f t="shared" si="29"/>
        <v>0</v>
      </c>
      <c r="BL161" s="3" t="s">
        <v>120</v>
      </c>
      <c r="BM161" s="117" t="s">
        <v>205</v>
      </c>
    </row>
    <row r="162" spans="1:65" s="15" customFormat="1" ht="24.15" customHeight="1">
      <c r="A162" s="12"/>
      <c r="B162" s="104"/>
      <c r="C162" s="119" t="s">
        <v>206</v>
      </c>
      <c r="D162" s="119" t="s">
        <v>131</v>
      </c>
      <c r="E162" s="120" t="s">
        <v>207</v>
      </c>
      <c r="F162" s="121" t="s">
        <v>208</v>
      </c>
      <c r="G162" s="122" t="s">
        <v>103</v>
      </c>
      <c r="H162" s="123">
        <v>8</v>
      </c>
      <c r="I162" s="123"/>
      <c r="J162" s="124">
        <f t="shared" si="20"/>
        <v>0</v>
      </c>
      <c r="K162" s="125"/>
      <c r="L162" s="126"/>
      <c r="M162" s="127" t="s">
        <v>10</v>
      </c>
      <c r="N162" s="128" t="s">
        <v>31</v>
      </c>
      <c r="O162" s="114"/>
      <c r="P162" s="115">
        <f t="shared" si="21"/>
        <v>0</v>
      </c>
      <c r="Q162" s="115">
        <v>1.4400000000000001E-3</v>
      </c>
      <c r="R162" s="115">
        <f t="shared" si="22"/>
        <v>1.1520000000000001E-2</v>
      </c>
      <c r="S162" s="115">
        <v>0</v>
      </c>
      <c r="T162" s="116">
        <f t="shared" si="23"/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17" t="s">
        <v>134</v>
      </c>
      <c r="AT162" s="117" t="s">
        <v>131</v>
      </c>
      <c r="AU162" s="117" t="s">
        <v>90</v>
      </c>
      <c r="AY162" s="3" t="s">
        <v>81</v>
      </c>
      <c r="BE162" s="118">
        <f t="shared" si="24"/>
        <v>0</v>
      </c>
      <c r="BF162" s="118">
        <f t="shared" si="25"/>
        <v>0</v>
      </c>
      <c r="BG162" s="118">
        <f t="shared" si="26"/>
        <v>0</v>
      </c>
      <c r="BH162" s="118">
        <f t="shared" si="27"/>
        <v>0</v>
      </c>
      <c r="BI162" s="118">
        <f t="shared" si="28"/>
        <v>0</v>
      </c>
      <c r="BJ162" s="3" t="s">
        <v>90</v>
      </c>
      <c r="BK162" s="118">
        <f t="shared" si="29"/>
        <v>0</v>
      </c>
      <c r="BL162" s="3" t="s">
        <v>120</v>
      </c>
      <c r="BM162" s="117" t="s">
        <v>209</v>
      </c>
    </row>
    <row r="163" spans="1:65" s="15" customFormat="1" ht="24.15" customHeight="1">
      <c r="A163" s="12"/>
      <c r="B163" s="104"/>
      <c r="C163" s="119" t="s">
        <v>210</v>
      </c>
      <c r="D163" s="119" t="s">
        <v>131</v>
      </c>
      <c r="E163" s="120" t="s">
        <v>211</v>
      </c>
      <c r="F163" s="121" t="s">
        <v>212</v>
      </c>
      <c r="G163" s="122" t="s">
        <v>119</v>
      </c>
      <c r="H163" s="123">
        <v>1</v>
      </c>
      <c r="I163" s="123"/>
      <c r="J163" s="124">
        <f t="shared" si="20"/>
        <v>0</v>
      </c>
      <c r="K163" s="125"/>
      <c r="L163" s="126"/>
      <c r="M163" s="127" t="s">
        <v>10</v>
      </c>
      <c r="N163" s="128" t="s">
        <v>31</v>
      </c>
      <c r="O163" s="114"/>
      <c r="P163" s="115">
        <f t="shared" si="21"/>
        <v>0</v>
      </c>
      <c r="Q163" s="115">
        <v>5.8E-4</v>
      </c>
      <c r="R163" s="115">
        <f t="shared" si="22"/>
        <v>5.8E-4</v>
      </c>
      <c r="S163" s="115">
        <v>0</v>
      </c>
      <c r="T163" s="116">
        <f t="shared" si="23"/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17" t="s">
        <v>134</v>
      </c>
      <c r="AT163" s="117" t="s">
        <v>131</v>
      </c>
      <c r="AU163" s="117" t="s">
        <v>90</v>
      </c>
      <c r="AY163" s="3" t="s">
        <v>81</v>
      </c>
      <c r="BE163" s="118">
        <f t="shared" si="24"/>
        <v>0</v>
      </c>
      <c r="BF163" s="118">
        <f t="shared" si="25"/>
        <v>0</v>
      </c>
      <c r="BG163" s="118">
        <f t="shared" si="26"/>
        <v>0</v>
      </c>
      <c r="BH163" s="118">
        <f t="shared" si="27"/>
        <v>0</v>
      </c>
      <c r="BI163" s="118">
        <f t="shared" si="28"/>
        <v>0</v>
      </c>
      <c r="BJ163" s="3" t="s">
        <v>90</v>
      </c>
      <c r="BK163" s="118">
        <f t="shared" si="29"/>
        <v>0</v>
      </c>
      <c r="BL163" s="3" t="s">
        <v>120</v>
      </c>
      <c r="BM163" s="117" t="s">
        <v>213</v>
      </c>
    </row>
    <row r="164" spans="1:65" s="15" customFormat="1" ht="16.5" customHeight="1">
      <c r="A164" s="12"/>
      <c r="B164" s="104"/>
      <c r="C164" s="119" t="s">
        <v>214</v>
      </c>
      <c r="D164" s="119" t="s">
        <v>131</v>
      </c>
      <c r="E164" s="120" t="s">
        <v>215</v>
      </c>
      <c r="F164" s="121" t="s">
        <v>216</v>
      </c>
      <c r="G164" s="122" t="s">
        <v>119</v>
      </c>
      <c r="H164" s="123">
        <v>1</v>
      </c>
      <c r="I164" s="123"/>
      <c r="J164" s="124">
        <f t="shared" si="20"/>
        <v>0</v>
      </c>
      <c r="K164" s="125"/>
      <c r="L164" s="126"/>
      <c r="M164" s="127" t="s">
        <v>10</v>
      </c>
      <c r="N164" s="128" t="s">
        <v>31</v>
      </c>
      <c r="O164" s="114"/>
      <c r="P164" s="115">
        <f t="shared" si="21"/>
        <v>0</v>
      </c>
      <c r="Q164" s="115">
        <v>4.2999999999999999E-4</v>
      </c>
      <c r="R164" s="115">
        <f t="shared" si="22"/>
        <v>4.2999999999999999E-4</v>
      </c>
      <c r="S164" s="115">
        <v>0</v>
      </c>
      <c r="T164" s="116">
        <f t="shared" si="23"/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17" t="s">
        <v>134</v>
      </c>
      <c r="AT164" s="117" t="s">
        <v>131</v>
      </c>
      <c r="AU164" s="117" t="s">
        <v>90</v>
      </c>
      <c r="AY164" s="3" t="s">
        <v>81</v>
      </c>
      <c r="BE164" s="118">
        <f t="shared" si="24"/>
        <v>0</v>
      </c>
      <c r="BF164" s="118">
        <f t="shared" si="25"/>
        <v>0</v>
      </c>
      <c r="BG164" s="118">
        <f t="shared" si="26"/>
        <v>0</v>
      </c>
      <c r="BH164" s="118">
        <f t="shared" si="27"/>
        <v>0</v>
      </c>
      <c r="BI164" s="118">
        <f t="shared" si="28"/>
        <v>0</v>
      </c>
      <c r="BJ164" s="3" t="s">
        <v>90</v>
      </c>
      <c r="BK164" s="118">
        <f t="shared" si="29"/>
        <v>0</v>
      </c>
      <c r="BL164" s="3" t="s">
        <v>120</v>
      </c>
      <c r="BM164" s="117" t="s">
        <v>217</v>
      </c>
    </row>
    <row r="165" spans="1:65" s="15" customFormat="1" ht="16.5" customHeight="1">
      <c r="A165" s="12"/>
      <c r="B165" s="104"/>
      <c r="C165" s="119" t="s">
        <v>218</v>
      </c>
      <c r="D165" s="119" t="s">
        <v>131</v>
      </c>
      <c r="E165" s="120" t="s">
        <v>219</v>
      </c>
      <c r="F165" s="121" t="s">
        <v>220</v>
      </c>
      <c r="G165" s="122" t="s">
        <v>119</v>
      </c>
      <c r="H165" s="123">
        <v>1</v>
      </c>
      <c r="I165" s="123"/>
      <c r="J165" s="124">
        <f t="shared" si="20"/>
        <v>0</v>
      </c>
      <c r="K165" s="125"/>
      <c r="L165" s="126"/>
      <c r="M165" s="127" t="s">
        <v>10</v>
      </c>
      <c r="N165" s="128" t="s">
        <v>31</v>
      </c>
      <c r="O165" s="114"/>
      <c r="P165" s="115">
        <f t="shared" si="21"/>
        <v>0</v>
      </c>
      <c r="Q165" s="115">
        <v>5.1000000000000004E-4</v>
      </c>
      <c r="R165" s="115">
        <f t="shared" si="22"/>
        <v>5.1000000000000004E-4</v>
      </c>
      <c r="S165" s="115">
        <v>0</v>
      </c>
      <c r="T165" s="116">
        <f t="shared" si="23"/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17" t="s">
        <v>134</v>
      </c>
      <c r="AT165" s="117" t="s">
        <v>131</v>
      </c>
      <c r="AU165" s="117" t="s">
        <v>90</v>
      </c>
      <c r="AY165" s="3" t="s">
        <v>81</v>
      </c>
      <c r="BE165" s="118">
        <f t="shared" si="24"/>
        <v>0</v>
      </c>
      <c r="BF165" s="118">
        <f t="shared" si="25"/>
        <v>0</v>
      </c>
      <c r="BG165" s="118">
        <f t="shared" si="26"/>
        <v>0</v>
      </c>
      <c r="BH165" s="118">
        <f t="shared" si="27"/>
        <v>0</v>
      </c>
      <c r="BI165" s="118">
        <f t="shared" si="28"/>
        <v>0</v>
      </c>
      <c r="BJ165" s="3" t="s">
        <v>90</v>
      </c>
      <c r="BK165" s="118">
        <f t="shared" si="29"/>
        <v>0</v>
      </c>
      <c r="BL165" s="3" t="s">
        <v>120</v>
      </c>
      <c r="BM165" s="117" t="s">
        <v>221</v>
      </c>
    </row>
    <row r="166" spans="1:65" s="15" customFormat="1" ht="24.15" customHeight="1">
      <c r="A166" s="12"/>
      <c r="B166" s="104"/>
      <c r="C166" s="105" t="s">
        <v>222</v>
      </c>
      <c r="D166" s="105" t="s">
        <v>85</v>
      </c>
      <c r="E166" s="106" t="s">
        <v>223</v>
      </c>
      <c r="F166" s="107" t="s">
        <v>224</v>
      </c>
      <c r="G166" s="108" t="s">
        <v>119</v>
      </c>
      <c r="H166" s="109">
        <v>2</v>
      </c>
      <c r="I166" s="109"/>
      <c r="J166" s="110">
        <f t="shared" si="20"/>
        <v>0</v>
      </c>
      <c r="K166" s="111"/>
      <c r="L166" s="13"/>
      <c r="M166" s="112" t="s">
        <v>10</v>
      </c>
      <c r="N166" s="113" t="s">
        <v>31</v>
      </c>
      <c r="O166" s="114"/>
      <c r="P166" s="115">
        <f t="shared" si="21"/>
        <v>0</v>
      </c>
      <c r="Q166" s="115">
        <v>0</v>
      </c>
      <c r="R166" s="115">
        <f t="shared" si="22"/>
        <v>0</v>
      </c>
      <c r="S166" s="115">
        <v>0</v>
      </c>
      <c r="T166" s="116">
        <f t="shared" si="23"/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17" t="s">
        <v>120</v>
      </c>
      <c r="AT166" s="117" t="s">
        <v>85</v>
      </c>
      <c r="AU166" s="117" t="s">
        <v>90</v>
      </c>
      <c r="AY166" s="3" t="s">
        <v>81</v>
      </c>
      <c r="BE166" s="118">
        <f t="shared" si="24"/>
        <v>0</v>
      </c>
      <c r="BF166" s="118">
        <f t="shared" si="25"/>
        <v>0</v>
      </c>
      <c r="BG166" s="118">
        <f t="shared" si="26"/>
        <v>0</v>
      </c>
      <c r="BH166" s="118">
        <f t="shared" si="27"/>
        <v>0</v>
      </c>
      <c r="BI166" s="118">
        <f t="shared" si="28"/>
        <v>0</v>
      </c>
      <c r="BJ166" s="3" t="s">
        <v>90</v>
      </c>
      <c r="BK166" s="118">
        <f t="shared" si="29"/>
        <v>0</v>
      </c>
      <c r="BL166" s="3" t="s">
        <v>120</v>
      </c>
      <c r="BM166" s="117" t="s">
        <v>225</v>
      </c>
    </row>
    <row r="167" spans="1:65" s="15" customFormat="1" ht="24.15" customHeight="1">
      <c r="A167" s="12"/>
      <c r="B167" s="104"/>
      <c r="C167" s="119" t="s">
        <v>226</v>
      </c>
      <c r="D167" s="119" t="s">
        <v>131</v>
      </c>
      <c r="E167" s="120" t="s">
        <v>227</v>
      </c>
      <c r="F167" s="121" t="s">
        <v>228</v>
      </c>
      <c r="G167" s="122" t="s">
        <v>119</v>
      </c>
      <c r="H167" s="123">
        <v>2</v>
      </c>
      <c r="I167" s="123"/>
      <c r="J167" s="124">
        <f t="shared" si="20"/>
        <v>0</v>
      </c>
      <c r="K167" s="125"/>
      <c r="L167" s="126"/>
      <c r="M167" s="127" t="s">
        <v>10</v>
      </c>
      <c r="N167" s="128" t="s">
        <v>31</v>
      </c>
      <c r="O167" s="114"/>
      <c r="P167" s="115">
        <f t="shared" si="21"/>
        <v>0</v>
      </c>
      <c r="Q167" s="115">
        <v>3.2000000000000003E-4</v>
      </c>
      <c r="R167" s="115">
        <f t="shared" si="22"/>
        <v>6.4000000000000005E-4</v>
      </c>
      <c r="S167" s="115">
        <v>0</v>
      </c>
      <c r="T167" s="116">
        <f t="shared" si="23"/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17" t="s">
        <v>134</v>
      </c>
      <c r="AT167" s="117" t="s">
        <v>131</v>
      </c>
      <c r="AU167" s="117" t="s">
        <v>90</v>
      </c>
      <c r="AY167" s="3" t="s">
        <v>81</v>
      </c>
      <c r="BE167" s="118">
        <f t="shared" si="24"/>
        <v>0</v>
      </c>
      <c r="BF167" s="118">
        <f t="shared" si="25"/>
        <v>0</v>
      </c>
      <c r="BG167" s="118">
        <f t="shared" si="26"/>
        <v>0</v>
      </c>
      <c r="BH167" s="118">
        <f t="shared" si="27"/>
        <v>0</v>
      </c>
      <c r="BI167" s="118">
        <f t="shared" si="28"/>
        <v>0</v>
      </c>
      <c r="BJ167" s="3" t="s">
        <v>90</v>
      </c>
      <c r="BK167" s="118">
        <f t="shared" si="29"/>
        <v>0</v>
      </c>
      <c r="BL167" s="3" t="s">
        <v>120</v>
      </c>
      <c r="BM167" s="117" t="s">
        <v>229</v>
      </c>
    </row>
    <row r="168" spans="1:65" s="15" customFormat="1" ht="24.15" customHeight="1">
      <c r="A168" s="12"/>
      <c r="B168" s="104"/>
      <c r="C168" s="105" t="s">
        <v>230</v>
      </c>
      <c r="D168" s="105" t="s">
        <v>85</v>
      </c>
      <c r="E168" s="106" t="s">
        <v>231</v>
      </c>
      <c r="F168" s="107" t="s">
        <v>232</v>
      </c>
      <c r="G168" s="108" t="s">
        <v>119</v>
      </c>
      <c r="H168" s="109">
        <v>2</v>
      </c>
      <c r="I168" s="109"/>
      <c r="J168" s="110">
        <f t="shared" si="20"/>
        <v>0</v>
      </c>
      <c r="K168" s="111"/>
      <c r="L168" s="13"/>
      <c r="M168" s="112" t="s">
        <v>10</v>
      </c>
      <c r="N168" s="113" t="s">
        <v>31</v>
      </c>
      <c r="O168" s="114"/>
      <c r="P168" s="115">
        <f t="shared" si="21"/>
        <v>0</v>
      </c>
      <c r="Q168" s="115">
        <v>0</v>
      </c>
      <c r="R168" s="115">
        <f t="shared" si="22"/>
        <v>0</v>
      </c>
      <c r="S168" s="115">
        <v>0</v>
      </c>
      <c r="T168" s="116">
        <f t="shared" si="23"/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17" t="s">
        <v>120</v>
      </c>
      <c r="AT168" s="117" t="s">
        <v>85</v>
      </c>
      <c r="AU168" s="117" t="s">
        <v>90</v>
      </c>
      <c r="AY168" s="3" t="s">
        <v>81</v>
      </c>
      <c r="BE168" s="118">
        <f t="shared" si="24"/>
        <v>0</v>
      </c>
      <c r="BF168" s="118">
        <f t="shared" si="25"/>
        <v>0</v>
      </c>
      <c r="BG168" s="118">
        <f t="shared" si="26"/>
        <v>0</v>
      </c>
      <c r="BH168" s="118">
        <f t="shared" si="27"/>
        <v>0</v>
      </c>
      <c r="BI168" s="118">
        <f t="shared" si="28"/>
        <v>0</v>
      </c>
      <c r="BJ168" s="3" t="s">
        <v>90</v>
      </c>
      <c r="BK168" s="118">
        <f t="shared" si="29"/>
        <v>0</v>
      </c>
      <c r="BL168" s="3" t="s">
        <v>120</v>
      </c>
      <c r="BM168" s="117" t="s">
        <v>233</v>
      </c>
    </row>
    <row r="169" spans="1:65" s="15" customFormat="1" ht="24.15" customHeight="1">
      <c r="A169" s="12"/>
      <c r="B169" s="104"/>
      <c r="C169" s="119" t="s">
        <v>234</v>
      </c>
      <c r="D169" s="119" t="s">
        <v>131</v>
      </c>
      <c r="E169" s="120" t="s">
        <v>235</v>
      </c>
      <c r="F169" s="121" t="s">
        <v>236</v>
      </c>
      <c r="G169" s="122" t="s">
        <v>119</v>
      </c>
      <c r="H169" s="123">
        <v>2</v>
      </c>
      <c r="I169" s="123"/>
      <c r="J169" s="124">
        <f t="shared" si="20"/>
        <v>0</v>
      </c>
      <c r="K169" s="125"/>
      <c r="L169" s="126"/>
      <c r="M169" s="127" t="s">
        <v>10</v>
      </c>
      <c r="N169" s="128" t="s">
        <v>31</v>
      </c>
      <c r="O169" s="114"/>
      <c r="P169" s="115">
        <f t="shared" si="21"/>
        <v>0</v>
      </c>
      <c r="Q169" s="115">
        <v>7.1000000000000002E-4</v>
      </c>
      <c r="R169" s="115">
        <f t="shared" si="22"/>
        <v>1.42E-3</v>
      </c>
      <c r="S169" s="115">
        <v>0</v>
      </c>
      <c r="T169" s="116">
        <f t="shared" si="23"/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17" t="s">
        <v>134</v>
      </c>
      <c r="AT169" s="117" t="s">
        <v>131</v>
      </c>
      <c r="AU169" s="117" t="s">
        <v>90</v>
      </c>
      <c r="AY169" s="3" t="s">
        <v>81</v>
      </c>
      <c r="BE169" s="118">
        <f t="shared" si="24"/>
        <v>0</v>
      </c>
      <c r="BF169" s="118">
        <f t="shared" si="25"/>
        <v>0</v>
      </c>
      <c r="BG169" s="118">
        <f t="shared" si="26"/>
        <v>0</v>
      </c>
      <c r="BH169" s="118">
        <f t="shared" si="27"/>
        <v>0</v>
      </c>
      <c r="BI169" s="118">
        <f t="shared" si="28"/>
        <v>0</v>
      </c>
      <c r="BJ169" s="3" t="s">
        <v>90</v>
      </c>
      <c r="BK169" s="118">
        <f t="shared" si="29"/>
        <v>0</v>
      </c>
      <c r="BL169" s="3" t="s">
        <v>120</v>
      </c>
      <c r="BM169" s="117" t="s">
        <v>237</v>
      </c>
    </row>
    <row r="170" spans="1:65" s="15" customFormat="1" ht="24.15" customHeight="1">
      <c r="A170" s="12"/>
      <c r="B170" s="104"/>
      <c r="C170" s="105" t="s">
        <v>238</v>
      </c>
      <c r="D170" s="105" t="s">
        <v>85</v>
      </c>
      <c r="E170" s="106" t="s">
        <v>239</v>
      </c>
      <c r="F170" s="107" t="s">
        <v>240</v>
      </c>
      <c r="G170" s="108" t="s">
        <v>119</v>
      </c>
      <c r="H170" s="109">
        <v>3</v>
      </c>
      <c r="I170" s="109"/>
      <c r="J170" s="110">
        <f t="shared" si="20"/>
        <v>0</v>
      </c>
      <c r="K170" s="111"/>
      <c r="L170" s="13"/>
      <c r="M170" s="112" t="s">
        <v>10</v>
      </c>
      <c r="N170" s="113" t="s">
        <v>31</v>
      </c>
      <c r="O170" s="114"/>
      <c r="P170" s="115">
        <f t="shared" si="21"/>
        <v>0</v>
      </c>
      <c r="Q170" s="115">
        <v>0</v>
      </c>
      <c r="R170" s="115">
        <f t="shared" si="22"/>
        <v>0</v>
      </c>
      <c r="S170" s="115">
        <v>0</v>
      </c>
      <c r="T170" s="116">
        <f t="shared" si="23"/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17" t="s">
        <v>120</v>
      </c>
      <c r="AT170" s="117" t="s">
        <v>85</v>
      </c>
      <c r="AU170" s="117" t="s">
        <v>90</v>
      </c>
      <c r="AY170" s="3" t="s">
        <v>81</v>
      </c>
      <c r="BE170" s="118">
        <f t="shared" si="24"/>
        <v>0</v>
      </c>
      <c r="BF170" s="118">
        <f t="shared" si="25"/>
        <v>0</v>
      </c>
      <c r="BG170" s="118">
        <f t="shared" si="26"/>
        <v>0</v>
      </c>
      <c r="BH170" s="118">
        <f t="shared" si="27"/>
        <v>0</v>
      </c>
      <c r="BI170" s="118">
        <f t="shared" si="28"/>
        <v>0</v>
      </c>
      <c r="BJ170" s="3" t="s">
        <v>90</v>
      </c>
      <c r="BK170" s="118">
        <f t="shared" si="29"/>
        <v>0</v>
      </c>
      <c r="BL170" s="3" t="s">
        <v>120</v>
      </c>
      <c r="BM170" s="117" t="s">
        <v>241</v>
      </c>
    </row>
    <row r="171" spans="1:65" s="15" customFormat="1" ht="24.15" customHeight="1">
      <c r="A171" s="12"/>
      <c r="B171" s="104"/>
      <c r="C171" s="119" t="s">
        <v>242</v>
      </c>
      <c r="D171" s="119" t="s">
        <v>131</v>
      </c>
      <c r="E171" s="120" t="s">
        <v>243</v>
      </c>
      <c r="F171" s="121" t="s">
        <v>244</v>
      </c>
      <c r="G171" s="122" t="s">
        <v>119</v>
      </c>
      <c r="H171" s="123">
        <v>3</v>
      </c>
      <c r="I171" s="123"/>
      <c r="J171" s="124">
        <f t="shared" si="20"/>
        <v>0</v>
      </c>
      <c r="K171" s="125"/>
      <c r="L171" s="126"/>
      <c r="M171" s="127" t="s">
        <v>10</v>
      </c>
      <c r="N171" s="128" t="s">
        <v>31</v>
      </c>
      <c r="O171" s="114"/>
      <c r="P171" s="115">
        <f t="shared" si="21"/>
        <v>0</v>
      </c>
      <c r="Q171" s="115">
        <v>8.9999999999999998E-4</v>
      </c>
      <c r="R171" s="115">
        <f t="shared" si="22"/>
        <v>2.7000000000000001E-3</v>
      </c>
      <c r="S171" s="115">
        <v>0</v>
      </c>
      <c r="T171" s="116">
        <f t="shared" si="23"/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17" t="s">
        <v>134</v>
      </c>
      <c r="AT171" s="117" t="s">
        <v>131</v>
      </c>
      <c r="AU171" s="117" t="s">
        <v>90</v>
      </c>
      <c r="AY171" s="3" t="s">
        <v>81</v>
      </c>
      <c r="BE171" s="118">
        <f t="shared" si="24"/>
        <v>0</v>
      </c>
      <c r="BF171" s="118">
        <f t="shared" si="25"/>
        <v>0</v>
      </c>
      <c r="BG171" s="118">
        <f t="shared" si="26"/>
        <v>0</v>
      </c>
      <c r="BH171" s="118">
        <f t="shared" si="27"/>
        <v>0</v>
      </c>
      <c r="BI171" s="118">
        <f t="shared" si="28"/>
        <v>0</v>
      </c>
      <c r="BJ171" s="3" t="s">
        <v>90</v>
      </c>
      <c r="BK171" s="118">
        <f t="shared" si="29"/>
        <v>0</v>
      </c>
      <c r="BL171" s="3" t="s">
        <v>120</v>
      </c>
      <c r="BM171" s="117" t="s">
        <v>245</v>
      </c>
    </row>
    <row r="172" spans="1:65" s="15" customFormat="1" ht="24.15" customHeight="1">
      <c r="A172" s="12"/>
      <c r="B172" s="104"/>
      <c r="C172" s="105" t="s">
        <v>246</v>
      </c>
      <c r="D172" s="105" t="s">
        <v>85</v>
      </c>
      <c r="E172" s="106" t="s">
        <v>247</v>
      </c>
      <c r="F172" s="107" t="s">
        <v>248</v>
      </c>
      <c r="G172" s="108" t="s">
        <v>155</v>
      </c>
      <c r="H172" s="109"/>
      <c r="I172" s="109"/>
      <c r="J172" s="110">
        <f t="shared" si="20"/>
        <v>0</v>
      </c>
      <c r="K172" s="111"/>
      <c r="L172" s="13"/>
      <c r="M172" s="112" t="s">
        <v>10</v>
      </c>
      <c r="N172" s="113" t="s">
        <v>31</v>
      </c>
      <c r="O172" s="114"/>
      <c r="P172" s="115">
        <f t="shared" si="21"/>
        <v>0</v>
      </c>
      <c r="Q172" s="115">
        <v>0</v>
      </c>
      <c r="R172" s="115">
        <f t="shared" si="22"/>
        <v>0</v>
      </c>
      <c r="S172" s="115">
        <v>0</v>
      </c>
      <c r="T172" s="116">
        <f t="shared" si="23"/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17" t="s">
        <v>120</v>
      </c>
      <c r="AT172" s="117" t="s">
        <v>85</v>
      </c>
      <c r="AU172" s="117" t="s">
        <v>90</v>
      </c>
      <c r="AY172" s="3" t="s">
        <v>81</v>
      </c>
      <c r="BE172" s="118">
        <f t="shared" si="24"/>
        <v>0</v>
      </c>
      <c r="BF172" s="118">
        <f t="shared" si="25"/>
        <v>0</v>
      </c>
      <c r="BG172" s="118">
        <f t="shared" si="26"/>
        <v>0</v>
      </c>
      <c r="BH172" s="118">
        <f t="shared" si="27"/>
        <v>0</v>
      </c>
      <c r="BI172" s="118">
        <f t="shared" si="28"/>
        <v>0</v>
      </c>
      <c r="BJ172" s="3" t="s">
        <v>90</v>
      </c>
      <c r="BK172" s="118">
        <f t="shared" si="29"/>
        <v>0</v>
      </c>
      <c r="BL172" s="3" t="s">
        <v>120</v>
      </c>
      <c r="BM172" s="117" t="s">
        <v>249</v>
      </c>
    </row>
    <row r="173" spans="1:65" s="15" customFormat="1" ht="24.15" customHeight="1">
      <c r="A173" s="12"/>
      <c r="B173" s="104"/>
      <c r="C173" s="105" t="s">
        <v>156</v>
      </c>
      <c r="D173" s="105" t="s">
        <v>85</v>
      </c>
      <c r="E173" s="106" t="s">
        <v>250</v>
      </c>
      <c r="F173" s="107" t="s">
        <v>251</v>
      </c>
      <c r="G173" s="108" t="s">
        <v>119</v>
      </c>
      <c r="H173" s="109">
        <v>10</v>
      </c>
      <c r="I173" s="109"/>
      <c r="J173" s="110">
        <f t="shared" si="20"/>
        <v>0</v>
      </c>
      <c r="K173" s="111"/>
      <c r="L173" s="13"/>
      <c r="M173" s="112" t="s">
        <v>10</v>
      </c>
      <c r="N173" s="113" t="s">
        <v>31</v>
      </c>
      <c r="O173" s="114"/>
      <c r="P173" s="115">
        <f t="shared" si="21"/>
        <v>0</v>
      </c>
      <c r="Q173" s="115">
        <v>0</v>
      </c>
      <c r="R173" s="115">
        <f t="shared" si="22"/>
        <v>0</v>
      </c>
      <c r="S173" s="115">
        <v>0</v>
      </c>
      <c r="T173" s="116">
        <f t="shared" si="23"/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17" t="s">
        <v>120</v>
      </c>
      <c r="AT173" s="117" t="s">
        <v>85</v>
      </c>
      <c r="AU173" s="117" t="s">
        <v>90</v>
      </c>
      <c r="AY173" s="3" t="s">
        <v>81</v>
      </c>
      <c r="BE173" s="118">
        <f t="shared" si="24"/>
        <v>0</v>
      </c>
      <c r="BF173" s="118">
        <f t="shared" si="25"/>
        <v>0</v>
      </c>
      <c r="BG173" s="118">
        <f t="shared" si="26"/>
        <v>0</v>
      </c>
      <c r="BH173" s="118">
        <f t="shared" si="27"/>
        <v>0</v>
      </c>
      <c r="BI173" s="118">
        <f t="shared" si="28"/>
        <v>0</v>
      </c>
      <c r="BJ173" s="3" t="s">
        <v>90</v>
      </c>
      <c r="BK173" s="118">
        <f t="shared" si="29"/>
        <v>0</v>
      </c>
      <c r="BL173" s="3" t="s">
        <v>120</v>
      </c>
      <c r="BM173" s="117" t="s">
        <v>252</v>
      </c>
    </row>
    <row r="174" spans="1:65" s="15" customFormat="1" ht="24.15" customHeight="1">
      <c r="A174" s="12"/>
      <c r="B174" s="104"/>
      <c r="C174" s="105" t="s">
        <v>253</v>
      </c>
      <c r="D174" s="105" t="s">
        <v>85</v>
      </c>
      <c r="E174" s="106" t="s">
        <v>254</v>
      </c>
      <c r="F174" s="107" t="s">
        <v>255</v>
      </c>
      <c r="G174" s="108" t="s">
        <v>119</v>
      </c>
      <c r="H174" s="109">
        <v>5</v>
      </c>
      <c r="I174" s="109"/>
      <c r="J174" s="110">
        <f t="shared" si="20"/>
        <v>0</v>
      </c>
      <c r="K174" s="111"/>
      <c r="L174" s="13"/>
      <c r="M174" s="112" t="s">
        <v>10</v>
      </c>
      <c r="N174" s="113" t="s">
        <v>31</v>
      </c>
      <c r="O174" s="114"/>
      <c r="P174" s="115">
        <f t="shared" si="21"/>
        <v>0</v>
      </c>
      <c r="Q174" s="115">
        <v>0</v>
      </c>
      <c r="R174" s="115">
        <f t="shared" si="22"/>
        <v>0</v>
      </c>
      <c r="S174" s="115">
        <v>0</v>
      </c>
      <c r="T174" s="116">
        <f t="shared" si="23"/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17" t="s">
        <v>120</v>
      </c>
      <c r="AT174" s="117" t="s">
        <v>85</v>
      </c>
      <c r="AU174" s="117" t="s">
        <v>90</v>
      </c>
      <c r="AY174" s="3" t="s">
        <v>81</v>
      </c>
      <c r="BE174" s="118">
        <f t="shared" si="24"/>
        <v>0</v>
      </c>
      <c r="BF174" s="118">
        <f t="shared" si="25"/>
        <v>0</v>
      </c>
      <c r="BG174" s="118">
        <f t="shared" si="26"/>
        <v>0</v>
      </c>
      <c r="BH174" s="118">
        <f t="shared" si="27"/>
        <v>0</v>
      </c>
      <c r="BI174" s="118">
        <f t="shared" si="28"/>
        <v>0</v>
      </c>
      <c r="BJ174" s="3" t="s">
        <v>90</v>
      </c>
      <c r="BK174" s="118">
        <f t="shared" si="29"/>
        <v>0</v>
      </c>
      <c r="BL174" s="3" t="s">
        <v>120</v>
      </c>
      <c r="BM174" s="117" t="s">
        <v>256</v>
      </c>
    </row>
    <row r="175" spans="1:65" s="15" customFormat="1" ht="24.15" customHeight="1">
      <c r="A175" s="12"/>
      <c r="B175" s="104"/>
      <c r="C175" s="105" t="s">
        <v>257</v>
      </c>
      <c r="D175" s="105" t="s">
        <v>85</v>
      </c>
      <c r="E175" s="106" t="s">
        <v>258</v>
      </c>
      <c r="F175" s="107" t="s">
        <v>259</v>
      </c>
      <c r="G175" s="108" t="s">
        <v>119</v>
      </c>
      <c r="H175" s="109">
        <v>1</v>
      </c>
      <c r="I175" s="109"/>
      <c r="J175" s="110">
        <f t="shared" si="20"/>
        <v>0</v>
      </c>
      <c r="K175" s="111"/>
      <c r="L175" s="13"/>
      <c r="M175" s="112" t="s">
        <v>10</v>
      </c>
      <c r="N175" s="113" t="s">
        <v>31</v>
      </c>
      <c r="O175" s="114"/>
      <c r="P175" s="115">
        <f t="shared" si="21"/>
        <v>0</v>
      </c>
      <c r="Q175" s="115">
        <v>4.2999999999999999E-4</v>
      </c>
      <c r="R175" s="115">
        <f t="shared" si="22"/>
        <v>4.2999999999999999E-4</v>
      </c>
      <c r="S175" s="115">
        <v>0</v>
      </c>
      <c r="T175" s="116">
        <f t="shared" si="23"/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17" t="s">
        <v>120</v>
      </c>
      <c r="AT175" s="117" t="s">
        <v>85</v>
      </c>
      <c r="AU175" s="117" t="s">
        <v>90</v>
      </c>
      <c r="AY175" s="3" t="s">
        <v>81</v>
      </c>
      <c r="BE175" s="118">
        <f t="shared" si="24"/>
        <v>0</v>
      </c>
      <c r="BF175" s="118">
        <f t="shared" si="25"/>
        <v>0</v>
      </c>
      <c r="BG175" s="118">
        <f t="shared" si="26"/>
        <v>0</v>
      </c>
      <c r="BH175" s="118">
        <f t="shared" si="27"/>
        <v>0</v>
      </c>
      <c r="BI175" s="118">
        <f t="shared" si="28"/>
        <v>0</v>
      </c>
      <c r="BJ175" s="3" t="s">
        <v>90</v>
      </c>
      <c r="BK175" s="118">
        <f t="shared" si="29"/>
        <v>0</v>
      </c>
      <c r="BL175" s="3" t="s">
        <v>120</v>
      </c>
      <c r="BM175" s="117" t="s">
        <v>260</v>
      </c>
    </row>
    <row r="176" spans="1:65" s="15" customFormat="1" ht="24.15" customHeight="1">
      <c r="A176" s="12"/>
      <c r="B176" s="104"/>
      <c r="C176" s="119" t="s">
        <v>261</v>
      </c>
      <c r="D176" s="119" t="s">
        <v>131</v>
      </c>
      <c r="E176" s="120" t="s">
        <v>262</v>
      </c>
      <c r="F176" s="121" t="s">
        <v>263</v>
      </c>
      <c r="G176" s="122" t="s">
        <v>119</v>
      </c>
      <c r="H176" s="123">
        <v>1</v>
      </c>
      <c r="I176" s="123"/>
      <c r="J176" s="124">
        <f t="shared" si="20"/>
        <v>0</v>
      </c>
      <c r="K176" s="125"/>
      <c r="L176" s="126"/>
      <c r="M176" s="127" t="s">
        <v>10</v>
      </c>
      <c r="N176" s="128" t="s">
        <v>31</v>
      </c>
      <c r="O176" s="114"/>
      <c r="P176" s="115">
        <f t="shared" si="21"/>
        <v>0</v>
      </c>
      <c r="Q176" s="115">
        <v>1.08E-3</v>
      </c>
      <c r="R176" s="115">
        <f t="shared" si="22"/>
        <v>1.08E-3</v>
      </c>
      <c r="S176" s="115">
        <v>0</v>
      </c>
      <c r="T176" s="116">
        <f t="shared" si="23"/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17" t="s">
        <v>134</v>
      </c>
      <c r="AT176" s="117" t="s">
        <v>131</v>
      </c>
      <c r="AU176" s="117" t="s">
        <v>90</v>
      </c>
      <c r="AY176" s="3" t="s">
        <v>81</v>
      </c>
      <c r="BE176" s="118">
        <f t="shared" si="24"/>
        <v>0</v>
      </c>
      <c r="BF176" s="118">
        <f t="shared" si="25"/>
        <v>0</v>
      </c>
      <c r="BG176" s="118">
        <f t="shared" si="26"/>
        <v>0</v>
      </c>
      <c r="BH176" s="118">
        <f t="shared" si="27"/>
        <v>0</v>
      </c>
      <c r="BI176" s="118">
        <f t="shared" si="28"/>
        <v>0</v>
      </c>
      <c r="BJ176" s="3" t="s">
        <v>90</v>
      </c>
      <c r="BK176" s="118">
        <f t="shared" si="29"/>
        <v>0</v>
      </c>
      <c r="BL176" s="3" t="s">
        <v>120</v>
      </c>
      <c r="BM176" s="117" t="s">
        <v>264</v>
      </c>
    </row>
    <row r="177" spans="1:65" s="15" customFormat="1" ht="21.75" customHeight="1">
      <c r="A177" s="12"/>
      <c r="B177" s="104"/>
      <c r="C177" s="105" t="s">
        <v>265</v>
      </c>
      <c r="D177" s="105" t="s">
        <v>85</v>
      </c>
      <c r="E177" s="106" t="s">
        <v>266</v>
      </c>
      <c r="F177" s="107" t="s">
        <v>267</v>
      </c>
      <c r="G177" s="108" t="s">
        <v>119</v>
      </c>
      <c r="H177" s="109">
        <v>2</v>
      </c>
      <c r="I177" s="109"/>
      <c r="J177" s="110">
        <f t="shared" si="20"/>
        <v>0</v>
      </c>
      <c r="K177" s="111"/>
      <c r="L177" s="13"/>
      <c r="M177" s="112" t="s">
        <v>10</v>
      </c>
      <c r="N177" s="113" t="s">
        <v>31</v>
      </c>
      <c r="O177" s="114"/>
      <c r="P177" s="115">
        <f t="shared" si="21"/>
        <v>0</v>
      </c>
      <c r="Q177" s="115">
        <v>1.4999999999999999E-4</v>
      </c>
      <c r="R177" s="115">
        <f t="shared" si="22"/>
        <v>2.9999999999999997E-4</v>
      </c>
      <c r="S177" s="115">
        <v>0</v>
      </c>
      <c r="T177" s="116">
        <f t="shared" si="23"/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17" t="s">
        <v>120</v>
      </c>
      <c r="AT177" s="117" t="s">
        <v>85</v>
      </c>
      <c r="AU177" s="117" t="s">
        <v>90</v>
      </c>
      <c r="AY177" s="3" t="s">
        <v>81</v>
      </c>
      <c r="BE177" s="118">
        <f t="shared" si="24"/>
        <v>0</v>
      </c>
      <c r="BF177" s="118">
        <f t="shared" si="25"/>
        <v>0</v>
      </c>
      <c r="BG177" s="118">
        <f t="shared" si="26"/>
        <v>0</v>
      </c>
      <c r="BH177" s="118">
        <f t="shared" si="27"/>
        <v>0</v>
      </c>
      <c r="BI177" s="118">
        <f t="shared" si="28"/>
        <v>0</v>
      </c>
      <c r="BJ177" s="3" t="s">
        <v>90</v>
      </c>
      <c r="BK177" s="118">
        <f t="shared" si="29"/>
        <v>0</v>
      </c>
      <c r="BL177" s="3" t="s">
        <v>120</v>
      </c>
      <c r="BM177" s="117" t="s">
        <v>268</v>
      </c>
    </row>
    <row r="178" spans="1:65" s="15" customFormat="1" ht="24.15" customHeight="1">
      <c r="A178" s="12"/>
      <c r="B178" s="104"/>
      <c r="C178" s="105" t="s">
        <v>269</v>
      </c>
      <c r="D178" s="105" t="s">
        <v>85</v>
      </c>
      <c r="E178" s="106" t="s">
        <v>270</v>
      </c>
      <c r="F178" s="107" t="s">
        <v>271</v>
      </c>
      <c r="G178" s="108" t="s">
        <v>119</v>
      </c>
      <c r="H178" s="109">
        <v>2</v>
      </c>
      <c r="I178" s="109"/>
      <c r="J178" s="110">
        <f t="shared" si="20"/>
        <v>0</v>
      </c>
      <c r="K178" s="111"/>
      <c r="L178" s="13"/>
      <c r="M178" s="112" t="s">
        <v>10</v>
      </c>
      <c r="N178" s="113" t="s">
        <v>31</v>
      </c>
      <c r="O178" s="114"/>
      <c r="P178" s="115">
        <f t="shared" si="21"/>
        <v>0</v>
      </c>
      <c r="Q178" s="115">
        <v>0</v>
      </c>
      <c r="R178" s="115">
        <f t="shared" si="22"/>
        <v>0</v>
      </c>
      <c r="S178" s="115">
        <v>0</v>
      </c>
      <c r="T178" s="116">
        <f t="shared" si="23"/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17" t="s">
        <v>120</v>
      </c>
      <c r="AT178" s="117" t="s">
        <v>85</v>
      </c>
      <c r="AU178" s="117" t="s">
        <v>90</v>
      </c>
      <c r="AY178" s="3" t="s">
        <v>81</v>
      </c>
      <c r="BE178" s="118">
        <f t="shared" si="24"/>
        <v>0</v>
      </c>
      <c r="BF178" s="118">
        <f t="shared" si="25"/>
        <v>0</v>
      </c>
      <c r="BG178" s="118">
        <f t="shared" si="26"/>
        <v>0</v>
      </c>
      <c r="BH178" s="118">
        <f t="shared" si="27"/>
        <v>0</v>
      </c>
      <c r="BI178" s="118">
        <f t="shared" si="28"/>
        <v>0</v>
      </c>
      <c r="BJ178" s="3" t="s">
        <v>90</v>
      </c>
      <c r="BK178" s="118">
        <f t="shared" si="29"/>
        <v>0</v>
      </c>
      <c r="BL178" s="3" t="s">
        <v>120</v>
      </c>
      <c r="BM178" s="117" t="s">
        <v>272</v>
      </c>
    </row>
    <row r="179" spans="1:65" s="15" customFormat="1" ht="24.15" customHeight="1">
      <c r="A179" s="12"/>
      <c r="B179" s="104"/>
      <c r="C179" s="105" t="s">
        <v>273</v>
      </c>
      <c r="D179" s="105" t="s">
        <v>85</v>
      </c>
      <c r="E179" s="106" t="s">
        <v>274</v>
      </c>
      <c r="F179" s="107" t="s">
        <v>275</v>
      </c>
      <c r="G179" s="108" t="s">
        <v>103</v>
      </c>
      <c r="H179" s="109">
        <v>68</v>
      </c>
      <c r="I179" s="109"/>
      <c r="J179" s="110">
        <f t="shared" si="20"/>
        <v>0</v>
      </c>
      <c r="K179" s="111"/>
      <c r="L179" s="13"/>
      <c r="M179" s="112" t="s">
        <v>10</v>
      </c>
      <c r="N179" s="113" t="s">
        <v>31</v>
      </c>
      <c r="O179" s="114"/>
      <c r="P179" s="115">
        <f t="shared" si="21"/>
        <v>0</v>
      </c>
      <c r="Q179" s="115">
        <v>0</v>
      </c>
      <c r="R179" s="115">
        <f t="shared" si="22"/>
        <v>0</v>
      </c>
      <c r="S179" s="115">
        <v>0</v>
      </c>
      <c r="T179" s="116">
        <f t="shared" si="23"/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17" t="s">
        <v>120</v>
      </c>
      <c r="AT179" s="117" t="s">
        <v>85</v>
      </c>
      <c r="AU179" s="117" t="s">
        <v>90</v>
      </c>
      <c r="AY179" s="3" t="s">
        <v>81</v>
      </c>
      <c r="BE179" s="118">
        <f t="shared" si="24"/>
        <v>0</v>
      </c>
      <c r="BF179" s="118">
        <f t="shared" si="25"/>
        <v>0</v>
      </c>
      <c r="BG179" s="118">
        <f t="shared" si="26"/>
        <v>0</v>
      </c>
      <c r="BH179" s="118">
        <f t="shared" si="27"/>
        <v>0</v>
      </c>
      <c r="BI179" s="118">
        <f t="shared" si="28"/>
        <v>0</v>
      </c>
      <c r="BJ179" s="3" t="s">
        <v>90</v>
      </c>
      <c r="BK179" s="118">
        <f t="shared" si="29"/>
        <v>0</v>
      </c>
      <c r="BL179" s="3" t="s">
        <v>120</v>
      </c>
      <c r="BM179" s="117" t="s">
        <v>276</v>
      </c>
    </row>
    <row r="180" spans="1:65" s="15" customFormat="1" ht="24.15" customHeight="1">
      <c r="A180" s="12"/>
      <c r="B180" s="104"/>
      <c r="C180" s="105" t="s">
        <v>277</v>
      </c>
      <c r="D180" s="105" t="s">
        <v>85</v>
      </c>
      <c r="E180" s="106" t="s">
        <v>278</v>
      </c>
      <c r="F180" s="107" t="s">
        <v>279</v>
      </c>
      <c r="G180" s="108" t="s">
        <v>155</v>
      </c>
      <c r="H180" s="109"/>
      <c r="I180" s="109"/>
      <c r="J180" s="110">
        <f t="shared" si="20"/>
        <v>0</v>
      </c>
      <c r="K180" s="111"/>
      <c r="L180" s="13"/>
      <c r="M180" s="112" t="s">
        <v>10</v>
      </c>
      <c r="N180" s="113" t="s">
        <v>31</v>
      </c>
      <c r="O180" s="114"/>
      <c r="P180" s="115">
        <f t="shared" si="21"/>
        <v>0</v>
      </c>
      <c r="Q180" s="115">
        <v>0</v>
      </c>
      <c r="R180" s="115">
        <f t="shared" si="22"/>
        <v>0</v>
      </c>
      <c r="S180" s="115">
        <v>0</v>
      </c>
      <c r="T180" s="116">
        <f t="shared" si="23"/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17" t="s">
        <v>120</v>
      </c>
      <c r="AT180" s="117" t="s">
        <v>85</v>
      </c>
      <c r="AU180" s="117" t="s">
        <v>90</v>
      </c>
      <c r="AY180" s="3" t="s">
        <v>81</v>
      </c>
      <c r="BE180" s="118">
        <f t="shared" si="24"/>
        <v>0</v>
      </c>
      <c r="BF180" s="118">
        <f t="shared" si="25"/>
        <v>0</v>
      </c>
      <c r="BG180" s="118">
        <f t="shared" si="26"/>
        <v>0</v>
      </c>
      <c r="BH180" s="118">
        <f t="shared" si="27"/>
        <v>0</v>
      </c>
      <c r="BI180" s="118">
        <f t="shared" si="28"/>
        <v>0</v>
      </c>
      <c r="BJ180" s="3" t="s">
        <v>90</v>
      </c>
      <c r="BK180" s="118">
        <f t="shared" si="29"/>
        <v>0</v>
      </c>
      <c r="BL180" s="3" t="s">
        <v>120</v>
      </c>
      <c r="BM180" s="117" t="s">
        <v>280</v>
      </c>
    </row>
    <row r="181" spans="1:65" s="15" customFormat="1" ht="24.15" customHeight="1">
      <c r="A181" s="12"/>
      <c r="B181" s="104"/>
      <c r="C181" s="105" t="s">
        <v>281</v>
      </c>
      <c r="D181" s="105" t="s">
        <v>85</v>
      </c>
      <c r="E181" s="106" t="s">
        <v>282</v>
      </c>
      <c r="F181" s="107" t="s">
        <v>283</v>
      </c>
      <c r="G181" s="108" t="s">
        <v>155</v>
      </c>
      <c r="H181" s="109"/>
      <c r="I181" s="109"/>
      <c r="J181" s="110">
        <f t="shared" si="20"/>
        <v>0</v>
      </c>
      <c r="K181" s="111"/>
      <c r="L181" s="13"/>
      <c r="M181" s="112" t="s">
        <v>10</v>
      </c>
      <c r="N181" s="113" t="s">
        <v>31</v>
      </c>
      <c r="O181" s="114"/>
      <c r="P181" s="115">
        <f t="shared" si="21"/>
        <v>0</v>
      </c>
      <c r="Q181" s="115">
        <v>0</v>
      </c>
      <c r="R181" s="115">
        <f t="shared" si="22"/>
        <v>0</v>
      </c>
      <c r="S181" s="115">
        <v>0</v>
      </c>
      <c r="T181" s="116">
        <f t="shared" si="23"/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17" t="s">
        <v>120</v>
      </c>
      <c r="AT181" s="117" t="s">
        <v>85</v>
      </c>
      <c r="AU181" s="117" t="s">
        <v>90</v>
      </c>
      <c r="AY181" s="3" t="s">
        <v>81</v>
      </c>
      <c r="BE181" s="118">
        <f t="shared" si="24"/>
        <v>0</v>
      </c>
      <c r="BF181" s="118">
        <f t="shared" si="25"/>
        <v>0</v>
      </c>
      <c r="BG181" s="118">
        <f t="shared" si="26"/>
        <v>0</v>
      </c>
      <c r="BH181" s="118">
        <f t="shared" si="27"/>
        <v>0</v>
      </c>
      <c r="BI181" s="118">
        <f t="shared" si="28"/>
        <v>0</v>
      </c>
      <c r="BJ181" s="3" t="s">
        <v>90</v>
      </c>
      <c r="BK181" s="118">
        <f t="shared" si="29"/>
        <v>0</v>
      </c>
      <c r="BL181" s="3" t="s">
        <v>120</v>
      </c>
      <c r="BM181" s="117" t="s">
        <v>284</v>
      </c>
    </row>
    <row r="182" spans="1:65" s="15" customFormat="1" ht="24.15" customHeight="1">
      <c r="A182" s="12"/>
      <c r="B182" s="104"/>
      <c r="C182" s="105" t="s">
        <v>285</v>
      </c>
      <c r="D182" s="105" t="s">
        <v>85</v>
      </c>
      <c r="E182" s="106" t="s">
        <v>286</v>
      </c>
      <c r="F182" s="107" t="s">
        <v>287</v>
      </c>
      <c r="G182" s="108" t="s">
        <v>155</v>
      </c>
      <c r="H182" s="109"/>
      <c r="I182" s="109"/>
      <c r="J182" s="110">
        <f t="shared" si="20"/>
        <v>0</v>
      </c>
      <c r="K182" s="111"/>
      <c r="L182" s="13"/>
      <c r="M182" s="112" t="s">
        <v>10</v>
      </c>
      <c r="N182" s="113" t="s">
        <v>31</v>
      </c>
      <c r="O182" s="114"/>
      <c r="P182" s="115">
        <f t="shared" si="21"/>
        <v>0</v>
      </c>
      <c r="Q182" s="115">
        <v>0</v>
      </c>
      <c r="R182" s="115">
        <f t="shared" si="22"/>
        <v>0</v>
      </c>
      <c r="S182" s="115">
        <v>0</v>
      </c>
      <c r="T182" s="116">
        <f t="shared" si="23"/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17" t="s">
        <v>120</v>
      </c>
      <c r="AT182" s="117" t="s">
        <v>85</v>
      </c>
      <c r="AU182" s="117" t="s">
        <v>90</v>
      </c>
      <c r="AY182" s="3" t="s">
        <v>81</v>
      </c>
      <c r="BE182" s="118">
        <f t="shared" si="24"/>
        <v>0</v>
      </c>
      <c r="BF182" s="118">
        <f t="shared" si="25"/>
        <v>0</v>
      </c>
      <c r="BG182" s="118">
        <f t="shared" si="26"/>
        <v>0</v>
      </c>
      <c r="BH182" s="118">
        <f t="shared" si="27"/>
        <v>0</v>
      </c>
      <c r="BI182" s="118">
        <f t="shared" si="28"/>
        <v>0</v>
      </c>
      <c r="BJ182" s="3" t="s">
        <v>90</v>
      </c>
      <c r="BK182" s="118">
        <f t="shared" si="29"/>
        <v>0</v>
      </c>
      <c r="BL182" s="3" t="s">
        <v>120</v>
      </c>
      <c r="BM182" s="117" t="s">
        <v>288</v>
      </c>
    </row>
    <row r="183" spans="1:65" s="91" customFormat="1" ht="22.8" customHeight="1">
      <c r="B183" s="92"/>
      <c r="D183" s="93" t="s">
        <v>77</v>
      </c>
      <c r="E183" s="102" t="s">
        <v>289</v>
      </c>
      <c r="F183" s="102" t="s">
        <v>290</v>
      </c>
      <c r="I183" s="95"/>
      <c r="J183" s="103">
        <f>BK183</f>
        <v>0</v>
      </c>
      <c r="L183" s="92"/>
      <c r="M183" s="96"/>
      <c r="N183" s="97"/>
      <c r="O183" s="97"/>
      <c r="P183" s="98">
        <f>SUM(P184:P212)</f>
        <v>0</v>
      </c>
      <c r="Q183" s="97"/>
      <c r="R183" s="98">
        <f>SUM(R184:R212)</f>
        <v>0.30938838400000002</v>
      </c>
      <c r="S183" s="97"/>
      <c r="T183" s="99">
        <f>SUM(T184:T212)</f>
        <v>0</v>
      </c>
      <c r="AR183" s="93" t="s">
        <v>90</v>
      </c>
      <c r="AT183" s="100" t="s">
        <v>77</v>
      </c>
      <c r="AU183" s="100" t="s">
        <v>80</v>
      </c>
      <c r="AY183" s="93" t="s">
        <v>81</v>
      </c>
      <c r="BK183" s="101">
        <f>SUM(BK184:BK212)</f>
        <v>0</v>
      </c>
    </row>
    <row r="184" spans="1:65" s="15" customFormat="1" ht="24.15" customHeight="1">
      <c r="A184" s="12"/>
      <c r="B184" s="104"/>
      <c r="C184" s="105" t="s">
        <v>291</v>
      </c>
      <c r="D184" s="105" t="s">
        <v>85</v>
      </c>
      <c r="E184" s="106" t="s">
        <v>292</v>
      </c>
      <c r="F184" s="107" t="s">
        <v>293</v>
      </c>
      <c r="G184" s="108" t="s">
        <v>119</v>
      </c>
      <c r="H184" s="109">
        <v>2</v>
      </c>
      <c r="I184" s="109"/>
      <c r="J184" s="110">
        <f t="shared" ref="J184:J212" si="30">ROUND(I184*H184,2)</f>
        <v>0</v>
      </c>
      <c r="K184" s="111"/>
      <c r="L184" s="13"/>
      <c r="M184" s="112" t="s">
        <v>10</v>
      </c>
      <c r="N184" s="113" t="s">
        <v>31</v>
      </c>
      <c r="O184" s="114"/>
      <c r="P184" s="115">
        <f t="shared" ref="P184:P212" si="31">O184*H184</f>
        <v>0</v>
      </c>
      <c r="Q184" s="115">
        <v>0</v>
      </c>
      <c r="R184" s="115">
        <f t="shared" ref="R184:R212" si="32">Q184*H184</f>
        <v>0</v>
      </c>
      <c r="S184" s="115">
        <v>0</v>
      </c>
      <c r="T184" s="116">
        <f t="shared" ref="T184:T212" si="33">S184*H184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17" t="s">
        <v>120</v>
      </c>
      <c r="AT184" s="117" t="s">
        <v>85</v>
      </c>
      <c r="AU184" s="117" t="s">
        <v>90</v>
      </c>
      <c r="AY184" s="3" t="s">
        <v>81</v>
      </c>
      <c r="BE184" s="118">
        <f t="shared" ref="BE184:BE212" si="34">IF(N184="základná",J184,0)</f>
        <v>0</v>
      </c>
      <c r="BF184" s="118">
        <f t="shared" ref="BF184:BF212" si="35">IF(N184="znížená",J184,0)</f>
        <v>0</v>
      </c>
      <c r="BG184" s="118">
        <f t="shared" ref="BG184:BG212" si="36">IF(N184="zákl. prenesená",J184,0)</f>
        <v>0</v>
      </c>
      <c r="BH184" s="118">
        <f t="shared" ref="BH184:BH212" si="37">IF(N184="zníž. prenesená",J184,0)</f>
        <v>0</v>
      </c>
      <c r="BI184" s="118">
        <f t="shared" ref="BI184:BI212" si="38">IF(N184="nulová",J184,0)</f>
        <v>0</v>
      </c>
      <c r="BJ184" s="3" t="s">
        <v>90</v>
      </c>
      <c r="BK184" s="118">
        <f t="shared" ref="BK184:BK212" si="39">ROUND(I184*H184,2)</f>
        <v>0</v>
      </c>
      <c r="BL184" s="3" t="s">
        <v>120</v>
      </c>
      <c r="BM184" s="117" t="s">
        <v>294</v>
      </c>
    </row>
    <row r="185" spans="1:65" s="15" customFormat="1" ht="24.15" customHeight="1">
      <c r="A185" s="12"/>
      <c r="B185" s="104"/>
      <c r="C185" s="105" t="s">
        <v>295</v>
      </c>
      <c r="D185" s="105" t="s">
        <v>85</v>
      </c>
      <c r="E185" s="106" t="s">
        <v>296</v>
      </c>
      <c r="F185" s="107" t="s">
        <v>297</v>
      </c>
      <c r="G185" s="108" t="s">
        <v>103</v>
      </c>
      <c r="H185" s="109">
        <v>43</v>
      </c>
      <c r="I185" s="109"/>
      <c r="J185" s="110">
        <f t="shared" si="30"/>
        <v>0</v>
      </c>
      <c r="K185" s="111"/>
      <c r="L185" s="13"/>
      <c r="M185" s="112" t="s">
        <v>10</v>
      </c>
      <c r="N185" s="113" t="s">
        <v>31</v>
      </c>
      <c r="O185" s="114"/>
      <c r="P185" s="115">
        <f t="shared" si="31"/>
        <v>0</v>
      </c>
      <c r="Q185" s="115">
        <v>1.5399999999999999E-3</v>
      </c>
      <c r="R185" s="115">
        <f t="shared" si="32"/>
        <v>6.6220000000000001E-2</v>
      </c>
      <c r="S185" s="115">
        <v>0</v>
      </c>
      <c r="T185" s="116">
        <f t="shared" si="33"/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17" t="s">
        <v>120</v>
      </c>
      <c r="AT185" s="117" t="s">
        <v>85</v>
      </c>
      <c r="AU185" s="117" t="s">
        <v>90</v>
      </c>
      <c r="AY185" s="3" t="s">
        <v>81</v>
      </c>
      <c r="BE185" s="118">
        <f t="shared" si="34"/>
        <v>0</v>
      </c>
      <c r="BF185" s="118">
        <f t="shared" si="35"/>
        <v>0</v>
      </c>
      <c r="BG185" s="118">
        <f t="shared" si="36"/>
        <v>0</v>
      </c>
      <c r="BH185" s="118">
        <f t="shared" si="37"/>
        <v>0</v>
      </c>
      <c r="BI185" s="118">
        <f t="shared" si="38"/>
        <v>0</v>
      </c>
      <c r="BJ185" s="3" t="s">
        <v>90</v>
      </c>
      <c r="BK185" s="118">
        <f t="shared" si="39"/>
        <v>0</v>
      </c>
      <c r="BL185" s="3" t="s">
        <v>120</v>
      </c>
      <c r="BM185" s="117" t="s">
        <v>298</v>
      </c>
    </row>
    <row r="186" spans="1:65" s="15" customFormat="1" ht="24.15" customHeight="1">
      <c r="A186" s="12"/>
      <c r="B186" s="104"/>
      <c r="C186" s="105" t="s">
        <v>299</v>
      </c>
      <c r="D186" s="105" t="s">
        <v>85</v>
      </c>
      <c r="E186" s="106" t="s">
        <v>300</v>
      </c>
      <c r="F186" s="107" t="s">
        <v>301</v>
      </c>
      <c r="G186" s="108" t="s">
        <v>103</v>
      </c>
      <c r="H186" s="109">
        <v>48</v>
      </c>
      <c r="I186" s="109"/>
      <c r="J186" s="110">
        <f t="shared" si="30"/>
        <v>0</v>
      </c>
      <c r="K186" s="111"/>
      <c r="L186" s="13"/>
      <c r="M186" s="112" t="s">
        <v>10</v>
      </c>
      <c r="N186" s="113" t="s">
        <v>31</v>
      </c>
      <c r="O186" s="114"/>
      <c r="P186" s="115">
        <f t="shared" si="31"/>
        <v>0</v>
      </c>
      <c r="Q186" s="115">
        <v>1.7700000000000001E-3</v>
      </c>
      <c r="R186" s="115">
        <f t="shared" si="32"/>
        <v>8.4960000000000008E-2</v>
      </c>
      <c r="S186" s="115">
        <v>0</v>
      </c>
      <c r="T186" s="116">
        <f t="shared" si="33"/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17" t="s">
        <v>120</v>
      </c>
      <c r="AT186" s="117" t="s">
        <v>85</v>
      </c>
      <c r="AU186" s="117" t="s">
        <v>90</v>
      </c>
      <c r="AY186" s="3" t="s">
        <v>81</v>
      </c>
      <c r="BE186" s="118">
        <f t="shared" si="34"/>
        <v>0</v>
      </c>
      <c r="BF186" s="118">
        <f t="shared" si="35"/>
        <v>0</v>
      </c>
      <c r="BG186" s="118">
        <f t="shared" si="36"/>
        <v>0</v>
      </c>
      <c r="BH186" s="118">
        <f t="shared" si="37"/>
        <v>0</v>
      </c>
      <c r="BI186" s="118">
        <f t="shared" si="38"/>
        <v>0</v>
      </c>
      <c r="BJ186" s="3" t="s">
        <v>90</v>
      </c>
      <c r="BK186" s="118">
        <f t="shared" si="39"/>
        <v>0</v>
      </c>
      <c r="BL186" s="3" t="s">
        <v>120</v>
      </c>
      <c r="BM186" s="117" t="s">
        <v>302</v>
      </c>
    </row>
    <row r="187" spans="1:65" s="15" customFormat="1" ht="24.15" customHeight="1">
      <c r="A187" s="12"/>
      <c r="B187" s="104"/>
      <c r="C187" s="105" t="s">
        <v>303</v>
      </c>
      <c r="D187" s="105" t="s">
        <v>85</v>
      </c>
      <c r="E187" s="106" t="s">
        <v>304</v>
      </c>
      <c r="F187" s="107" t="s">
        <v>305</v>
      </c>
      <c r="G187" s="108" t="s">
        <v>119</v>
      </c>
      <c r="H187" s="109">
        <v>10</v>
      </c>
      <c r="I187" s="109"/>
      <c r="J187" s="110">
        <f t="shared" si="30"/>
        <v>0</v>
      </c>
      <c r="K187" s="111"/>
      <c r="L187" s="13"/>
      <c r="M187" s="112" t="s">
        <v>10</v>
      </c>
      <c r="N187" s="113" t="s">
        <v>31</v>
      </c>
      <c r="O187" s="114"/>
      <c r="P187" s="115">
        <f t="shared" si="31"/>
        <v>0</v>
      </c>
      <c r="Q187" s="115">
        <v>4.0299999999999997E-3</v>
      </c>
      <c r="R187" s="115">
        <f t="shared" si="32"/>
        <v>4.0299999999999996E-2</v>
      </c>
      <c r="S187" s="115">
        <v>0</v>
      </c>
      <c r="T187" s="116">
        <f t="shared" si="33"/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17" t="s">
        <v>120</v>
      </c>
      <c r="AT187" s="117" t="s">
        <v>85</v>
      </c>
      <c r="AU187" s="117" t="s">
        <v>90</v>
      </c>
      <c r="AY187" s="3" t="s">
        <v>81</v>
      </c>
      <c r="BE187" s="118">
        <f t="shared" si="34"/>
        <v>0</v>
      </c>
      <c r="BF187" s="118">
        <f t="shared" si="35"/>
        <v>0</v>
      </c>
      <c r="BG187" s="118">
        <f t="shared" si="36"/>
        <v>0</v>
      </c>
      <c r="BH187" s="118">
        <f t="shared" si="37"/>
        <v>0</v>
      </c>
      <c r="BI187" s="118">
        <f t="shared" si="38"/>
        <v>0</v>
      </c>
      <c r="BJ187" s="3" t="s">
        <v>90</v>
      </c>
      <c r="BK187" s="118">
        <f t="shared" si="39"/>
        <v>0</v>
      </c>
      <c r="BL187" s="3" t="s">
        <v>120</v>
      </c>
      <c r="BM187" s="117" t="s">
        <v>306</v>
      </c>
    </row>
    <row r="188" spans="1:65" s="15" customFormat="1" ht="37.799999999999997" customHeight="1">
      <c r="A188" s="12"/>
      <c r="B188" s="104"/>
      <c r="C188" s="105" t="s">
        <v>307</v>
      </c>
      <c r="D188" s="105" t="s">
        <v>85</v>
      </c>
      <c r="E188" s="106" t="s">
        <v>308</v>
      </c>
      <c r="F188" s="107" t="s">
        <v>309</v>
      </c>
      <c r="G188" s="108" t="s">
        <v>103</v>
      </c>
      <c r="H188" s="109">
        <v>48.6</v>
      </c>
      <c r="I188" s="109"/>
      <c r="J188" s="110">
        <f t="shared" si="30"/>
        <v>0</v>
      </c>
      <c r="K188" s="111"/>
      <c r="L188" s="13"/>
      <c r="M188" s="112" t="s">
        <v>10</v>
      </c>
      <c r="N188" s="113" t="s">
        <v>31</v>
      </c>
      <c r="O188" s="114"/>
      <c r="P188" s="115">
        <f t="shared" si="31"/>
        <v>0</v>
      </c>
      <c r="Q188" s="115">
        <v>2.1499999999999999E-4</v>
      </c>
      <c r="R188" s="115">
        <f t="shared" si="32"/>
        <v>1.0449E-2</v>
      </c>
      <c r="S188" s="115">
        <v>0</v>
      </c>
      <c r="T188" s="116">
        <f t="shared" si="33"/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17" t="s">
        <v>120</v>
      </c>
      <c r="AT188" s="117" t="s">
        <v>85</v>
      </c>
      <c r="AU188" s="117" t="s">
        <v>90</v>
      </c>
      <c r="AY188" s="3" t="s">
        <v>81</v>
      </c>
      <c r="BE188" s="118">
        <f t="shared" si="34"/>
        <v>0</v>
      </c>
      <c r="BF188" s="118">
        <f t="shared" si="35"/>
        <v>0</v>
      </c>
      <c r="BG188" s="118">
        <f t="shared" si="36"/>
        <v>0</v>
      </c>
      <c r="BH188" s="118">
        <f t="shared" si="37"/>
        <v>0</v>
      </c>
      <c r="BI188" s="118">
        <f t="shared" si="38"/>
        <v>0</v>
      </c>
      <c r="BJ188" s="3" t="s">
        <v>90</v>
      </c>
      <c r="BK188" s="118">
        <f t="shared" si="39"/>
        <v>0</v>
      </c>
      <c r="BL188" s="3" t="s">
        <v>120</v>
      </c>
      <c r="BM188" s="117" t="s">
        <v>310</v>
      </c>
    </row>
    <row r="189" spans="1:65" s="15" customFormat="1" ht="37.799999999999997" customHeight="1">
      <c r="A189" s="12"/>
      <c r="B189" s="104"/>
      <c r="C189" s="105" t="s">
        <v>311</v>
      </c>
      <c r="D189" s="105" t="s">
        <v>85</v>
      </c>
      <c r="E189" s="106" t="s">
        <v>312</v>
      </c>
      <c r="F189" s="107" t="s">
        <v>313</v>
      </c>
      <c r="G189" s="108" t="s">
        <v>103</v>
      </c>
      <c r="H189" s="109">
        <v>7.5</v>
      </c>
      <c r="I189" s="109"/>
      <c r="J189" s="110">
        <f t="shared" si="30"/>
        <v>0</v>
      </c>
      <c r="K189" s="111"/>
      <c r="L189" s="13"/>
      <c r="M189" s="112" t="s">
        <v>10</v>
      </c>
      <c r="N189" s="113" t="s">
        <v>31</v>
      </c>
      <c r="O189" s="114"/>
      <c r="P189" s="115">
        <f t="shared" si="31"/>
        <v>0</v>
      </c>
      <c r="Q189" s="115">
        <v>3.8860000000000001E-4</v>
      </c>
      <c r="R189" s="115">
        <f t="shared" si="32"/>
        <v>2.9145E-3</v>
      </c>
      <c r="S189" s="115">
        <v>0</v>
      </c>
      <c r="T189" s="116">
        <f t="shared" si="33"/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17" t="s">
        <v>120</v>
      </c>
      <c r="AT189" s="117" t="s">
        <v>85</v>
      </c>
      <c r="AU189" s="117" t="s">
        <v>90</v>
      </c>
      <c r="AY189" s="3" t="s">
        <v>81</v>
      </c>
      <c r="BE189" s="118">
        <f t="shared" si="34"/>
        <v>0</v>
      </c>
      <c r="BF189" s="118">
        <f t="shared" si="35"/>
        <v>0</v>
      </c>
      <c r="BG189" s="118">
        <f t="shared" si="36"/>
        <v>0</v>
      </c>
      <c r="BH189" s="118">
        <f t="shared" si="37"/>
        <v>0</v>
      </c>
      <c r="BI189" s="118">
        <f t="shared" si="38"/>
        <v>0</v>
      </c>
      <c r="BJ189" s="3" t="s">
        <v>90</v>
      </c>
      <c r="BK189" s="118">
        <f t="shared" si="39"/>
        <v>0</v>
      </c>
      <c r="BL189" s="3" t="s">
        <v>120</v>
      </c>
      <c r="BM189" s="117" t="s">
        <v>314</v>
      </c>
    </row>
    <row r="190" spans="1:65" s="15" customFormat="1" ht="37.799999999999997" customHeight="1">
      <c r="A190" s="12"/>
      <c r="B190" s="104"/>
      <c r="C190" s="105" t="s">
        <v>315</v>
      </c>
      <c r="D190" s="105" t="s">
        <v>85</v>
      </c>
      <c r="E190" s="106" t="s">
        <v>316</v>
      </c>
      <c r="F190" s="107" t="s">
        <v>317</v>
      </c>
      <c r="G190" s="108" t="s">
        <v>103</v>
      </c>
      <c r="H190" s="109">
        <v>9.3000000000000007</v>
      </c>
      <c r="I190" s="109"/>
      <c r="J190" s="110">
        <f t="shared" si="30"/>
        <v>0</v>
      </c>
      <c r="K190" s="111"/>
      <c r="L190" s="13"/>
      <c r="M190" s="112" t="s">
        <v>10</v>
      </c>
      <c r="N190" s="113" t="s">
        <v>31</v>
      </c>
      <c r="O190" s="114"/>
      <c r="P190" s="115">
        <f t="shared" si="31"/>
        <v>0</v>
      </c>
      <c r="Q190" s="115">
        <v>5.1188000000000004E-4</v>
      </c>
      <c r="R190" s="115">
        <f t="shared" si="32"/>
        <v>4.7604840000000006E-3</v>
      </c>
      <c r="S190" s="115">
        <v>0</v>
      </c>
      <c r="T190" s="116">
        <f t="shared" si="33"/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17" t="s">
        <v>120</v>
      </c>
      <c r="AT190" s="117" t="s">
        <v>85</v>
      </c>
      <c r="AU190" s="117" t="s">
        <v>90</v>
      </c>
      <c r="AY190" s="3" t="s">
        <v>81</v>
      </c>
      <c r="BE190" s="118">
        <f t="shared" si="34"/>
        <v>0</v>
      </c>
      <c r="BF190" s="118">
        <f t="shared" si="35"/>
        <v>0</v>
      </c>
      <c r="BG190" s="118">
        <f t="shared" si="36"/>
        <v>0</v>
      </c>
      <c r="BH190" s="118">
        <f t="shared" si="37"/>
        <v>0</v>
      </c>
      <c r="BI190" s="118">
        <f t="shared" si="38"/>
        <v>0</v>
      </c>
      <c r="BJ190" s="3" t="s">
        <v>90</v>
      </c>
      <c r="BK190" s="118">
        <f t="shared" si="39"/>
        <v>0</v>
      </c>
      <c r="BL190" s="3" t="s">
        <v>120</v>
      </c>
      <c r="BM190" s="117" t="s">
        <v>318</v>
      </c>
    </row>
    <row r="191" spans="1:65" s="15" customFormat="1" ht="16.5" customHeight="1">
      <c r="A191" s="12"/>
      <c r="B191" s="104"/>
      <c r="C191" s="105" t="s">
        <v>319</v>
      </c>
      <c r="D191" s="105" t="s">
        <v>85</v>
      </c>
      <c r="E191" s="106" t="s">
        <v>320</v>
      </c>
      <c r="F191" s="107" t="s">
        <v>321</v>
      </c>
      <c r="G191" s="108" t="s">
        <v>119</v>
      </c>
      <c r="H191" s="109">
        <v>1</v>
      </c>
      <c r="I191" s="109"/>
      <c r="J191" s="110">
        <f t="shared" si="30"/>
        <v>0</v>
      </c>
      <c r="K191" s="111"/>
      <c r="L191" s="13"/>
      <c r="M191" s="112" t="s">
        <v>10</v>
      </c>
      <c r="N191" s="113" t="s">
        <v>31</v>
      </c>
      <c r="O191" s="114"/>
      <c r="P191" s="115">
        <f t="shared" si="31"/>
        <v>0</v>
      </c>
      <c r="Q191" s="115">
        <v>0</v>
      </c>
      <c r="R191" s="115">
        <f t="shared" si="32"/>
        <v>0</v>
      </c>
      <c r="S191" s="115">
        <v>0</v>
      </c>
      <c r="T191" s="116">
        <f t="shared" si="33"/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17" t="s">
        <v>322</v>
      </c>
      <c r="AT191" s="117" t="s">
        <v>85</v>
      </c>
      <c r="AU191" s="117" t="s">
        <v>90</v>
      </c>
      <c r="AY191" s="3" t="s">
        <v>81</v>
      </c>
      <c r="BE191" s="118">
        <f t="shared" si="34"/>
        <v>0</v>
      </c>
      <c r="BF191" s="118">
        <f t="shared" si="35"/>
        <v>0</v>
      </c>
      <c r="BG191" s="118">
        <f t="shared" si="36"/>
        <v>0</v>
      </c>
      <c r="BH191" s="118">
        <f t="shared" si="37"/>
        <v>0</v>
      </c>
      <c r="BI191" s="118">
        <f t="shared" si="38"/>
        <v>0</v>
      </c>
      <c r="BJ191" s="3" t="s">
        <v>90</v>
      </c>
      <c r="BK191" s="118">
        <f t="shared" si="39"/>
        <v>0</v>
      </c>
      <c r="BL191" s="3" t="s">
        <v>322</v>
      </c>
      <c r="BM191" s="117" t="s">
        <v>323</v>
      </c>
    </row>
    <row r="192" spans="1:65" s="15" customFormat="1" ht="24.15" customHeight="1">
      <c r="A192" s="12"/>
      <c r="B192" s="104"/>
      <c r="C192" s="105" t="s">
        <v>324</v>
      </c>
      <c r="D192" s="105" t="s">
        <v>85</v>
      </c>
      <c r="E192" s="106" t="s">
        <v>325</v>
      </c>
      <c r="F192" s="107" t="s">
        <v>326</v>
      </c>
      <c r="G192" s="108" t="s">
        <v>119</v>
      </c>
      <c r="H192" s="109">
        <v>6</v>
      </c>
      <c r="I192" s="109"/>
      <c r="J192" s="110">
        <f t="shared" si="30"/>
        <v>0</v>
      </c>
      <c r="K192" s="111"/>
      <c r="L192" s="13"/>
      <c r="M192" s="112" t="s">
        <v>10</v>
      </c>
      <c r="N192" s="113" t="s">
        <v>31</v>
      </c>
      <c r="O192" s="114"/>
      <c r="P192" s="115">
        <f t="shared" si="31"/>
        <v>0</v>
      </c>
      <c r="Q192" s="115">
        <v>4.0000000000000003E-5</v>
      </c>
      <c r="R192" s="115">
        <f t="shared" si="32"/>
        <v>2.4000000000000003E-4</v>
      </c>
      <c r="S192" s="115">
        <v>0</v>
      </c>
      <c r="T192" s="116">
        <f t="shared" si="33"/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17" t="s">
        <v>120</v>
      </c>
      <c r="AT192" s="117" t="s">
        <v>85</v>
      </c>
      <c r="AU192" s="117" t="s">
        <v>90</v>
      </c>
      <c r="AY192" s="3" t="s">
        <v>81</v>
      </c>
      <c r="BE192" s="118">
        <f t="shared" si="34"/>
        <v>0</v>
      </c>
      <c r="BF192" s="118">
        <f t="shared" si="35"/>
        <v>0</v>
      </c>
      <c r="BG192" s="118">
        <f t="shared" si="36"/>
        <v>0</v>
      </c>
      <c r="BH192" s="118">
        <f t="shared" si="37"/>
        <v>0</v>
      </c>
      <c r="BI192" s="118">
        <f t="shared" si="38"/>
        <v>0</v>
      </c>
      <c r="BJ192" s="3" t="s">
        <v>90</v>
      </c>
      <c r="BK192" s="118">
        <f t="shared" si="39"/>
        <v>0</v>
      </c>
      <c r="BL192" s="3" t="s">
        <v>120</v>
      </c>
      <c r="BM192" s="117" t="s">
        <v>327</v>
      </c>
    </row>
    <row r="193" spans="1:65" s="15" customFormat="1" ht="16.5" customHeight="1">
      <c r="A193" s="12"/>
      <c r="B193" s="104"/>
      <c r="C193" s="119" t="s">
        <v>328</v>
      </c>
      <c r="D193" s="119" t="s">
        <v>131</v>
      </c>
      <c r="E193" s="120" t="s">
        <v>329</v>
      </c>
      <c r="F193" s="121" t="s">
        <v>330</v>
      </c>
      <c r="G193" s="122" t="s">
        <v>119</v>
      </c>
      <c r="H193" s="123">
        <v>6</v>
      </c>
      <c r="I193" s="123"/>
      <c r="J193" s="124">
        <f t="shared" si="30"/>
        <v>0</v>
      </c>
      <c r="K193" s="125"/>
      <c r="L193" s="126"/>
      <c r="M193" s="127" t="s">
        <v>10</v>
      </c>
      <c r="N193" s="128" t="s">
        <v>31</v>
      </c>
      <c r="O193" s="114"/>
      <c r="P193" s="115">
        <f t="shared" si="31"/>
        <v>0</v>
      </c>
      <c r="Q193" s="115">
        <v>1E-4</v>
      </c>
      <c r="R193" s="115">
        <f t="shared" si="32"/>
        <v>6.0000000000000006E-4</v>
      </c>
      <c r="S193" s="115">
        <v>0</v>
      </c>
      <c r="T193" s="116">
        <f t="shared" si="33"/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17" t="s">
        <v>134</v>
      </c>
      <c r="AT193" s="117" t="s">
        <v>131</v>
      </c>
      <c r="AU193" s="117" t="s">
        <v>90</v>
      </c>
      <c r="AY193" s="3" t="s">
        <v>81</v>
      </c>
      <c r="BE193" s="118">
        <f t="shared" si="34"/>
        <v>0</v>
      </c>
      <c r="BF193" s="118">
        <f t="shared" si="35"/>
        <v>0</v>
      </c>
      <c r="BG193" s="118">
        <f t="shared" si="36"/>
        <v>0</v>
      </c>
      <c r="BH193" s="118">
        <f t="shared" si="37"/>
        <v>0</v>
      </c>
      <c r="BI193" s="118">
        <f t="shared" si="38"/>
        <v>0</v>
      </c>
      <c r="BJ193" s="3" t="s">
        <v>90</v>
      </c>
      <c r="BK193" s="118">
        <f t="shared" si="39"/>
        <v>0</v>
      </c>
      <c r="BL193" s="3" t="s">
        <v>120</v>
      </c>
      <c r="BM193" s="117" t="s">
        <v>331</v>
      </c>
    </row>
    <row r="194" spans="1:65" s="15" customFormat="1" ht="24.15" customHeight="1">
      <c r="A194" s="12"/>
      <c r="B194" s="104"/>
      <c r="C194" s="105" t="s">
        <v>332</v>
      </c>
      <c r="D194" s="105" t="s">
        <v>85</v>
      </c>
      <c r="E194" s="106" t="s">
        <v>333</v>
      </c>
      <c r="F194" s="107" t="s">
        <v>334</v>
      </c>
      <c r="G194" s="108" t="s">
        <v>119</v>
      </c>
      <c r="H194" s="109">
        <v>1</v>
      </c>
      <c r="I194" s="109"/>
      <c r="J194" s="110">
        <f t="shared" si="30"/>
        <v>0</v>
      </c>
      <c r="K194" s="111"/>
      <c r="L194" s="13"/>
      <c r="M194" s="112" t="s">
        <v>10</v>
      </c>
      <c r="N194" s="113" t="s">
        <v>31</v>
      </c>
      <c r="O194" s="114"/>
      <c r="P194" s="115">
        <f t="shared" si="31"/>
        <v>0</v>
      </c>
      <c r="Q194" s="115">
        <v>6.0000000000000002E-5</v>
      </c>
      <c r="R194" s="115">
        <f t="shared" si="32"/>
        <v>6.0000000000000002E-5</v>
      </c>
      <c r="S194" s="115">
        <v>0</v>
      </c>
      <c r="T194" s="116">
        <f t="shared" si="33"/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17" t="s">
        <v>120</v>
      </c>
      <c r="AT194" s="117" t="s">
        <v>85</v>
      </c>
      <c r="AU194" s="117" t="s">
        <v>90</v>
      </c>
      <c r="AY194" s="3" t="s">
        <v>81</v>
      </c>
      <c r="BE194" s="118">
        <f t="shared" si="34"/>
        <v>0</v>
      </c>
      <c r="BF194" s="118">
        <f t="shared" si="35"/>
        <v>0</v>
      </c>
      <c r="BG194" s="118">
        <f t="shared" si="36"/>
        <v>0</v>
      </c>
      <c r="BH194" s="118">
        <f t="shared" si="37"/>
        <v>0</v>
      </c>
      <c r="BI194" s="118">
        <f t="shared" si="38"/>
        <v>0</v>
      </c>
      <c r="BJ194" s="3" t="s">
        <v>90</v>
      </c>
      <c r="BK194" s="118">
        <f t="shared" si="39"/>
        <v>0</v>
      </c>
      <c r="BL194" s="3" t="s">
        <v>120</v>
      </c>
      <c r="BM194" s="117" t="s">
        <v>335</v>
      </c>
    </row>
    <row r="195" spans="1:65" s="15" customFormat="1" ht="24.15" customHeight="1">
      <c r="A195" s="12"/>
      <c r="B195" s="104"/>
      <c r="C195" s="119" t="s">
        <v>336</v>
      </c>
      <c r="D195" s="119" t="s">
        <v>131</v>
      </c>
      <c r="E195" s="120" t="s">
        <v>337</v>
      </c>
      <c r="F195" s="121" t="s">
        <v>338</v>
      </c>
      <c r="G195" s="122" t="s">
        <v>119</v>
      </c>
      <c r="H195" s="123">
        <v>1</v>
      </c>
      <c r="I195" s="123"/>
      <c r="J195" s="124">
        <f t="shared" si="30"/>
        <v>0</v>
      </c>
      <c r="K195" s="125"/>
      <c r="L195" s="126"/>
      <c r="M195" s="127" t="s">
        <v>10</v>
      </c>
      <c r="N195" s="128" t="s">
        <v>31</v>
      </c>
      <c r="O195" s="114"/>
      <c r="P195" s="115">
        <f t="shared" si="31"/>
        <v>0</v>
      </c>
      <c r="Q195" s="115">
        <v>9.3000000000000005E-4</v>
      </c>
      <c r="R195" s="115">
        <f t="shared" si="32"/>
        <v>9.3000000000000005E-4</v>
      </c>
      <c r="S195" s="115">
        <v>0</v>
      </c>
      <c r="T195" s="116">
        <f t="shared" si="33"/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17" t="s">
        <v>134</v>
      </c>
      <c r="AT195" s="117" t="s">
        <v>131</v>
      </c>
      <c r="AU195" s="117" t="s">
        <v>90</v>
      </c>
      <c r="AY195" s="3" t="s">
        <v>81</v>
      </c>
      <c r="BE195" s="118">
        <f t="shared" si="34"/>
        <v>0</v>
      </c>
      <c r="BF195" s="118">
        <f t="shared" si="35"/>
        <v>0</v>
      </c>
      <c r="BG195" s="118">
        <f t="shared" si="36"/>
        <v>0</v>
      </c>
      <c r="BH195" s="118">
        <f t="shared" si="37"/>
        <v>0</v>
      </c>
      <c r="BI195" s="118">
        <f t="shared" si="38"/>
        <v>0</v>
      </c>
      <c r="BJ195" s="3" t="s">
        <v>90</v>
      </c>
      <c r="BK195" s="118">
        <f t="shared" si="39"/>
        <v>0</v>
      </c>
      <c r="BL195" s="3" t="s">
        <v>120</v>
      </c>
      <c r="BM195" s="117" t="s">
        <v>339</v>
      </c>
    </row>
    <row r="196" spans="1:65" s="15" customFormat="1" ht="21.75" customHeight="1">
      <c r="A196" s="12"/>
      <c r="B196" s="104"/>
      <c r="C196" s="105" t="s">
        <v>340</v>
      </c>
      <c r="D196" s="105" t="s">
        <v>85</v>
      </c>
      <c r="E196" s="106" t="s">
        <v>341</v>
      </c>
      <c r="F196" s="107" t="s">
        <v>342</v>
      </c>
      <c r="G196" s="108" t="s">
        <v>119</v>
      </c>
      <c r="H196" s="109">
        <v>3</v>
      </c>
      <c r="I196" s="109"/>
      <c r="J196" s="110">
        <f t="shared" si="30"/>
        <v>0</v>
      </c>
      <c r="K196" s="111"/>
      <c r="L196" s="13"/>
      <c r="M196" s="112" t="s">
        <v>10</v>
      </c>
      <c r="N196" s="113" t="s">
        <v>31</v>
      </c>
      <c r="O196" s="114"/>
      <c r="P196" s="115">
        <f t="shared" si="31"/>
        <v>0</v>
      </c>
      <c r="Q196" s="115">
        <v>2.0000000000000002E-5</v>
      </c>
      <c r="R196" s="115">
        <f t="shared" si="32"/>
        <v>6.0000000000000008E-5</v>
      </c>
      <c r="S196" s="115">
        <v>0</v>
      </c>
      <c r="T196" s="116">
        <f t="shared" si="33"/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17" t="s">
        <v>120</v>
      </c>
      <c r="AT196" s="117" t="s">
        <v>85</v>
      </c>
      <c r="AU196" s="117" t="s">
        <v>90</v>
      </c>
      <c r="AY196" s="3" t="s">
        <v>81</v>
      </c>
      <c r="BE196" s="118">
        <f t="shared" si="34"/>
        <v>0</v>
      </c>
      <c r="BF196" s="118">
        <f t="shared" si="35"/>
        <v>0</v>
      </c>
      <c r="BG196" s="118">
        <f t="shared" si="36"/>
        <v>0</v>
      </c>
      <c r="BH196" s="118">
        <f t="shared" si="37"/>
        <v>0</v>
      </c>
      <c r="BI196" s="118">
        <f t="shared" si="38"/>
        <v>0</v>
      </c>
      <c r="BJ196" s="3" t="s">
        <v>90</v>
      </c>
      <c r="BK196" s="118">
        <f t="shared" si="39"/>
        <v>0</v>
      </c>
      <c r="BL196" s="3" t="s">
        <v>120</v>
      </c>
      <c r="BM196" s="117" t="s">
        <v>343</v>
      </c>
    </row>
    <row r="197" spans="1:65" s="15" customFormat="1" ht="16.5" customHeight="1">
      <c r="A197" s="12"/>
      <c r="B197" s="104"/>
      <c r="C197" s="119" t="s">
        <v>344</v>
      </c>
      <c r="D197" s="119" t="s">
        <v>131</v>
      </c>
      <c r="E197" s="120" t="s">
        <v>345</v>
      </c>
      <c r="F197" s="121" t="s">
        <v>346</v>
      </c>
      <c r="G197" s="122" t="s">
        <v>119</v>
      </c>
      <c r="H197" s="123">
        <v>3</v>
      </c>
      <c r="I197" s="123"/>
      <c r="J197" s="124">
        <f t="shared" si="30"/>
        <v>0</v>
      </c>
      <c r="K197" s="125"/>
      <c r="L197" s="126"/>
      <c r="M197" s="127" t="s">
        <v>10</v>
      </c>
      <c r="N197" s="128" t="s">
        <v>31</v>
      </c>
      <c r="O197" s="114"/>
      <c r="P197" s="115">
        <f t="shared" si="31"/>
        <v>0</v>
      </c>
      <c r="Q197" s="115">
        <v>6.9999999999999994E-5</v>
      </c>
      <c r="R197" s="115">
        <f t="shared" si="32"/>
        <v>2.0999999999999998E-4</v>
      </c>
      <c r="S197" s="115">
        <v>0</v>
      </c>
      <c r="T197" s="116">
        <f t="shared" si="33"/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17" t="s">
        <v>134</v>
      </c>
      <c r="AT197" s="117" t="s">
        <v>131</v>
      </c>
      <c r="AU197" s="117" t="s">
        <v>90</v>
      </c>
      <c r="AY197" s="3" t="s">
        <v>81</v>
      </c>
      <c r="BE197" s="118">
        <f t="shared" si="34"/>
        <v>0</v>
      </c>
      <c r="BF197" s="118">
        <f t="shared" si="35"/>
        <v>0</v>
      </c>
      <c r="BG197" s="118">
        <f t="shared" si="36"/>
        <v>0</v>
      </c>
      <c r="BH197" s="118">
        <f t="shared" si="37"/>
        <v>0</v>
      </c>
      <c r="BI197" s="118">
        <f t="shared" si="38"/>
        <v>0</v>
      </c>
      <c r="BJ197" s="3" t="s">
        <v>90</v>
      </c>
      <c r="BK197" s="118">
        <f t="shared" si="39"/>
        <v>0</v>
      </c>
      <c r="BL197" s="3" t="s">
        <v>120</v>
      </c>
      <c r="BM197" s="117" t="s">
        <v>347</v>
      </c>
    </row>
    <row r="198" spans="1:65" s="15" customFormat="1" ht="24.15" customHeight="1">
      <c r="A198" s="12"/>
      <c r="B198" s="104"/>
      <c r="C198" s="105" t="s">
        <v>348</v>
      </c>
      <c r="D198" s="105" t="s">
        <v>85</v>
      </c>
      <c r="E198" s="106" t="s">
        <v>349</v>
      </c>
      <c r="F198" s="107" t="s">
        <v>350</v>
      </c>
      <c r="G198" s="108" t="s">
        <v>119</v>
      </c>
      <c r="H198" s="109">
        <v>3</v>
      </c>
      <c r="I198" s="109"/>
      <c r="J198" s="110">
        <f t="shared" si="30"/>
        <v>0</v>
      </c>
      <c r="K198" s="111"/>
      <c r="L198" s="13"/>
      <c r="M198" s="112" t="s">
        <v>10</v>
      </c>
      <c r="N198" s="113" t="s">
        <v>31</v>
      </c>
      <c r="O198" s="114"/>
      <c r="P198" s="115">
        <f t="shared" si="31"/>
        <v>0</v>
      </c>
      <c r="Q198" s="115">
        <v>4.0000000000000003E-5</v>
      </c>
      <c r="R198" s="115">
        <f t="shared" si="32"/>
        <v>1.2000000000000002E-4</v>
      </c>
      <c r="S198" s="115">
        <v>0</v>
      </c>
      <c r="T198" s="116">
        <f t="shared" si="33"/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17" t="s">
        <v>120</v>
      </c>
      <c r="AT198" s="117" t="s">
        <v>85</v>
      </c>
      <c r="AU198" s="117" t="s">
        <v>90</v>
      </c>
      <c r="AY198" s="3" t="s">
        <v>81</v>
      </c>
      <c r="BE198" s="118">
        <f t="shared" si="34"/>
        <v>0</v>
      </c>
      <c r="BF198" s="118">
        <f t="shared" si="35"/>
        <v>0</v>
      </c>
      <c r="BG198" s="118">
        <f t="shared" si="36"/>
        <v>0</v>
      </c>
      <c r="BH198" s="118">
        <f t="shared" si="37"/>
        <v>0</v>
      </c>
      <c r="BI198" s="118">
        <f t="shared" si="38"/>
        <v>0</v>
      </c>
      <c r="BJ198" s="3" t="s">
        <v>90</v>
      </c>
      <c r="BK198" s="118">
        <f t="shared" si="39"/>
        <v>0</v>
      </c>
      <c r="BL198" s="3" t="s">
        <v>120</v>
      </c>
      <c r="BM198" s="117" t="s">
        <v>351</v>
      </c>
    </row>
    <row r="199" spans="1:65" s="15" customFormat="1" ht="24.15" customHeight="1">
      <c r="A199" s="12"/>
      <c r="B199" s="104"/>
      <c r="C199" s="119" t="s">
        <v>352</v>
      </c>
      <c r="D199" s="119" t="s">
        <v>131</v>
      </c>
      <c r="E199" s="120" t="s">
        <v>353</v>
      </c>
      <c r="F199" s="121" t="s">
        <v>354</v>
      </c>
      <c r="G199" s="122" t="s">
        <v>119</v>
      </c>
      <c r="H199" s="123">
        <v>3</v>
      </c>
      <c r="I199" s="123"/>
      <c r="J199" s="124">
        <f t="shared" si="30"/>
        <v>0</v>
      </c>
      <c r="K199" s="125"/>
      <c r="L199" s="126"/>
      <c r="M199" s="127" t="s">
        <v>10</v>
      </c>
      <c r="N199" s="128" t="s">
        <v>31</v>
      </c>
      <c r="O199" s="114"/>
      <c r="P199" s="115">
        <f t="shared" si="31"/>
        <v>0</v>
      </c>
      <c r="Q199" s="115">
        <v>1.6500000000000001E-2</v>
      </c>
      <c r="R199" s="115">
        <f t="shared" si="32"/>
        <v>4.9500000000000002E-2</v>
      </c>
      <c r="S199" s="115">
        <v>0</v>
      </c>
      <c r="T199" s="116">
        <f t="shared" si="33"/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17" t="s">
        <v>134</v>
      </c>
      <c r="AT199" s="117" t="s">
        <v>131</v>
      </c>
      <c r="AU199" s="117" t="s">
        <v>90</v>
      </c>
      <c r="AY199" s="3" t="s">
        <v>81</v>
      </c>
      <c r="BE199" s="118">
        <f t="shared" si="34"/>
        <v>0</v>
      </c>
      <c r="BF199" s="118">
        <f t="shared" si="35"/>
        <v>0</v>
      </c>
      <c r="BG199" s="118">
        <f t="shared" si="36"/>
        <v>0</v>
      </c>
      <c r="BH199" s="118">
        <f t="shared" si="37"/>
        <v>0</v>
      </c>
      <c r="BI199" s="118">
        <f t="shared" si="38"/>
        <v>0</v>
      </c>
      <c r="BJ199" s="3" t="s">
        <v>90</v>
      </c>
      <c r="BK199" s="118">
        <f t="shared" si="39"/>
        <v>0</v>
      </c>
      <c r="BL199" s="3" t="s">
        <v>120</v>
      </c>
      <c r="BM199" s="117" t="s">
        <v>355</v>
      </c>
    </row>
    <row r="200" spans="1:65" s="15" customFormat="1" ht="16.5" customHeight="1">
      <c r="A200" s="12"/>
      <c r="B200" s="104"/>
      <c r="C200" s="105" t="s">
        <v>356</v>
      </c>
      <c r="D200" s="105" t="s">
        <v>85</v>
      </c>
      <c r="E200" s="106" t="s">
        <v>357</v>
      </c>
      <c r="F200" s="107" t="s">
        <v>358</v>
      </c>
      <c r="G200" s="108" t="s">
        <v>119</v>
      </c>
      <c r="H200" s="109">
        <v>3</v>
      </c>
      <c r="I200" s="109"/>
      <c r="J200" s="110">
        <f t="shared" si="30"/>
        <v>0</v>
      </c>
      <c r="K200" s="111"/>
      <c r="L200" s="13"/>
      <c r="M200" s="112" t="s">
        <v>10</v>
      </c>
      <c r="N200" s="113" t="s">
        <v>31</v>
      </c>
      <c r="O200" s="114"/>
      <c r="P200" s="115">
        <f t="shared" si="31"/>
        <v>0</v>
      </c>
      <c r="Q200" s="115">
        <v>4.0000000000000003E-5</v>
      </c>
      <c r="R200" s="115">
        <f t="shared" si="32"/>
        <v>1.2000000000000002E-4</v>
      </c>
      <c r="S200" s="115">
        <v>0</v>
      </c>
      <c r="T200" s="116">
        <f t="shared" si="33"/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17" t="s">
        <v>120</v>
      </c>
      <c r="AT200" s="117" t="s">
        <v>85</v>
      </c>
      <c r="AU200" s="117" t="s">
        <v>90</v>
      </c>
      <c r="AY200" s="3" t="s">
        <v>81</v>
      </c>
      <c r="BE200" s="118">
        <f t="shared" si="34"/>
        <v>0</v>
      </c>
      <c r="BF200" s="118">
        <f t="shared" si="35"/>
        <v>0</v>
      </c>
      <c r="BG200" s="118">
        <f t="shared" si="36"/>
        <v>0</v>
      </c>
      <c r="BH200" s="118">
        <f t="shared" si="37"/>
        <v>0</v>
      </c>
      <c r="BI200" s="118">
        <f t="shared" si="38"/>
        <v>0</v>
      </c>
      <c r="BJ200" s="3" t="s">
        <v>90</v>
      </c>
      <c r="BK200" s="118">
        <f t="shared" si="39"/>
        <v>0</v>
      </c>
      <c r="BL200" s="3" t="s">
        <v>120</v>
      </c>
      <c r="BM200" s="117" t="s">
        <v>359</v>
      </c>
    </row>
    <row r="201" spans="1:65" s="15" customFormat="1" ht="24.15" customHeight="1">
      <c r="A201" s="12"/>
      <c r="B201" s="104"/>
      <c r="C201" s="119" t="s">
        <v>360</v>
      </c>
      <c r="D201" s="119" t="s">
        <v>131</v>
      </c>
      <c r="E201" s="120" t="s">
        <v>361</v>
      </c>
      <c r="F201" s="121" t="s">
        <v>362</v>
      </c>
      <c r="G201" s="122" t="s">
        <v>119</v>
      </c>
      <c r="H201" s="123">
        <v>3</v>
      </c>
      <c r="I201" s="123"/>
      <c r="J201" s="124">
        <f t="shared" si="30"/>
        <v>0</v>
      </c>
      <c r="K201" s="125"/>
      <c r="L201" s="126"/>
      <c r="M201" s="127" t="s">
        <v>10</v>
      </c>
      <c r="N201" s="128" t="s">
        <v>31</v>
      </c>
      <c r="O201" s="114"/>
      <c r="P201" s="115">
        <f t="shared" si="31"/>
        <v>0</v>
      </c>
      <c r="Q201" s="115">
        <v>6.7000000000000002E-4</v>
      </c>
      <c r="R201" s="115">
        <f t="shared" si="32"/>
        <v>2.0100000000000001E-3</v>
      </c>
      <c r="S201" s="115">
        <v>0</v>
      </c>
      <c r="T201" s="116">
        <f t="shared" si="33"/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17" t="s">
        <v>134</v>
      </c>
      <c r="AT201" s="117" t="s">
        <v>131</v>
      </c>
      <c r="AU201" s="117" t="s">
        <v>90</v>
      </c>
      <c r="AY201" s="3" t="s">
        <v>81</v>
      </c>
      <c r="BE201" s="118">
        <f t="shared" si="34"/>
        <v>0</v>
      </c>
      <c r="BF201" s="118">
        <f t="shared" si="35"/>
        <v>0</v>
      </c>
      <c r="BG201" s="118">
        <f t="shared" si="36"/>
        <v>0</v>
      </c>
      <c r="BH201" s="118">
        <f t="shared" si="37"/>
        <v>0</v>
      </c>
      <c r="BI201" s="118">
        <f t="shared" si="38"/>
        <v>0</v>
      </c>
      <c r="BJ201" s="3" t="s">
        <v>90</v>
      </c>
      <c r="BK201" s="118">
        <f t="shared" si="39"/>
        <v>0</v>
      </c>
      <c r="BL201" s="3" t="s">
        <v>120</v>
      </c>
      <c r="BM201" s="117" t="s">
        <v>363</v>
      </c>
    </row>
    <row r="202" spans="1:65" s="15" customFormat="1" ht="16.5" customHeight="1">
      <c r="A202" s="12"/>
      <c r="B202" s="104"/>
      <c r="C202" s="105" t="s">
        <v>364</v>
      </c>
      <c r="D202" s="105" t="s">
        <v>85</v>
      </c>
      <c r="E202" s="106" t="s">
        <v>365</v>
      </c>
      <c r="F202" s="107" t="s">
        <v>366</v>
      </c>
      <c r="G202" s="108" t="s">
        <v>119</v>
      </c>
      <c r="H202" s="109">
        <v>1</v>
      </c>
      <c r="I202" s="109"/>
      <c r="J202" s="110">
        <f t="shared" si="30"/>
        <v>0</v>
      </c>
      <c r="K202" s="111"/>
      <c r="L202" s="13"/>
      <c r="M202" s="112" t="s">
        <v>10</v>
      </c>
      <c r="N202" s="113" t="s">
        <v>31</v>
      </c>
      <c r="O202" s="114"/>
      <c r="P202" s="115">
        <f t="shared" si="31"/>
        <v>0</v>
      </c>
      <c r="Q202" s="115">
        <v>6.0000000000000002E-5</v>
      </c>
      <c r="R202" s="115">
        <f t="shared" si="32"/>
        <v>6.0000000000000002E-5</v>
      </c>
      <c r="S202" s="115">
        <v>0</v>
      </c>
      <c r="T202" s="116">
        <f t="shared" si="33"/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17" t="s">
        <v>120</v>
      </c>
      <c r="AT202" s="117" t="s">
        <v>85</v>
      </c>
      <c r="AU202" s="117" t="s">
        <v>90</v>
      </c>
      <c r="AY202" s="3" t="s">
        <v>81</v>
      </c>
      <c r="BE202" s="118">
        <f t="shared" si="34"/>
        <v>0</v>
      </c>
      <c r="BF202" s="118">
        <f t="shared" si="35"/>
        <v>0</v>
      </c>
      <c r="BG202" s="118">
        <f t="shared" si="36"/>
        <v>0</v>
      </c>
      <c r="BH202" s="118">
        <f t="shared" si="37"/>
        <v>0</v>
      </c>
      <c r="BI202" s="118">
        <f t="shared" si="38"/>
        <v>0</v>
      </c>
      <c r="BJ202" s="3" t="s">
        <v>90</v>
      </c>
      <c r="BK202" s="118">
        <f t="shared" si="39"/>
        <v>0</v>
      </c>
      <c r="BL202" s="3" t="s">
        <v>120</v>
      </c>
      <c r="BM202" s="117" t="s">
        <v>367</v>
      </c>
    </row>
    <row r="203" spans="1:65" s="15" customFormat="1" ht="16.5" customHeight="1">
      <c r="A203" s="12"/>
      <c r="B203" s="104"/>
      <c r="C203" s="119" t="s">
        <v>368</v>
      </c>
      <c r="D203" s="119" t="s">
        <v>131</v>
      </c>
      <c r="E203" s="120" t="s">
        <v>369</v>
      </c>
      <c r="F203" s="121" t="s">
        <v>370</v>
      </c>
      <c r="G203" s="122" t="s">
        <v>119</v>
      </c>
      <c r="H203" s="123">
        <v>1</v>
      </c>
      <c r="I203" s="123"/>
      <c r="J203" s="124">
        <f t="shared" si="30"/>
        <v>0</v>
      </c>
      <c r="K203" s="125"/>
      <c r="L203" s="126"/>
      <c r="M203" s="127" t="s">
        <v>10</v>
      </c>
      <c r="N203" s="128" t="s">
        <v>31</v>
      </c>
      <c r="O203" s="114"/>
      <c r="P203" s="115">
        <f t="shared" si="31"/>
        <v>0</v>
      </c>
      <c r="Q203" s="115">
        <v>2E-3</v>
      </c>
      <c r="R203" s="115">
        <f t="shared" si="32"/>
        <v>2E-3</v>
      </c>
      <c r="S203" s="115">
        <v>0</v>
      </c>
      <c r="T203" s="116">
        <f t="shared" si="33"/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17" t="s">
        <v>134</v>
      </c>
      <c r="AT203" s="117" t="s">
        <v>131</v>
      </c>
      <c r="AU203" s="117" t="s">
        <v>90</v>
      </c>
      <c r="AY203" s="3" t="s">
        <v>81</v>
      </c>
      <c r="BE203" s="118">
        <f t="shared" si="34"/>
        <v>0</v>
      </c>
      <c r="BF203" s="118">
        <f t="shared" si="35"/>
        <v>0</v>
      </c>
      <c r="BG203" s="118">
        <f t="shared" si="36"/>
        <v>0</v>
      </c>
      <c r="BH203" s="118">
        <f t="shared" si="37"/>
        <v>0</v>
      </c>
      <c r="BI203" s="118">
        <f t="shared" si="38"/>
        <v>0</v>
      </c>
      <c r="BJ203" s="3" t="s">
        <v>90</v>
      </c>
      <c r="BK203" s="118">
        <f t="shared" si="39"/>
        <v>0</v>
      </c>
      <c r="BL203" s="3" t="s">
        <v>120</v>
      </c>
      <c r="BM203" s="117" t="s">
        <v>371</v>
      </c>
    </row>
    <row r="204" spans="1:65" s="15" customFormat="1" ht="24.15" customHeight="1">
      <c r="A204" s="12"/>
      <c r="B204" s="104"/>
      <c r="C204" s="105" t="s">
        <v>372</v>
      </c>
      <c r="D204" s="105" t="s">
        <v>85</v>
      </c>
      <c r="E204" s="106" t="s">
        <v>373</v>
      </c>
      <c r="F204" s="107" t="s">
        <v>374</v>
      </c>
      <c r="G204" s="108" t="s">
        <v>155</v>
      </c>
      <c r="H204" s="109"/>
      <c r="I204" s="109"/>
      <c r="J204" s="110">
        <f t="shared" si="30"/>
        <v>0</v>
      </c>
      <c r="K204" s="111"/>
      <c r="L204" s="13"/>
      <c r="M204" s="112" t="s">
        <v>10</v>
      </c>
      <c r="N204" s="113" t="s">
        <v>31</v>
      </c>
      <c r="O204" s="114"/>
      <c r="P204" s="115">
        <f t="shared" si="31"/>
        <v>0</v>
      </c>
      <c r="Q204" s="115">
        <v>0</v>
      </c>
      <c r="R204" s="115">
        <f t="shared" si="32"/>
        <v>0</v>
      </c>
      <c r="S204" s="115">
        <v>0</v>
      </c>
      <c r="T204" s="116">
        <f t="shared" si="33"/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17" t="s">
        <v>120</v>
      </c>
      <c r="AT204" s="117" t="s">
        <v>85</v>
      </c>
      <c r="AU204" s="117" t="s">
        <v>90</v>
      </c>
      <c r="AY204" s="3" t="s">
        <v>81</v>
      </c>
      <c r="BE204" s="118">
        <f t="shared" si="34"/>
        <v>0</v>
      </c>
      <c r="BF204" s="118">
        <f t="shared" si="35"/>
        <v>0</v>
      </c>
      <c r="BG204" s="118">
        <f t="shared" si="36"/>
        <v>0</v>
      </c>
      <c r="BH204" s="118">
        <f t="shared" si="37"/>
        <v>0</v>
      </c>
      <c r="BI204" s="118">
        <f t="shared" si="38"/>
        <v>0</v>
      </c>
      <c r="BJ204" s="3" t="s">
        <v>90</v>
      </c>
      <c r="BK204" s="118">
        <f t="shared" si="39"/>
        <v>0</v>
      </c>
      <c r="BL204" s="3" t="s">
        <v>120</v>
      </c>
      <c r="BM204" s="117" t="s">
        <v>375</v>
      </c>
    </row>
    <row r="205" spans="1:65" s="15" customFormat="1" ht="24.15" customHeight="1">
      <c r="A205" s="12"/>
      <c r="B205" s="104"/>
      <c r="C205" s="105" t="s">
        <v>376</v>
      </c>
      <c r="D205" s="105" t="s">
        <v>85</v>
      </c>
      <c r="E205" s="106" t="s">
        <v>377</v>
      </c>
      <c r="F205" s="107" t="s">
        <v>378</v>
      </c>
      <c r="G205" s="108" t="s">
        <v>119</v>
      </c>
      <c r="H205" s="109">
        <v>20</v>
      </c>
      <c r="I205" s="109"/>
      <c r="J205" s="110">
        <f t="shared" si="30"/>
        <v>0</v>
      </c>
      <c r="K205" s="111"/>
      <c r="L205" s="13"/>
      <c r="M205" s="112" t="s">
        <v>10</v>
      </c>
      <c r="N205" s="113" t="s">
        <v>31</v>
      </c>
      <c r="O205" s="114"/>
      <c r="P205" s="115">
        <f t="shared" si="31"/>
        <v>0</v>
      </c>
      <c r="Q205" s="115">
        <v>1.2852E-4</v>
      </c>
      <c r="R205" s="115">
        <f t="shared" si="32"/>
        <v>2.5704E-3</v>
      </c>
      <c r="S205" s="115">
        <v>0</v>
      </c>
      <c r="T205" s="116">
        <f t="shared" si="33"/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17" t="s">
        <v>120</v>
      </c>
      <c r="AT205" s="117" t="s">
        <v>85</v>
      </c>
      <c r="AU205" s="117" t="s">
        <v>90</v>
      </c>
      <c r="AY205" s="3" t="s">
        <v>81</v>
      </c>
      <c r="BE205" s="118">
        <f t="shared" si="34"/>
        <v>0</v>
      </c>
      <c r="BF205" s="118">
        <f t="shared" si="35"/>
        <v>0</v>
      </c>
      <c r="BG205" s="118">
        <f t="shared" si="36"/>
        <v>0</v>
      </c>
      <c r="BH205" s="118">
        <f t="shared" si="37"/>
        <v>0</v>
      </c>
      <c r="BI205" s="118">
        <f t="shared" si="38"/>
        <v>0</v>
      </c>
      <c r="BJ205" s="3" t="s">
        <v>90</v>
      </c>
      <c r="BK205" s="118">
        <f t="shared" si="39"/>
        <v>0</v>
      </c>
      <c r="BL205" s="3" t="s">
        <v>120</v>
      </c>
      <c r="BM205" s="117" t="s">
        <v>379</v>
      </c>
    </row>
    <row r="206" spans="1:65" s="15" customFormat="1" ht="24.15" customHeight="1">
      <c r="A206" s="12"/>
      <c r="B206" s="104"/>
      <c r="C206" s="119" t="s">
        <v>380</v>
      </c>
      <c r="D206" s="119" t="s">
        <v>131</v>
      </c>
      <c r="E206" s="120" t="s">
        <v>381</v>
      </c>
      <c r="F206" s="121" t="s">
        <v>382</v>
      </c>
      <c r="G206" s="122" t="s">
        <v>119</v>
      </c>
      <c r="H206" s="123">
        <v>20</v>
      </c>
      <c r="I206" s="123"/>
      <c r="J206" s="124">
        <f t="shared" si="30"/>
        <v>0</v>
      </c>
      <c r="K206" s="125"/>
      <c r="L206" s="126"/>
      <c r="M206" s="127" t="s">
        <v>10</v>
      </c>
      <c r="N206" s="128" t="s">
        <v>31</v>
      </c>
      <c r="O206" s="114"/>
      <c r="P206" s="115">
        <f t="shared" si="31"/>
        <v>0</v>
      </c>
      <c r="Q206" s="115">
        <v>1.2999999999999999E-4</v>
      </c>
      <c r="R206" s="115">
        <f t="shared" si="32"/>
        <v>2.5999999999999999E-3</v>
      </c>
      <c r="S206" s="115">
        <v>0</v>
      </c>
      <c r="T206" s="116">
        <f t="shared" si="33"/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17" t="s">
        <v>134</v>
      </c>
      <c r="AT206" s="117" t="s">
        <v>131</v>
      </c>
      <c r="AU206" s="117" t="s">
        <v>90</v>
      </c>
      <c r="AY206" s="3" t="s">
        <v>81</v>
      </c>
      <c r="BE206" s="118">
        <f t="shared" si="34"/>
        <v>0</v>
      </c>
      <c r="BF206" s="118">
        <f t="shared" si="35"/>
        <v>0</v>
      </c>
      <c r="BG206" s="118">
        <f t="shared" si="36"/>
        <v>0</v>
      </c>
      <c r="BH206" s="118">
        <f t="shared" si="37"/>
        <v>0</v>
      </c>
      <c r="BI206" s="118">
        <f t="shared" si="38"/>
        <v>0</v>
      </c>
      <c r="BJ206" s="3" t="s">
        <v>90</v>
      </c>
      <c r="BK206" s="118">
        <f t="shared" si="39"/>
        <v>0</v>
      </c>
      <c r="BL206" s="3" t="s">
        <v>120</v>
      </c>
      <c r="BM206" s="117" t="s">
        <v>383</v>
      </c>
    </row>
    <row r="207" spans="1:65" s="15" customFormat="1" ht="24.15" customHeight="1">
      <c r="A207" s="12"/>
      <c r="B207" s="104"/>
      <c r="C207" s="105" t="s">
        <v>384</v>
      </c>
      <c r="D207" s="105" t="s">
        <v>85</v>
      </c>
      <c r="E207" s="106" t="s">
        <v>385</v>
      </c>
      <c r="F207" s="107" t="s">
        <v>386</v>
      </c>
      <c r="G207" s="108" t="s">
        <v>387</v>
      </c>
      <c r="H207" s="109">
        <v>2</v>
      </c>
      <c r="I207" s="109"/>
      <c r="J207" s="110">
        <f t="shared" si="30"/>
        <v>0</v>
      </c>
      <c r="K207" s="111"/>
      <c r="L207" s="13"/>
      <c r="M207" s="112" t="s">
        <v>10</v>
      </c>
      <c r="N207" s="113" t="s">
        <v>31</v>
      </c>
      <c r="O207" s="114"/>
      <c r="P207" s="115">
        <f t="shared" si="31"/>
        <v>0</v>
      </c>
      <c r="Q207" s="115">
        <v>2.5999999999999998E-4</v>
      </c>
      <c r="R207" s="115">
        <f t="shared" si="32"/>
        <v>5.1999999999999995E-4</v>
      </c>
      <c r="S207" s="115">
        <v>0</v>
      </c>
      <c r="T207" s="116">
        <f t="shared" si="33"/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17" t="s">
        <v>120</v>
      </c>
      <c r="AT207" s="117" t="s">
        <v>85</v>
      </c>
      <c r="AU207" s="117" t="s">
        <v>90</v>
      </c>
      <c r="AY207" s="3" t="s">
        <v>81</v>
      </c>
      <c r="BE207" s="118">
        <f t="shared" si="34"/>
        <v>0</v>
      </c>
      <c r="BF207" s="118">
        <f t="shared" si="35"/>
        <v>0</v>
      </c>
      <c r="BG207" s="118">
        <f t="shared" si="36"/>
        <v>0</v>
      </c>
      <c r="BH207" s="118">
        <f t="shared" si="37"/>
        <v>0</v>
      </c>
      <c r="BI207" s="118">
        <f t="shared" si="38"/>
        <v>0</v>
      </c>
      <c r="BJ207" s="3" t="s">
        <v>90</v>
      </c>
      <c r="BK207" s="118">
        <f t="shared" si="39"/>
        <v>0</v>
      </c>
      <c r="BL207" s="3" t="s">
        <v>120</v>
      </c>
      <c r="BM207" s="117" t="s">
        <v>388</v>
      </c>
    </row>
    <row r="208" spans="1:65" s="15" customFormat="1" ht="21.75" customHeight="1">
      <c r="A208" s="12"/>
      <c r="B208" s="104"/>
      <c r="C208" s="119" t="s">
        <v>389</v>
      </c>
      <c r="D208" s="119" t="s">
        <v>131</v>
      </c>
      <c r="E208" s="120" t="s">
        <v>390</v>
      </c>
      <c r="F208" s="121" t="s">
        <v>391</v>
      </c>
      <c r="G208" s="122" t="s">
        <v>119</v>
      </c>
      <c r="H208" s="123">
        <v>2</v>
      </c>
      <c r="I208" s="123"/>
      <c r="J208" s="124">
        <f t="shared" si="30"/>
        <v>0</v>
      </c>
      <c r="K208" s="125"/>
      <c r="L208" s="126"/>
      <c r="M208" s="127" t="s">
        <v>10</v>
      </c>
      <c r="N208" s="128" t="s">
        <v>31</v>
      </c>
      <c r="O208" s="114"/>
      <c r="P208" s="115">
        <f t="shared" si="31"/>
        <v>0</v>
      </c>
      <c r="Q208" s="115">
        <v>1.8499999999999999E-2</v>
      </c>
      <c r="R208" s="115">
        <f t="shared" si="32"/>
        <v>3.6999999999999998E-2</v>
      </c>
      <c r="S208" s="115">
        <v>0</v>
      </c>
      <c r="T208" s="116">
        <f t="shared" si="33"/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17" t="s">
        <v>134</v>
      </c>
      <c r="AT208" s="117" t="s">
        <v>131</v>
      </c>
      <c r="AU208" s="117" t="s">
        <v>90</v>
      </c>
      <c r="AY208" s="3" t="s">
        <v>81</v>
      </c>
      <c r="BE208" s="118">
        <f t="shared" si="34"/>
        <v>0</v>
      </c>
      <c r="BF208" s="118">
        <f t="shared" si="35"/>
        <v>0</v>
      </c>
      <c r="BG208" s="118">
        <f t="shared" si="36"/>
        <v>0</v>
      </c>
      <c r="BH208" s="118">
        <f t="shared" si="37"/>
        <v>0</v>
      </c>
      <c r="BI208" s="118">
        <f t="shared" si="38"/>
        <v>0</v>
      </c>
      <c r="BJ208" s="3" t="s">
        <v>90</v>
      </c>
      <c r="BK208" s="118">
        <f t="shared" si="39"/>
        <v>0</v>
      </c>
      <c r="BL208" s="3" t="s">
        <v>120</v>
      </c>
      <c r="BM208" s="117" t="s">
        <v>392</v>
      </c>
    </row>
    <row r="209" spans="1:65" s="15" customFormat="1" ht="16.5" customHeight="1">
      <c r="A209" s="12"/>
      <c r="B209" s="104"/>
      <c r="C209" s="105" t="s">
        <v>288</v>
      </c>
      <c r="D209" s="105" t="s">
        <v>85</v>
      </c>
      <c r="E209" s="106" t="s">
        <v>393</v>
      </c>
      <c r="F209" s="107" t="s">
        <v>394</v>
      </c>
      <c r="G209" s="108" t="s">
        <v>103</v>
      </c>
      <c r="H209" s="109">
        <v>118.4</v>
      </c>
      <c r="I209" s="109"/>
      <c r="J209" s="110">
        <f t="shared" si="30"/>
        <v>0</v>
      </c>
      <c r="K209" s="111"/>
      <c r="L209" s="13"/>
      <c r="M209" s="112" t="s">
        <v>10</v>
      </c>
      <c r="N209" s="113" t="s">
        <v>31</v>
      </c>
      <c r="O209" s="114"/>
      <c r="P209" s="115">
        <f t="shared" si="31"/>
        <v>0</v>
      </c>
      <c r="Q209" s="115">
        <v>0</v>
      </c>
      <c r="R209" s="115">
        <f t="shared" si="32"/>
        <v>0</v>
      </c>
      <c r="S209" s="115">
        <v>0</v>
      </c>
      <c r="T209" s="116">
        <f t="shared" si="33"/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17" t="s">
        <v>120</v>
      </c>
      <c r="AT209" s="117" t="s">
        <v>85</v>
      </c>
      <c r="AU209" s="117" t="s">
        <v>90</v>
      </c>
      <c r="AY209" s="3" t="s">
        <v>81</v>
      </c>
      <c r="BE209" s="118">
        <f t="shared" si="34"/>
        <v>0</v>
      </c>
      <c r="BF209" s="118">
        <f t="shared" si="35"/>
        <v>0</v>
      </c>
      <c r="BG209" s="118">
        <f t="shared" si="36"/>
        <v>0</v>
      </c>
      <c r="BH209" s="118">
        <f t="shared" si="37"/>
        <v>0</v>
      </c>
      <c r="BI209" s="118">
        <f t="shared" si="38"/>
        <v>0</v>
      </c>
      <c r="BJ209" s="3" t="s">
        <v>90</v>
      </c>
      <c r="BK209" s="118">
        <f t="shared" si="39"/>
        <v>0</v>
      </c>
      <c r="BL209" s="3" t="s">
        <v>120</v>
      </c>
      <c r="BM209" s="117" t="s">
        <v>395</v>
      </c>
    </row>
    <row r="210" spans="1:65" s="15" customFormat="1" ht="24.15" customHeight="1">
      <c r="A210" s="12"/>
      <c r="B210" s="104"/>
      <c r="C210" s="105" t="s">
        <v>396</v>
      </c>
      <c r="D210" s="105" t="s">
        <v>85</v>
      </c>
      <c r="E210" s="106" t="s">
        <v>397</v>
      </c>
      <c r="F210" s="107" t="s">
        <v>398</v>
      </c>
      <c r="G210" s="108" t="s">
        <v>103</v>
      </c>
      <c r="H210" s="109">
        <v>118.4</v>
      </c>
      <c r="I210" s="109"/>
      <c r="J210" s="110">
        <f t="shared" si="30"/>
        <v>0</v>
      </c>
      <c r="K210" s="111"/>
      <c r="L210" s="13"/>
      <c r="M210" s="112" t="s">
        <v>10</v>
      </c>
      <c r="N210" s="113" t="s">
        <v>31</v>
      </c>
      <c r="O210" s="114"/>
      <c r="P210" s="115">
        <f t="shared" si="31"/>
        <v>0</v>
      </c>
      <c r="Q210" s="115">
        <v>1.0000000000000001E-5</v>
      </c>
      <c r="R210" s="115">
        <f t="shared" si="32"/>
        <v>1.1840000000000002E-3</v>
      </c>
      <c r="S210" s="115">
        <v>0</v>
      </c>
      <c r="T210" s="116">
        <f t="shared" si="33"/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17" t="s">
        <v>120</v>
      </c>
      <c r="AT210" s="117" t="s">
        <v>85</v>
      </c>
      <c r="AU210" s="117" t="s">
        <v>90</v>
      </c>
      <c r="AY210" s="3" t="s">
        <v>81</v>
      </c>
      <c r="BE210" s="118">
        <f t="shared" si="34"/>
        <v>0</v>
      </c>
      <c r="BF210" s="118">
        <f t="shared" si="35"/>
        <v>0</v>
      </c>
      <c r="BG210" s="118">
        <f t="shared" si="36"/>
        <v>0</v>
      </c>
      <c r="BH210" s="118">
        <f t="shared" si="37"/>
        <v>0</v>
      </c>
      <c r="BI210" s="118">
        <f t="shared" si="38"/>
        <v>0</v>
      </c>
      <c r="BJ210" s="3" t="s">
        <v>90</v>
      </c>
      <c r="BK210" s="118">
        <f t="shared" si="39"/>
        <v>0</v>
      </c>
      <c r="BL210" s="3" t="s">
        <v>120</v>
      </c>
      <c r="BM210" s="117" t="s">
        <v>399</v>
      </c>
    </row>
    <row r="211" spans="1:65" s="15" customFormat="1" ht="24.15" customHeight="1">
      <c r="A211" s="12"/>
      <c r="B211" s="104"/>
      <c r="C211" s="105" t="s">
        <v>400</v>
      </c>
      <c r="D211" s="105" t="s">
        <v>85</v>
      </c>
      <c r="E211" s="106" t="s">
        <v>401</v>
      </c>
      <c r="F211" s="107" t="s">
        <v>402</v>
      </c>
      <c r="G211" s="108" t="s">
        <v>155</v>
      </c>
      <c r="H211" s="109"/>
      <c r="I211" s="109"/>
      <c r="J211" s="110">
        <f t="shared" si="30"/>
        <v>0</v>
      </c>
      <c r="K211" s="111"/>
      <c r="L211" s="13"/>
      <c r="M211" s="112" t="s">
        <v>10</v>
      </c>
      <c r="N211" s="113" t="s">
        <v>31</v>
      </c>
      <c r="O211" s="114"/>
      <c r="P211" s="115">
        <f t="shared" si="31"/>
        <v>0</v>
      </c>
      <c r="Q211" s="115">
        <v>0</v>
      </c>
      <c r="R211" s="115">
        <f t="shared" si="32"/>
        <v>0</v>
      </c>
      <c r="S211" s="115">
        <v>0</v>
      </c>
      <c r="T211" s="116">
        <f t="shared" si="33"/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17" t="s">
        <v>120</v>
      </c>
      <c r="AT211" s="117" t="s">
        <v>85</v>
      </c>
      <c r="AU211" s="117" t="s">
        <v>90</v>
      </c>
      <c r="AY211" s="3" t="s">
        <v>81</v>
      </c>
      <c r="BE211" s="118">
        <f t="shared" si="34"/>
        <v>0</v>
      </c>
      <c r="BF211" s="118">
        <f t="shared" si="35"/>
        <v>0</v>
      </c>
      <c r="BG211" s="118">
        <f t="shared" si="36"/>
        <v>0</v>
      </c>
      <c r="BH211" s="118">
        <f t="shared" si="37"/>
        <v>0</v>
      </c>
      <c r="BI211" s="118">
        <f t="shared" si="38"/>
        <v>0</v>
      </c>
      <c r="BJ211" s="3" t="s">
        <v>90</v>
      </c>
      <c r="BK211" s="118">
        <f t="shared" si="39"/>
        <v>0</v>
      </c>
      <c r="BL211" s="3" t="s">
        <v>120</v>
      </c>
      <c r="BM211" s="117" t="s">
        <v>403</v>
      </c>
    </row>
    <row r="212" spans="1:65" s="15" customFormat="1" ht="24.15" customHeight="1">
      <c r="A212" s="12"/>
      <c r="B212" s="104"/>
      <c r="C212" s="105" t="s">
        <v>404</v>
      </c>
      <c r="D212" s="105" t="s">
        <v>85</v>
      </c>
      <c r="E212" s="106" t="s">
        <v>405</v>
      </c>
      <c r="F212" s="107" t="s">
        <v>406</v>
      </c>
      <c r="G212" s="108" t="s">
        <v>155</v>
      </c>
      <c r="H212" s="109"/>
      <c r="I212" s="109"/>
      <c r="J212" s="110">
        <f t="shared" si="30"/>
        <v>0</v>
      </c>
      <c r="K212" s="111"/>
      <c r="L212" s="13"/>
      <c r="M212" s="112" t="s">
        <v>10</v>
      </c>
      <c r="N212" s="113" t="s">
        <v>31</v>
      </c>
      <c r="O212" s="114"/>
      <c r="P212" s="115">
        <f t="shared" si="31"/>
        <v>0</v>
      </c>
      <c r="Q212" s="115">
        <v>0</v>
      </c>
      <c r="R212" s="115">
        <f t="shared" si="32"/>
        <v>0</v>
      </c>
      <c r="S212" s="115">
        <v>0</v>
      </c>
      <c r="T212" s="116">
        <f t="shared" si="33"/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17" t="s">
        <v>120</v>
      </c>
      <c r="AT212" s="117" t="s">
        <v>85</v>
      </c>
      <c r="AU212" s="117" t="s">
        <v>90</v>
      </c>
      <c r="AY212" s="3" t="s">
        <v>81</v>
      </c>
      <c r="BE212" s="118">
        <f t="shared" si="34"/>
        <v>0</v>
      </c>
      <c r="BF212" s="118">
        <f t="shared" si="35"/>
        <v>0</v>
      </c>
      <c r="BG212" s="118">
        <f t="shared" si="36"/>
        <v>0</v>
      </c>
      <c r="BH212" s="118">
        <f t="shared" si="37"/>
        <v>0</v>
      </c>
      <c r="BI212" s="118">
        <f t="shared" si="38"/>
        <v>0</v>
      </c>
      <c r="BJ212" s="3" t="s">
        <v>90</v>
      </c>
      <c r="BK212" s="118">
        <f t="shared" si="39"/>
        <v>0</v>
      </c>
      <c r="BL212" s="3" t="s">
        <v>120</v>
      </c>
      <c r="BM212" s="117" t="s">
        <v>407</v>
      </c>
    </row>
    <row r="213" spans="1:65" s="91" customFormat="1" ht="22.8" customHeight="1">
      <c r="B213" s="92"/>
      <c r="D213" s="93" t="s">
        <v>77</v>
      </c>
      <c r="E213" s="102" t="s">
        <v>408</v>
      </c>
      <c r="F213" s="102" t="s">
        <v>409</v>
      </c>
      <c r="I213" s="95"/>
      <c r="J213" s="103">
        <f>BK213</f>
        <v>0</v>
      </c>
      <c r="L213" s="92"/>
      <c r="M213" s="96"/>
      <c r="N213" s="97"/>
      <c r="O213" s="97"/>
      <c r="P213" s="98">
        <f>SUM(P214:P237)</f>
        <v>0</v>
      </c>
      <c r="Q213" s="97"/>
      <c r="R213" s="98">
        <f>SUM(R214:R237)</f>
        <v>0.27504000000000006</v>
      </c>
      <c r="S213" s="97"/>
      <c r="T213" s="99">
        <f>SUM(T214:T237)</f>
        <v>0</v>
      </c>
      <c r="AR213" s="93" t="s">
        <v>90</v>
      </c>
      <c r="AT213" s="100" t="s">
        <v>77</v>
      </c>
      <c r="AU213" s="100" t="s">
        <v>80</v>
      </c>
      <c r="AY213" s="93" t="s">
        <v>81</v>
      </c>
      <c r="BK213" s="101">
        <f>SUM(BK214:BK237)</f>
        <v>0</v>
      </c>
    </row>
    <row r="214" spans="1:65" s="15" customFormat="1" ht="24.15" customHeight="1">
      <c r="A214" s="12"/>
      <c r="B214" s="104"/>
      <c r="C214" s="105" t="s">
        <v>410</v>
      </c>
      <c r="D214" s="105" t="s">
        <v>85</v>
      </c>
      <c r="E214" s="106" t="s">
        <v>411</v>
      </c>
      <c r="F214" s="107" t="s">
        <v>412</v>
      </c>
      <c r="G214" s="108" t="s">
        <v>119</v>
      </c>
      <c r="H214" s="109">
        <v>4</v>
      </c>
      <c r="I214" s="109"/>
      <c r="J214" s="110">
        <f t="shared" ref="J214:J237" si="40">ROUND(I214*H214,2)</f>
        <v>0</v>
      </c>
      <c r="K214" s="111"/>
      <c r="L214" s="13"/>
      <c r="M214" s="112" t="s">
        <v>10</v>
      </c>
      <c r="N214" s="113" t="s">
        <v>31</v>
      </c>
      <c r="O214" s="114"/>
      <c r="P214" s="115">
        <f t="shared" ref="P214:P237" si="41">O214*H214</f>
        <v>0</v>
      </c>
      <c r="Q214" s="115">
        <v>1.7000000000000001E-4</v>
      </c>
      <c r="R214" s="115">
        <f t="shared" ref="R214:R237" si="42">Q214*H214</f>
        <v>6.8000000000000005E-4</v>
      </c>
      <c r="S214" s="115">
        <v>0</v>
      </c>
      <c r="T214" s="116">
        <f t="shared" ref="T214:T237" si="43">S214*H214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17" t="s">
        <v>120</v>
      </c>
      <c r="AT214" s="117" t="s">
        <v>85</v>
      </c>
      <c r="AU214" s="117" t="s">
        <v>90</v>
      </c>
      <c r="AY214" s="3" t="s">
        <v>81</v>
      </c>
      <c r="BE214" s="118">
        <f t="shared" ref="BE214:BE237" si="44">IF(N214="základná",J214,0)</f>
        <v>0</v>
      </c>
      <c r="BF214" s="118">
        <f t="shared" ref="BF214:BF237" si="45">IF(N214="znížená",J214,0)</f>
        <v>0</v>
      </c>
      <c r="BG214" s="118">
        <f t="shared" ref="BG214:BG237" si="46">IF(N214="zákl. prenesená",J214,0)</f>
        <v>0</v>
      </c>
      <c r="BH214" s="118">
        <f t="shared" ref="BH214:BH237" si="47">IF(N214="zníž. prenesená",J214,0)</f>
        <v>0</v>
      </c>
      <c r="BI214" s="118">
        <f t="shared" ref="BI214:BI237" si="48">IF(N214="nulová",J214,0)</f>
        <v>0</v>
      </c>
      <c r="BJ214" s="3" t="s">
        <v>90</v>
      </c>
      <c r="BK214" s="118">
        <f t="shared" ref="BK214:BK237" si="49">ROUND(I214*H214,2)</f>
        <v>0</v>
      </c>
      <c r="BL214" s="3" t="s">
        <v>120</v>
      </c>
      <c r="BM214" s="117" t="s">
        <v>413</v>
      </c>
    </row>
    <row r="215" spans="1:65" s="15" customFormat="1" ht="24.15" customHeight="1">
      <c r="A215" s="12"/>
      <c r="B215" s="104"/>
      <c r="C215" s="119" t="s">
        <v>414</v>
      </c>
      <c r="D215" s="119" t="s">
        <v>131</v>
      </c>
      <c r="E215" s="120" t="s">
        <v>415</v>
      </c>
      <c r="F215" s="121" t="s">
        <v>416</v>
      </c>
      <c r="G215" s="122" t="s">
        <v>119</v>
      </c>
      <c r="H215" s="123">
        <v>4</v>
      </c>
      <c r="I215" s="123"/>
      <c r="J215" s="124">
        <f t="shared" si="40"/>
        <v>0</v>
      </c>
      <c r="K215" s="125"/>
      <c r="L215" s="126"/>
      <c r="M215" s="127" t="s">
        <v>10</v>
      </c>
      <c r="N215" s="128" t="s">
        <v>31</v>
      </c>
      <c r="O215" s="114"/>
      <c r="P215" s="115">
        <f t="shared" si="41"/>
        <v>0</v>
      </c>
      <c r="Q215" s="115">
        <v>1.6E-2</v>
      </c>
      <c r="R215" s="115">
        <f t="shared" si="42"/>
        <v>6.4000000000000001E-2</v>
      </c>
      <c r="S215" s="115">
        <v>0</v>
      </c>
      <c r="T215" s="116">
        <f t="shared" si="43"/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17" t="s">
        <v>134</v>
      </c>
      <c r="AT215" s="117" t="s">
        <v>131</v>
      </c>
      <c r="AU215" s="117" t="s">
        <v>90</v>
      </c>
      <c r="AY215" s="3" t="s">
        <v>81</v>
      </c>
      <c r="BE215" s="118">
        <f t="shared" si="44"/>
        <v>0</v>
      </c>
      <c r="BF215" s="118">
        <f t="shared" si="45"/>
        <v>0</v>
      </c>
      <c r="BG215" s="118">
        <f t="shared" si="46"/>
        <v>0</v>
      </c>
      <c r="BH215" s="118">
        <f t="shared" si="47"/>
        <v>0</v>
      </c>
      <c r="BI215" s="118">
        <f t="shared" si="48"/>
        <v>0</v>
      </c>
      <c r="BJ215" s="3" t="s">
        <v>90</v>
      </c>
      <c r="BK215" s="118">
        <f t="shared" si="49"/>
        <v>0</v>
      </c>
      <c r="BL215" s="3" t="s">
        <v>120</v>
      </c>
      <c r="BM215" s="117" t="s">
        <v>417</v>
      </c>
    </row>
    <row r="216" spans="1:65" s="15" customFormat="1" ht="21.75" customHeight="1">
      <c r="A216" s="12"/>
      <c r="B216" s="104"/>
      <c r="C216" s="105" t="s">
        <v>418</v>
      </c>
      <c r="D216" s="105" t="s">
        <v>85</v>
      </c>
      <c r="E216" s="106" t="s">
        <v>419</v>
      </c>
      <c r="F216" s="107" t="s">
        <v>420</v>
      </c>
      <c r="G216" s="108" t="s">
        <v>387</v>
      </c>
      <c r="H216" s="109">
        <v>2</v>
      </c>
      <c r="I216" s="109"/>
      <c r="J216" s="110">
        <f t="shared" si="40"/>
        <v>0</v>
      </c>
      <c r="K216" s="111"/>
      <c r="L216" s="13"/>
      <c r="M216" s="112" t="s">
        <v>10</v>
      </c>
      <c r="N216" s="113" t="s">
        <v>31</v>
      </c>
      <c r="O216" s="114"/>
      <c r="P216" s="115">
        <f t="shared" si="41"/>
        <v>0</v>
      </c>
      <c r="Q216" s="115">
        <v>2.9999999999999997E-4</v>
      </c>
      <c r="R216" s="115">
        <f t="shared" si="42"/>
        <v>5.9999999999999995E-4</v>
      </c>
      <c r="S216" s="115">
        <v>0</v>
      </c>
      <c r="T216" s="116">
        <f t="shared" si="43"/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17" t="s">
        <v>120</v>
      </c>
      <c r="AT216" s="117" t="s">
        <v>85</v>
      </c>
      <c r="AU216" s="117" t="s">
        <v>90</v>
      </c>
      <c r="AY216" s="3" t="s">
        <v>81</v>
      </c>
      <c r="BE216" s="118">
        <f t="shared" si="44"/>
        <v>0</v>
      </c>
      <c r="BF216" s="118">
        <f t="shared" si="45"/>
        <v>0</v>
      </c>
      <c r="BG216" s="118">
        <f t="shared" si="46"/>
        <v>0</v>
      </c>
      <c r="BH216" s="118">
        <f t="shared" si="47"/>
        <v>0</v>
      </c>
      <c r="BI216" s="118">
        <f t="shared" si="48"/>
        <v>0</v>
      </c>
      <c r="BJ216" s="3" t="s">
        <v>90</v>
      </c>
      <c r="BK216" s="118">
        <f t="shared" si="49"/>
        <v>0</v>
      </c>
      <c r="BL216" s="3" t="s">
        <v>120</v>
      </c>
      <c r="BM216" s="117" t="s">
        <v>421</v>
      </c>
    </row>
    <row r="217" spans="1:65" s="15" customFormat="1" ht="16.5" customHeight="1">
      <c r="A217" s="12"/>
      <c r="B217" s="104"/>
      <c r="C217" s="119" t="s">
        <v>422</v>
      </c>
      <c r="D217" s="119" t="s">
        <v>131</v>
      </c>
      <c r="E217" s="120" t="s">
        <v>423</v>
      </c>
      <c r="F217" s="121" t="s">
        <v>424</v>
      </c>
      <c r="G217" s="122" t="s">
        <v>119</v>
      </c>
      <c r="H217" s="123">
        <v>2</v>
      </c>
      <c r="I217" s="123"/>
      <c r="J217" s="124">
        <f t="shared" si="40"/>
        <v>0</v>
      </c>
      <c r="K217" s="125"/>
      <c r="L217" s="126"/>
      <c r="M217" s="127" t="s">
        <v>10</v>
      </c>
      <c r="N217" s="128" t="s">
        <v>31</v>
      </c>
      <c r="O217" s="114"/>
      <c r="P217" s="115">
        <f t="shared" si="41"/>
        <v>0</v>
      </c>
      <c r="Q217" s="115">
        <v>0.02</v>
      </c>
      <c r="R217" s="115">
        <f t="shared" si="42"/>
        <v>0.04</v>
      </c>
      <c r="S217" s="115">
        <v>0</v>
      </c>
      <c r="T217" s="116">
        <f t="shared" si="43"/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17" t="s">
        <v>425</v>
      </c>
      <c r="AT217" s="117" t="s">
        <v>131</v>
      </c>
      <c r="AU217" s="117" t="s">
        <v>90</v>
      </c>
      <c r="AY217" s="3" t="s">
        <v>81</v>
      </c>
      <c r="BE217" s="118">
        <f t="shared" si="44"/>
        <v>0</v>
      </c>
      <c r="BF217" s="118">
        <f t="shared" si="45"/>
        <v>0</v>
      </c>
      <c r="BG217" s="118">
        <f t="shared" si="46"/>
        <v>0</v>
      </c>
      <c r="BH217" s="118">
        <f t="shared" si="47"/>
        <v>0</v>
      </c>
      <c r="BI217" s="118">
        <f t="shared" si="48"/>
        <v>0</v>
      </c>
      <c r="BJ217" s="3" t="s">
        <v>90</v>
      </c>
      <c r="BK217" s="118">
        <f t="shared" si="49"/>
        <v>0</v>
      </c>
      <c r="BL217" s="3" t="s">
        <v>425</v>
      </c>
      <c r="BM217" s="117" t="s">
        <v>426</v>
      </c>
    </row>
    <row r="218" spans="1:65" s="15" customFormat="1" ht="24.15" customHeight="1">
      <c r="A218" s="12"/>
      <c r="B218" s="104"/>
      <c r="C218" s="105" t="s">
        <v>379</v>
      </c>
      <c r="D218" s="105" t="s">
        <v>85</v>
      </c>
      <c r="E218" s="106" t="s">
        <v>427</v>
      </c>
      <c r="F218" s="107" t="s">
        <v>428</v>
      </c>
      <c r="G218" s="108" t="s">
        <v>387</v>
      </c>
      <c r="H218" s="109">
        <v>5</v>
      </c>
      <c r="I218" s="109"/>
      <c r="J218" s="110">
        <f t="shared" si="40"/>
        <v>0</v>
      </c>
      <c r="K218" s="111"/>
      <c r="L218" s="13"/>
      <c r="M218" s="112" t="s">
        <v>10</v>
      </c>
      <c r="N218" s="113" t="s">
        <v>31</v>
      </c>
      <c r="O218" s="114"/>
      <c r="P218" s="115">
        <f t="shared" si="41"/>
        <v>0</v>
      </c>
      <c r="Q218" s="115">
        <v>0</v>
      </c>
      <c r="R218" s="115">
        <f t="shared" si="42"/>
        <v>0</v>
      </c>
      <c r="S218" s="115">
        <v>0</v>
      </c>
      <c r="T218" s="116">
        <f t="shared" si="43"/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17" t="s">
        <v>120</v>
      </c>
      <c r="AT218" s="117" t="s">
        <v>85</v>
      </c>
      <c r="AU218" s="117" t="s">
        <v>90</v>
      </c>
      <c r="AY218" s="3" t="s">
        <v>81</v>
      </c>
      <c r="BE218" s="118">
        <f t="shared" si="44"/>
        <v>0</v>
      </c>
      <c r="BF218" s="118">
        <f t="shared" si="45"/>
        <v>0</v>
      </c>
      <c r="BG218" s="118">
        <f t="shared" si="46"/>
        <v>0</v>
      </c>
      <c r="BH218" s="118">
        <f t="shared" si="47"/>
        <v>0</v>
      </c>
      <c r="BI218" s="118">
        <f t="shared" si="48"/>
        <v>0</v>
      </c>
      <c r="BJ218" s="3" t="s">
        <v>90</v>
      </c>
      <c r="BK218" s="118">
        <f t="shared" si="49"/>
        <v>0</v>
      </c>
      <c r="BL218" s="3" t="s">
        <v>120</v>
      </c>
      <c r="BM218" s="117" t="s">
        <v>429</v>
      </c>
    </row>
    <row r="219" spans="1:65" s="15" customFormat="1" ht="21.75" customHeight="1">
      <c r="A219" s="12"/>
      <c r="B219" s="104"/>
      <c r="C219" s="119" t="s">
        <v>430</v>
      </c>
      <c r="D219" s="119" t="s">
        <v>131</v>
      </c>
      <c r="E219" s="120" t="s">
        <v>431</v>
      </c>
      <c r="F219" s="121" t="s">
        <v>432</v>
      </c>
      <c r="G219" s="122" t="s">
        <v>119</v>
      </c>
      <c r="H219" s="123">
        <v>7</v>
      </c>
      <c r="I219" s="123"/>
      <c r="J219" s="124">
        <f t="shared" si="40"/>
        <v>0</v>
      </c>
      <c r="K219" s="125"/>
      <c r="L219" s="126"/>
      <c r="M219" s="127" t="s">
        <v>10</v>
      </c>
      <c r="N219" s="128" t="s">
        <v>31</v>
      </c>
      <c r="O219" s="114"/>
      <c r="P219" s="115">
        <f t="shared" si="41"/>
        <v>0</v>
      </c>
      <c r="Q219" s="115">
        <v>1.8100000000000002E-2</v>
      </c>
      <c r="R219" s="115">
        <f t="shared" si="42"/>
        <v>0.12670000000000001</v>
      </c>
      <c r="S219" s="115">
        <v>0</v>
      </c>
      <c r="T219" s="116">
        <f t="shared" si="43"/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17" t="s">
        <v>425</v>
      </c>
      <c r="AT219" s="117" t="s">
        <v>131</v>
      </c>
      <c r="AU219" s="117" t="s">
        <v>90</v>
      </c>
      <c r="AY219" s="3" t="s">
        <v>81</v>
      </c>
      <c r="BE219" s="118">
        <f t="shared" si="44"/>
        <v>0</v>
      </c>
      <c r="BF219" s="118">
        <f t="shared" si="45"/>
        <v>0</v>
      </c>
      <c r="BG219" s="118">
        <f t="shared" si="46"/>
        <v>0</v>
      </c>
      <c r="BH219" s="118">
        <f t="shared" si="47"/>
        <v>0</v>
      </c>
      <c r="BI219" s="118">
        <f t="shared" si="48"/>
        <v>0</v>
      </c>
      <c r="BJ219" s="3" t="s">
        <v>90</v>
      </c>
      <c r="BK219" s="118">
        <f t="shared" si="49"/>
        <v>0</v>
      </c>
      <c r="BL219" s="3" t="s">
        <v>425</v>
      </c>
      <c r="BM219" s="117" t="s">
        <v>433</v>
      </c>
    </row>
    <row r="220" spans="1:65" s="15" customFormat="1" ht="24.15" customHeight="1">
      <c r="A220" s="12"/>
      <c r="B220" s="104"/>
      <c r="C220" s="105" t="s">
        <v>434</v>
      </c>
      <c r="D220" s="105" t="s">
        <v>85</v>
      </c>
      <c r="E220" s="106" t="s">
        <v>435</v>
      </c>
      <c r="F220" s="107" t="s">
        <v>436</v>
      </c>
      <c r="G220" s="108" t="s">
        <v>387</v>
      </c>
      <c r="H220" s="109">
        <v>1</v>
      </c>
      <c r="I220" s="109"/>
      <c r="J220" s="110">
        <f t="shared" si="40"/>
        <v>0</v>
      </c>
      <c r="K220" s="111"/>
      <c r="L220" s="13"/>
      <c r="M220" s="112" t="s">
        <v>10</v>
      </c>
      <c r="N220" s="113" t="s">
        <v>31</v>
      </c>
      <c r="O220" s="114"/>
      <c r="P220" s="115">
        <f t="shared" si="41"/>
        <v>0</v>
      </c>
      <c r="Q220" s="115">
        <v>7.2000000000000005E-4</v>
      </c>
      <c r="R220" s="115">
        <f t="shared" si="42"/>
        <v>7.2000000000000005E-4</v>
      </c>
      <c r="S220" s="115">
        <v>0</v>
      </c>
      <c r="T220" s="116">
        <f t="shared" si="43"/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17" t="s">
        <v>120</v>
      </c>
      <c r="AT220" s="117" t="s">
        <v>85</v>
      </c>
      <c r="AU220" s="117" t="s">
        <v>90</v>
      </c>
      <c r="AY220" s="3" t="s">
        <v>81</v>
      </c>
      <c r="BE220" s="118">
        <f t="shared" si="44"/>
        <v>0</v>
      </c>
      <c r="BF220" s="118">
        <f t="shared" si="45"/>
        <v>0</v>
      </c>
      <c r="BG220" s="118">
        <f t="shared" si="46"/>
        <v>0</v>
      </c>
      <c r="BH220" s="118">
        <f t="shared" si="47"/>
        <v>0</v>
      </c>
      <c r="BI220" s="118">
        <f t="shared" si="48"/>
        <v>0</v>
      </c>
      <c r="BJ220" s="3" t="s">
        <v>90</v>
      </c>
      <c r="BK220" s="118">
        <f t="shared" si="49"/>
        <v>0</v>
      </c>
      <c r="BL220" s="3" t="s">
        <v>120</v>
      </c>
      <c r="BM220" s="117" t="s">
        <v>437</v>
      </c>
    </row>
    <row r="221" spans="1:65" s="15" customFormat="1" ht="24.15" customHeight="1">
      <c r="A221" s="12"/>
      <c r="B221" s="104"/>
      <c r="C221" s="119" t="s">
        <v>438</v>
      </c>
      <c r="D221" s="119" t="s">
        <v>131</v>
      </c>
      <c r="E221" s="120" t="s">
        <v>439</v>
      </c>
      <c r="F221" s="121" t="s">
        <v>440</v>
      </c>
      <c r="G221" s="122" t="s">
        <v>119</v>
      </c>
      <c r="H221" s="123">
        <v>1</v>
      </c>
      <c r="I221" s="123"/>
      <c r="J221" s="124">
        <f t="shared" si="40"/>
        <v>0</v>
      </c>
      <c r="K221" s="125"/>
      <c r="L221" s="126"/>
      <c r="M221" s="127" t="s">
        <v>10</v>
      </c>
      <c r="N221" s="128" t="s">
        <v>31</v>
      </c>
      <c r="O221" s="114"/>
      <c r="P221" s="115">
        <f t="shared" si="41"/>
        <v>0</v>
      </c>
      <c r="Q221" s="115">
        <v>1.6199999999999999E-2</v>
      </c>
      <c r="R221" s="115">
        <f t="shared" si="42"/>
        <v>1.6199999999999999E-2</v>
      </c>
      <c r="S221" s="115">
        <v>0</v>
      </c>
      <c r="T221" s="116">
        <f t="shared" si="43"/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17" t="s">
        <v>134</v>
      </c>
      <c r="AT221" s="117" t="s">
        <v>131</v>
      </c>
      <c r="AU221" s="117" t="s">
        <v>90</v>
      </c>
      <c r="AY221" s="3" t="s">
        <v>81</v>
      </c>
      <c r="BE221" s="118">
        <f t="shared" si="44"/>
        <v>0</v>
      </c>
      <c r="BF221" s="118">
        <f t="shared" si="45"/>
        <v>0</v>
      </c>
      <c r="BG221" s="118">
        <f t="shared" si="46"/>
        <v>0</v>
      </c>
      <c r="BH221" s="118">
        <f t="shared" si="47"/>
        <v>0</v>
      </c>
      <c r="BI221" s="118">
        <f t="shared" si="48"/>
        <v>0</v>
      </c>
      <c r="BJ221" s="3" t="s">
        <v>90</v>
      </c>
      <c r="BK221" s="118">
        <f t="shared" si="49"/>
        <v>0</v>
      </c>
      <c r="BL221" s="3" t="s">
        <v>120</v>
      </c>
      <c r="BM221" s="117" t="s">
        <v>441</v>
      </c>
    </row>
    <row r="222" spans="1:65" s="15" customFormat="1" ht="24.15" customHeight="1">
      <c r="A222" s="12"/>
      <c r="B222" s="104"/>
      <c r="C222" s="105" t="s">
        <v>442</v>
      </c>
      <c r="D222" s="105" t="s">
        <v>85</v>
      </c>
      <c r="E222" s="106" t="s">
        <v>443</v>
      </c>
      <c r="F222" s="107" t="s">
        <v>444</v>
      </c>
      <c r="G222" s="108" t="s">
        <v>119</v>
      </c>
      <c r="H222" s="109">
        <v>3</v>
      </c>
      <c r="I222" s="109"/>
      <c r="J222" s="110">
        <f t="shared" si="40"/>
        <v>0</v>
      </c>
      <c r="K222" s="111"/>
      <c r="L222" s="13"/>
      <c r="M222" s="112" t="s">
        <v>10</v>
      </c>
      <c r="N222" s="113" t="s">
        <v>31</v>
      </c>
      <c r="O222" s="114"/>
      <c r="P222" s="115">
        <f t="shared" si="41"/>
        <v>0</v>
      </c>
      <c r="Q222" s="115">
        <v>2.7999999999999998E-4</v>
      </c>
      <c r="R222" s="115">
        <f t="shared" si="42"/>
        <v>8.3999999999999993E-4</v>
      </c>
      <c r="S222" s="115">
        <v>0</v>
      </c>
      <c r="T222" s="116">
        <f t="shared" si="43"/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17" t="s">
        <v>120</v>
      </c>
      <c r="AT222" s="117" t="s">
        <v>85</v>
      </c>
      <c r="AU222" s="117" t="s">
        <v>90</v>
      </c>
      <c r="AY222" s="3" t="s">
        <v>81</v>
      </c>
      <c r="BE222" s="118">
        <f t="shared" si="44"/>
        <v>0</v>
      </c>
      <c r="BF222" s="118">
        <f t="shared" si="45"/>
        <v>0</v>
      </c>
      <c r="BG222" s="118">
        <f t="shared" si="46"/>
        <v>0</v>
      </c>
      <c r="BH222" s="118">
        <f t="shared" si="47"/>
        <v>0</v>
      </c>
      <c r="BI222" s="118">
        <f t="shared" si="48"/>
        <v>0</v>
      </c>
      <c r="BJ222" s="3" t="s">
        <v>90</v>
      </c>
      <c r="BK222" s="118">
        <f t="shared" si="49"/>
        <v>0</v>
      </c>
      <c r="BL222" s="3" t="s">
        <v>120</v>
      </c>
      <c r="BM222" s="117" t="s">
        <v>445</v>
      </c>
    </row>
    <row r="223" spans="1:65" s="15" customFormat="1" ht="16.5" customHeight="1">
      <c r="A223" s="12"/>
      <c r="B223" s="104"/>
      <c r="C223" s="119" t="s">
        <v>446</v>
      </c>
      <c r="D223" s="119" t="s">
        <v>131</v>
      </c>
      <c r="E223" s="120" t="s">
        <v>447</v>
      </c>
      <c r="F223" s="121" t="s">
        <v>448</v>
      </c>
      <c r="G223" s="122" t="s">
        <v>119</v>
      </c>
      <c r="H223" s="123">
        <v>3</v>
      </c>
      <c r="I223" s="123"/>
      <c r="J223" s="124">
        <f t="shared" si="40"/>
        <v>0</v>
      </c>
      <c r="K223" s="125"/>
      <c r="L223" s="126"/>
      <c r="M223" s="127" t="s">
        <v>10</v>
      </c>
      <c r="N223" s="128" t="s">
        <v>31</v>
      </c>
      <c r="O223" s="114"/>
      <c r="P223" s="115">
        <f t="shared" si="41"/>
        <v>0</v>
      </c>
      <c r="Q223" s="115">
        <v>0</v>
      </c>
      <c r="R223" s="115">
        <f t="shared" si="42"/>
        <v>0</v>
      </c>
      <c r="S223" s="115">
        <v>0</v>
      </c>
      <c r="T223" s="116">
        <f t="shared" si="43"/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17" t="s">
        <v>134</v>
      </c>
      <c r="AT223" s="117" t="s">
        <v>131</v>
      </c>
      <c r="AU223" s="117" t="s">
        <v>90</v>
      </c>
      <c r="AY223" s="3" t="s">
        <v>81</v>
      </c>
      <c r="BE223" s="118">
        <f t="shared" si="44"/>
        <v>0</v>
      </c>
      <c r="BF223" s="118">
        <f t="shared" si="45"/>
        <v>0</v>
      </c>
      <c r="BG223" s="118">
        <f t="shared" si="46"/>
        <v>0</v>
      </c>
      <c r="BH223" s="118">
        <f t="shared" si="47"/>
        <v>0</v>
      </c>
      <c r="BI223" s="118">
        <f t="shared" si="48"/>
        <v>0</v>
      </c>
      <c r="BJ223" s="3" t="s">
        <v>90</v>
      </c>
      <c r="BK223" s="118">
        <f t="shared" si="49"/>
        <v>0</v>
      </c>
      <c r="BL223" s="3" t="s">
        <v>120</v>
      </c>
      <c r="BM223" s="117" t="s">
        <v>449</v>
      </c>
    </row>
    <row r="224" spans="1:65" s="15" customFormat="1" ht="16.5" customHeight="1">
      <c r="A224" s="12"/>
      <c r="B224" s="104"/>
      <c r="C224" s="105" t="s">
        <v>450</v>
      </c>
      <c r="D224" s="105" t="s">
        <v>85</v>
      </c>
      <c r="E224" s="106" t="s">
        <v>451</v>
      </c>
      <c r="F224" s="107" t="s">
        <v>452</v>
      </c>
      <c r="G224" s="108" t="s">
        <v>387</v>
      </c>
      <c r="H224" s="109">
        <v>3</v>
      </c>
      <c r="I224" s="109"/>
      <c r="J224" s="110">
        <f t="shared" si="40"/>
        <v>0</v>
      </c>
      <c r="K224" s="111"/>
      <c r="L224" s="13"/>
      <c r="M224" s="112" t="s">
        <v>10</v>
      </c>
      <c r="N224" s="113" t="s">
        <v>31</v>
      </c>
      <c r="O224" s="114"/>
      <c r="P224" s="115">
        <f t="shared" si="41"/>
        <v>0</v>
      </c>
      <c r="Q224" s="115">
        <v>2.7999999999999998E-4</v>
      </c>
      <c r="R224" s="115">
        <f t="shared" si="42"/>
        <v>8.3999999999999993E-4</v>
      </c>
      <c r="S224" s="115">
        <v>0</v>
      </c>
      <c r="T224" s="116">
        <f t="shared" si="43"/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17" t="s">
        <v>120</v>
      </c>
      <c r="AT224" s="117" t="s">
        <v>85</v>
      </c>
      <c r="AU224" s="117" t="s">
        <v>90</v>
      </c>
      <c r="AY224" s="3" t="s">
        <v>81</v>
      </c>
      <c r="BE224" s="118">
        <f t="shared" si="44"/>
        <v>0</v>
      </c>
      <c r="BF224" s="118">
        <f t="shared" si="45"/>
        <v>0</v>
      </c>
      <c r="BG224" s="118">
        <f t="shared" si="46"/>
        <v>0</v>
      </c>
      <c r="BH224" s="118">
        <f t="shared" si="47"/>
        <v>0</v>
      </c>
      <c r="BI224" s="118">
        <f t="shared" si="48"/>
        <v>0</v>
      </c>
      <c r="BJ224" s="3" t="s">
        <v>90</v>
      </c>
      <c r="BK224" s="118">
        <f t="shared" si="49"/>
        <v>0</v>
      </c>
      <c r="BL224" s="3" t="s">
        <v>120</v>
      </c>
      <c r="BM224" s="117" t="s">
        <v>453</v>
      </c>
    </row>
    <row r="225" spans="1:65" s="15" customFormat="1" ht="24.15" customHeight="1">
      <c r="A225" s="12"/>
      <c r="B225" s="104"/>
      <c r="C225" s="119" t="s">
        <v>454</v>
      </c>
      <c r="D225" s="119" t="s">
        <v>131</v>
      </c>
      <c r="E225" s="120" t="s">
        <v>455</v>
      </c>
      <c r="F225" s="121" t="s">
        <v>456</v>
      </c>
      <c r="G225" s="122" t="s">
        <v>119</v>
      </c>
      <c r="H225" s="123">
        <v>3</v>
      </c>
      <c r="I225" s="123"/>
      <c r="J225" s="124">
        <f t="shared" si="40"/>
        <v>0</v>
      </c>
      <c r="K225" s="125"/>
      <c r="L225" s="126"/>
      <c r="M225" s="127" t="s">
        <v>10</v>
      </c>
      <c r="N225" s="128" t="s">
        <v>31</v>
      </c>
      <c r="O225" s="114"/>
      <c r="P225" s="115">
        <f t="shared" si="41"/>
        <v>0</v>
      </c>
      <c r="Q225" s="115">
        <v>0</v>
      </c>
      <c r="R225" s="115">
        <f t="shared" si="42"/>
        <v>0</v>
      </c>
      <c r="S225" s="115">
        <v>0</v>
      </c>
      <c r="T225" s="116">
        <f t="shared" si="43"/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17" t="s">
        <v>134</v>
      </c>
      <c r="AT225" s="117" t="s">
        <v>131</v>
      </c>
      <c r="AU225" s="117" t="s">
        <v>90</v>
      </c>
      <c r="AY225" s="3" t="s">
        <v>81</v>
      </c>
      <c r="BE225" s="118">
        <f t="shared" si="44"/>
        <v>0</v>
      </c>
      <c r="BF225" s="118">
        <f t="shared" si="45"/>
        <v>0</v>
      </c>
      <c r="BG225" s="118">
        <f t="shared" si="46"/>
        <v>0</v>
      </c>
      <c r="BH225" s="118">
        <f t="shared" si="47"/>
        <v>0</v>
      </c>
      <c r="BI225" s="118">
        <f t="shared" si="48"/>
        <v>0</v>
      </c>
      <c r="BJ225" s="3" t="s">
        <v>90</v>
      </c>
      <c r="BK225" s="118">
        <f t="shared" si="49"/>
        <v>0</v>
      </c>
      <c r="BL225" s="3" t="s">
        <v>120</v>
      </c>
      <c r="BM225" s="117" t="s">
        <v>457</v>
      </c>
    </row>
    <row r="226" spans="1:65" s="15" customFormat="1" ht="33" customHeight="1">
      <c r="A226" s="12"/>
      <c r="B226" s="104"/>
      <c r="C226" s="105" t="s">
        <v>458</v>
      </c>
      <c r="D226" s="105" t="s">
        <v>85</v>
      </c>
      <c r="E226" s="106" t="s">
        <v>459</v>
      </c>
      <c r="F226" s="107" t="s">
        <v>460</v>
      </c>
      <c r="G226" s="108" t="s">
        <v>108</v>
      </c>
      <c r="H226" s="109">
        <v>0.28000000000000003</v>
      </c>
      <c r="I226" s="109"/>
      <c r="J226" s="110">
        <f t="shared" si="40"/>
        <v>0</v>
      </c>
      <c r="K226" s="111"/>
      <c r="L226" s="13"/>
      <c r="M226" s="112" t="s">
        <v>10</v>
      </c>
      <c r="N226" s="113" t="s">
        <v>31</v>
      </c>
      <c r="O226" s="114"/>
      <c r="P226" s="115">
        <f t="shared" si="41"/>
        <v>0</v>
      </c>
      <c r="Q226" s="115">
        <v>0</v>
      </c>
      <c r="R226" s="115">
        <f t="shared" si="42"/>
        <v>0</v>
      </c>
      <c r="S226" s="115">
        <v>0</v>
      </c>
      <c r="T226" s="116">
        <f t="shared" si="43"/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17" t="s">
        <v>120</v>
      </c>
      <c r="AT226" s="117" t="s">
        <v>85</v>
      </c>
      <c r="AU226" s="117" t="s">
        <v>90</v>
      </c>
      <c r="AY226" s="3" t="s">
        <v>81</v>
      </c>
      <c r="BE226" s="118">
        <f t="shared" si="44"/>
        <v>0</v>
      </c>
      <c r="BF226" s="118">
        <f t="shared" si="45"/>
        <v>0</v>
      </c>
      <c r="BG226" s="118">
        <f t="shared" si="46"/>
        <v>0</v>
      </c>
      <c r="BH226" s="118">
        <f t="shared" si="47"/>
        <v>0</v>
      </c>
      <c r="BI226" s="118">
        <f t="shared" si="48"/>
        <v>0</v>
      </c>
      <c r="BJ226" s="3" t="s">
        <v>90</v>
      </c>
      <c r="BK226" s="118">
        <f t="shared" si="49"/>
        <v>0</v>
      </c>
      <c r="BL226" s="3" t="s">
        <v>120</v>
      </c>
      <c r="BM226" s="117" t="s">
        <v>461</v>
      </c>
    </row>
    <row r="227" spans="1:65" s="15" customFormat="1" ht="21.75" customHeight="1">
      <c r="A227" s="12"/>
      <c r="B227" s="104"/>
      <c r="C227" s="105" t="s">
        <v>462</v>
      </c>
      <c r="D227" s="105" t="s">
        <v>85</v>
      </c>
      <c r="E227" s="106" t="s">
        <v>463</v>
      </c>
      <c r="F227" s="107" t="s">
        <v>464</v>
      </c>
      <c r="G227" s="108" t="s">
        <v>119</v>
      </c>
      <c r="H227" s="109">
        <v>20</v>
      </c>
      <c r="I227" s="109"/>
      <c r="J227" s="110">
        <f t="shared" si="40"/>
        <v>0</v>
      </c>
      <c r="K227" s="111"/>
      <c r="L227" s="13"/>
      <c r="M227" s="112" t="s">
        <v>10</v>
      </c>
      <c r="N227" s="113" t="s">
        <v>31</v>
      </c>
      <c r="O227" s="114"/>
      <c r="P227" s="115">
        <f t="shared" si="41"/>
        <v>0</v>
      </c>
      <c r="Q227" s="115">
        <v>8.0000000000000007E-5</v>
      </c>
      <c r="R227" s="115">
        <f t="shared" si="42"/>
        <v>1.6000000000000001E-3</v>
      </c>
      <c r="S227" s="115">
        <v>0</v>
      </c>
      <c r="T227" s="116">
        <f t="shared" si="43"/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17" t="s">
        <v>89</v>
      </c>
      <c r="AT227" s="117" t="s">
        <v>85</v>
      </c>
      <c r="AU227" s="117" t="s">
        <v>90</v>
      </c>
      <c r="AY227" s="3" t="s">
        <v>81</v>
      </c>
      <c r="BE227" s="118">
        <f t="shared" si="44"/>
        <v>0</v>
      </c>
      <c r="BF227" s="118">
        <f t="shared" si="45"/>
        <v>0</v>
      </c>
      <c r="BG227" s="118">
        <f t="shared" si="46"/>
        <v>0</v>
      </c>
      <c r="BH227" s="118">
        <f t="shared" si="47"/>
        <v>0</v>
      </c>
      <c r="BI227" s="118">
        <f t="shared" si="48"/>
        <v>0</v>
      </c>
      <c r="BJ227" s="3" t="s">
        <v>90</v>
      </c>
      <c r="BK227" s="118">
        <f t="shared" si="49"/>
        <v>0</v>
      </c>
      <c r="BL227" s="3" t="s">
        <v>89</v>
      </c>
      <c r="BM227" s="117" t="s">
        <v>465</v>
      </c>
    </row>
    <row r="228" spans="1:65" s="15" customFormat="1" ht="21.75" customHeight="1">
      <c r="A228" s="12"/>
      <c r="B228" s="104"/>
      <c r="C228" s="119" t="s">
        <v>466</v>
      </c>
      <c r="D228" s="119" t="s">
        <v>131</v>
      </c>
      <c r="E228" s="120" t="s">
        <v>467</v>
      </c>
      <c r="F228" s="121" t="s">
        <v>468</v>
      </c>
      <c r="G228" s="122" t="s">
        <v>119</v>
      </c>
      <c r="H228" s="123">
        <v>20</v>
      </c>
      <c r="I228" s="123"/>
      <c r="J228" s="124">
        <f t="shared" si="40"/>
        <v>0</v>
      </c>
      <c r="K228" s="125"/>
      <c r="L228" s="126"/>
      <c r="M228" s="127" t="s">
        <v>10</v>
      </c>
      <c r="N228" s="128" t="s">
        <v>31</v>
      </c>
      <c r="O228" s="114"/>
      <c r="P228" s="115">
        <f t="shared" si="41"/>
        <v>0</v>
      </c>
      <c r="Q228" s="115">
        <v>2.5000000000000001E-4</v>
      </c>
      <c r="R228" s="115">
        <f t="shared" si="42"/>
        <v>5.0000000000000001E-3</v>
      </c>
      <c r="S228" s="115">
        <v>0</v>
      </c>
      <c r="T228" s="116">
        <f t="shared" si="43"/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17" t="s">
        <v>157</v>
      </c>
      <c r="AT228" s="117" t="s">
        <v>131</v>
      </c>
      <c r="AU228" s="117" t="s">
        <v>90</v>
      </c>
      <c r="AY228" s="3" t="s">
        <v>81</v>
      </c>
      <c r="BE228" s="118">
        <f t="shared" si="44"/>
        <v>0</v>
      </c>
      <c r="BF228" s="118">
        <f t="shared" si="45"/>
        <v>0</v>
      </c>
      <c r="BG228" s="118">
        <f t="shared" si="46"/>
        <v>0</v>
      </c>
      <c r="BH228" s="118">
        <f t="shared" si="47"/>
        <v>0</v>
      </c>
      <c r="BI228" s="118">
        <f t="shared" si="48"/>
        <v>0</v>
      </c>
      <c r="BJ228" s="3" t="s">
        <v>90</v>
      </c>
      <c r="BK228" s="118">
        <f t="shared" si="49"/>
        <v>0</v>
      </c>
      <c r="BL228" s="3" t="s">
        <v>89</v>
      </c>
      <c r="BM228" s="117" t="s">
        <v>469</v>
      </c>
    </row>
    <row r="229" spans="1:65" s="15" customFormat="1" ht="24.15" customHeight="1">
      <c r="A229" s="12"/>
      <c r="B229" s="104"/>
      <c r="C229" s="105" t="s">
        <v>470</v>
      </c>
      <c r="D229" s="105" t="s">
        <v>85</v>
      </c>
      <c r="E229" s="106" t="s">
        <v>471</v>
      </c>
      <c r="F229" s="107" t="s">
        <v>472</v>
      </c>
      <c r="G229" s="108" t="s">
        <v>119</v>
      </c>
      <c r="H229" s="109">
        <v>8</v>
      </c>
      <c r="I229" s="109"/>
      <c r="J229" s="110">
        <f t="shared" si="40"/>
        <v>0</v>
      </c>
      <c r="K229" s="111"/>
      <c r="L229" s="13"/>
      <c r="M229" s="112" t="s">
        <v>10</v>
      </c>
      <c r="N229" s="113" t="s">
        <v>31</v>
      </c>
      <c r="O229" s="114"/>
      <c r="P229" s="115">
        <f t="shared" si="41"/>
        <v>0</v>
      </c>
      <c r="Q229" s="115">
        <v>0</v>
      </c>
      <c r="R229" s="115">
        <f t="shared" si="42"/>
        <v>0</v>
      </c>
      <c r="S229" s="115">
        <v>0</v>
      </c>
      <c r="T229" s="116">
        <f t="shared" si="43"/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17" t="s">
        <v>120</v>
      </c>
      <c r="AT229" s="117" t="s">
        <v>85</v>
      </c>
      <c r="AU229" s="117" t="s">
        <v>90</v>
      </c>
      <c r="AY229" s="3" t="s">
        <v>81</v>
      </c>
      <c r="BE229" s="118">
        <f t="shared" si="44"/>
        <v>0</v>
      </c>
      <c r="BF229" s="118">
        <f t="shared" si="45"/>
        <v>0</v>
      </c>
      <c r="BG229" s="118">
        <f t="shared" si="46"/>
        <v>0</v>
      </c>
      <c r="BH229" s="118">
        <f t="shared" si="47"/>
        <v>0</v>
      </c>
      <c r="BI229" s="118">
        <f t="shared" si="48"/>
        <v>0</v>
      </c>
      <c r="BJ229" s="3" t="s">
        <v>90</v>
      </c>
      <c r="BK229" s="118">
        <f t="shared" si="49"/>
        <v>0</v>
      </c>
      <c r="BL229" s="3" t="s">
        <v>120</v>
      </c>
      <c r="BM229" s="117" t="s">
        <v>473</v>
      </c>
    </row>
    <row r="230" spans="1:65" s="15" customFormat="1" ht="16.5" customHeight="1">
      <c r="A230" s="12"/>
      <c r="B230" s="104"/>
      <c r="C230" s="119" t="s">
        <v>474</v>
      </c>
      <c r="D230" s="119" t="s">
        <v>131</v>
      </c>
      <c r="E230" s="120" t="s">
        <v>475</v>
      </c>
      <c r="F230" s="121" t="s">
        <v>476</v>
      </c>
      <c r="G230" s="122" t="s">
        <v>119</v>
      </c>
      <c r="H230" s="123">
        <v>7</v>
      </c>
      <c r="I230" s="123"/>
      <c r="J230" s="124">
        <f t="shared" si="40"/>
        <v>0</v>
      </c>
      <c r="K230" s="125"/>
      <c r="L230" s="126"/>
      <c r="M230" s="127" t="s">
        <v>10</v>
      </c>
      <c r="N230" s="128" t="s">
        <v>31</v>
      </c>
      <c r="O230" s="114"/>
      <c r="P230" s="115">
        <f t="shared" si="41"/>
        <v>0</v>
      </c>
      <c r="Q230" s="115">
        <v>2E-3</v>
      </c>
      <c r="R230" s="115">
        <f t="shared" si="42"/>
        <v>1.4E-2</v>
      </c>
      <c r="S230" s="115">
        <v>0</v>
      </c>
      <c r="T230" s="116">
        <f t="shared" si="43"/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17" t="s">
        <v>425</v>
      </c>
      <c r="AT230" s="117" t="s">
        <v>131</v>
      </c>
      <c r="AU230" s="117" t="s">
        <v>90</v>
      </c>
      <c r="AY230" s="3" t="s">
        <v>81</v>
      </c>
      <c r="BE230" s="118">
        <f t="shared" si="44"/>
        <v>0</v>
      </c>
      <c r="BF230" s="118">
        <f t="shared" si="45"/>
        <v>0</v>
      </c>
      <c r="BG230" s="118">
        <f t="shared" si="46"/>
        <v>0</v>
      </c>
      <c r="BH230" s="118">
        <f t="shared" si="47"/>
        <v>0</v>
      </c>
      <c r="BI230" s="118">
        <f t="shared" si="48"/>
        <v>0</v>
      </c>
      <c r="BJ230" s="3" t="s">
        <v>90</v>
      </c>
      <c r="BK230" s="118">
        <f t="shared" si="49"/>
        <v>0</v>
      </c>
      <c r="BL230" s="3" t="s">
        <v>425</v>
      </c>
      <c r="BM230" s="117" t="s">
        <v>477</v>
      </c>
    </row>
    <row r="231" spans="1:65" s="15" customFormat="1" ht="24.15" customHeight="1">
      <c r="A231" s="12"/>
      <c r="B231" s="104"/>
      <c r="C231" s="119" t="s">
        <v>478</v>
      </c>
      <c r="D231" s="119" t="s">
        <v>131</v>
      </c>
      <c r="E231" s="120" t="s">
        <v>479</v>
      </c>
      <c r="F231" s="121" t="s">
        <v>480</v>
      </c>
      <c r="G231" s="122" t="s">
        <v>119</v>
      </c>
      <c r="H231" s="123">
        <v>1</v>
      </c>
      <c r="I231" s="123"/>
      <c r="J231" s="124">
        <f t="shared" si="40"/>
        <v>0</v>
      </c>
      <c r="K231" s="125"/>
      <c r="L231" s="126"/>
      <c r="M231" s="127" t="s">
        <v>10</v>
      </c>
      <c r="N231" s="128" t="s">
        <v>31</v>
      </c>
      <c r="O231" s="114"/>
      <c r="P231" s="115">
        <f t="shared" si="41"/>
        <v>0</v>
      </c>
      <c r="Q231" s="115">
        <v>1.49E-3</v>
      </c>
      <c r="R231" s="115">
        <f t="shared" si="42"/>
        <v>1.49E-3</v>
      </c>
      <c r="S231" s="115">
        <v>0</v>
      </c>
      <c r="T231" s="116">
        <f t="shared" si="43"/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17" t="s">
        <v>134</v>
      </c>
      <c r="AT231" s="117" t="s">
        <v>131</v>
      </c>
      <c r="AU231" s="117" t="s">
        <v>90</v>
      </c>
      <c r="AY231" s="3" t="s">
        <v>81</v>
      </c>
      <c r="BE231" s="118">
        <f t="shared" si="44"/>
        <v>0</v>
      </c>
      <c r="BF231" s="118">
        <f t="shared" si="45"/>
        <v>0</v>
      </c>
      <c r="BG231" s="118">
        <f t="shared" si="46"/>
        <v>0</v>
      </c>
      <c r="BH231" s="118">
        <f t="shared" si="47"/>
        <v>0</v>
      </c>
      <c r="BI231" s="118">
        <f t="shared" si="48"/>
        <v>0</v>
      </c>
      <c r="BJ231" s="3" t="s">
        <v>90</v>
      </c>
      <c r="BK231" s="118">
        <f t="shared" si="49"/>
        <v>0</v>
      </c>
      <c r="BL231" s="3" t="s">
        <v>120</v>
      </c>
      <c r="BM231" s="117" t="s">
        <v>481</v>
      </c>
    </row>
    <row r="232" spans="1:65" s="15" customFormat="1" ht="24.15" customHeight="1">
      <c r="A232" s="12"/>
      <c r="B232" s="104"/>
      <c r="C232" s="105" t="s">
        <v>482</v>
      </c>
      <c r="D232" s="105" t="s">
        <v>85</v>
      </c>
      <c r="E232" s="106" t="s">
        <v>483</v>
      </c>
      <c r="F232" s="107" t="s">
        <v>484</v>
      </c>
      <c r="G232" s="108" t="s">
        <v>119</v>
      </c>
      <c r="H232" s="109">
        <v>5</v>
      </c>
      <c r="I232" s="109"/>
      <c r="J232" s="110">
        <f t="shared" si="40"/>
        <v>0</v>
      </c>
      <c r="K232" s="111"/>
      <c r="L232" s="13"/>
      <c r="M232" s="112" t="s">
        <v>10</v>
      </c>
      <c r="N232" s="113" t="s">
        <v>31</v>
      </c>
      <c r="O232" s="114"/>
      <c r="P232" s="115">
        <f t="shared" si="41"/>
        <v>0</v>
      </c>
      <c r="Q232" s="115">
        <v>0</v>
      </c>
      <c r="R232" s="115">
        <f t="shared" si="42"/>
        <v>0</v>
      </c>
      <c r="S232" s="115">
        <v>0</v>
      </c>
      <c r="T232" s="116">
        <f t="shared" si="43"/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17" t="s">
        <v>120</v>
      </c>
      <c r="AT232" s="117" t="s">
        <v>85</v>
      </c>
      <c r="AU232" s="117" t="s">
        <v>90</v>
      </c>
      <c r="AY232" s="3" t="s">
        <v>81</v>
      </c>
      <c r="BE232" s="118">
        <f t="shared" si="44"/>
        <v>0</v>
      </c>
      <c r="BF232" s="118">
        <f t="shared" si="45"/>
        <v>0</v>
      </c>
      <c r="BG232" s="118">
        <f t="shared" si="46"/>
        <v>0</v>
      </c>
      <c r="BH232" s="118">
        <f t="shared" si="47"/>
        <v>0</v>
      </c>
      <c r="BI232" s="118">
        <f t="shared" si="48"/>
        <v>0</v>
      </c>
      <c r="BJ232" s="3" t="s">
        <v>90</v>
      </c>
      <c r="BK232" s="118">
        <f t="shared" si="49"/>
        <v>0</v>
      </c>
      <c r="BL232" s="3" t="s">
        <v>120</v>
      </c>
      <c r="BM232" s="117" t="s">
        <v>485</v>
      </c>
    </row>
    <row r="233" spans="1:65" s="15" customFormat="1" ht="44.25" customHeight="1">
      <c r="A233" s="12"/>
      <c r="B233" s="104"/>
      <c r="C233" s="119" t="s">
        <v>486</v>
      </c>
      <c r="D233" s="119" t="s">
        <v>131</v>
      </c>
      <c r="E233" s="120" t="s">
        <v>487</v>
      </c>
      <c r="F233" s="121" t="s">
        <v>488</v>
      </c>
      <c r="G233" s="122" t="s">
        <v>119</v>
      </c>
      <c r="H233" s="123">
        <v>5</v>
      </c>
      <c r="I233" s="123"/>
      <c r="J233" s="124">
        <f t="shared" si="40"/>
        <v>0</v>
      </c>
      <c r="K233" s="125"/>
      <c r="L233" s="126"/>
      <c r="M233" s="127" t="s">
        <v>10</v>
      </c>
      <c r="N233" s="128" t="s">
        <v>31</v>
      </c>
      <c r="O233" s="114"/>
      <c r="P233" s="115">
        <f t="shared" si="41"/>
        <v>0</v>
      </c>
      <c r="Q233" s="115">
        <v>3.6999999999999999E-4</v>
      </c>
      <c r="R233" s="115">
        <f t="shared" si="42"/>
        <v>1.8500000000000001E-3</v>
      </c>
      <c r="S233" s="115">
        <v>0</v>
      </c>
      <c r="T233" s="116">
        <f t="shared" si="43"/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17" t="s">
        <v>425</v>
      </c>
      <c r="AT233" s="117" t="s">
        <v>131</v>
      </c>
      <c r="AU233" s="117" t="s">
        <v>90</v>
      </c>
      <c r="AY233" s="3" t="s">
        <v>81</v>
      </c>
      <c r="BE233" s="118">
        <f t="shared" si="44"/>
        <v>0</v>
      </c>
      <c r="BF233" s="118">
        <f t="shared" si="45"/>
        <v>0</v>
      </c>
      <c r="BG233" s="118">
        <f t="shared" si="46"/>
        <v>0</v>
      </c>
      <c r="BH233" s="118">
        <f t="shared" si="47"/>
        <v>0</v>
      </c>
      <c r="BI233" s="118">
        <f t="shared" si="48"/>
        <v>0</v>
      </c>
      <c r="BJ233" s="3" t="s">
        <v>90</v>
      </c>
      <c r="BK233" s="118">
        <f t="shared" si="49"/>
        <v>0</v>
      </c>
      <c r="BL233" s="3" t="s">
        <v>425</v>
      </c>
      <c r="BM233" s="117" t="s">
        <v>489</v>
      </c>
    </row>
    <row r="234" spans="1:65" s="15" customFormat="1" ht="24.15" customHeight="1">
      <c r="A234" s="12"/>
      <c r="B234" s="104"/>
      <c r="C234" s="105" t="s">
        <v>490</v>
      </c>
      <c r="D234" s="105" t="s">
        <v>85</v>
      </c>
      <c r="E234" s="106" t="s">
        <v>491</v>
      </c>
      <c r="F234" s="107" t="s">
        <v>492</v>
      </c>
      <c r="G234" s="108" t="s">
        <v>119</v>
      </c>
      <c r="H234" s="109">
        <v>2</v>
      </c>
      <c r="I234" s="109"/>
      <c r="J234" s="110">
        <f t="shared" si="40"/>
        <v>0</v>
      </c>
      <c r="K234" s="111"/>
      <c r="L234" s="13"/>
      <c r="M234" s="112" t="s">
        <v>10</v>
      </c>
      <c r="N234" s="113" t="s">
        <v>31</v>
      </c>
      <c r="O234" s="114"/>
      <c r="P234" s="115">
        <f t="shared" si="41"/>
        <v>0</v>
      </c>
      <c r="Q234" s="115">
        <v>0</v>
      </c>
      <c r="R234" s="115">
        <f t="shared" si="42"/>
        <v>0</v>
      </c>
      <c r="S234" s="115">
        <v>0</v>
      </c>
      <c r="T234" s="116">
        <f t="shared" si="43"/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17" t="s">
        <v>120</v>
      </c>
      <c r="AT234" s="117" t="s">
        <v>85</v>
      </c>
      <c r="AU234" s="117" t="s">
        <v>90</v>
      </c>
      <c r="AY234" s="3" t="s">
        <v>81</v>
      </c>
      <c r="BE234" s="118">
        <f t="shared" si="44"/>
        <v>0</v>
      </c>
      <c r="BF234" s="118">
        <f t="shared" si="45"/>
        <v>0</v>
      </c>
      <c r="BG234" s="118">
        <f t="shared" si="46"/>
        <v>0</v>
      </c>
      <c r="BH234" s="118">
        <f t="shared" si="47"/>
        <v>0</v>
      </c>
      <c r="BI234" s="118">
        <f t="shared" si="48"/>
        <v>0</v>
      </c>
      <c r="BJ234" s="3" t="s">
        <v>90</v>
      </c>
      <c r="BK234" s="118">
        <f t="shared" si="49"/>
        <v>0</v>
      </c>
      <c r="BL234" s="3" t="s">
        <v>120</v>
      </c>
      <c r="BM234" s="117" t="s">
        <v>493</v>
      </c>
    </row>
    <row r="235" spans="1:65" s="15" customFormat="1" ht="16.5" customHeight="1">
      <c r="A235" s="12"/>
      <c r="B235" s="104"/>
      <c r="C235" s="119" t="s">
        <v>494</v>
      </c>
      <c r="D235" s="119" t="s">
        <v>131</v>
      </c>
      <c r="E235" s="120" t="s">
        <v>495</v>
      </c>
      <c r="F235" s="121" t="s">
        <v>496</v>
      </c>
      <c r="G235" s="122" t="s">
        <v>119</v>
      </c>
      <c r="H235" s="123">
        <v>2</v>
      </c>
      <c r="I235" s="123"/>
      <c r="J235" s="124">
        <f t="shared" si="40"/>
        <v>0</v>
      </c>
      <c r="K235" s="125"/>
      <c r="L235" s="126"/>
      <c r="M235" s="127" t="s">
        <v>10</v>
      </c>
      <c r="N235" s="128" t="s">
        <v>31</v>
      </c>
      <c r="O235" s="114"/>
      <c r="P235" s="115">
        <f t="shared" si="41"/>
        <v>0</v>
      </c>
      <c r="Q235" s="115">
        <v>2.5999999999999998E-4</v>
      </c>
      <c r="R235" s="115">
        <f t="shared" si="42"/>
        <v>5.1999999999999995E-4</v>
      </c>
      <c r="S235" s="115">
        <v>0</v>
      </c>
      <c r="T235" s="116">
        <f t="shared" si="43"/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17" t="s">
        <v>134</v>
      </c>
      <c r="AT235" s="117" t="s">
        <v>131</v>
      </c>
      <c r="AU235" s="117" t="s">
        <v>90</v>
      </c>
      <c r="AY235" s="3" t="s">
        <v>81</v>
      </c>
      <c r="BE235" s="118">
        <f t="shared" si="44"/>
        <v>0</v>
      </c>
      <c r="BF235" s="118">
        <f t="shared" si="45"/>
        <v>0</v>
      </c>
      <c r="BG235" s="118">
        <f t="shared" si="46"/>
        <v>0</v>
      </c>
      <c r="BH235" s="118">
        <f t="shared" si="47"/>
        <v>0</v>
      </c>
      <c r="BI235" s="118">
        <f t="shared" si="48"/>
        <v>0</v>
      </c>
      <c r="BJ235" s="3" t="s">
        <v>90</v>
      </c>
      <c r="BK235" s="118">
        <f t="shared" si="49"/>
        <v>0</v>
      </c>
      <c r="BL235" s="3" t="s">
        <v>120</v>
      </c>
      <c r="BM235" s="117" t="s">
        <v>497</v>
      </c>
    </row>
    <row r="236" spans="1:65" s="15" customFormat="1" ht="24.15" customHeight="1">
      <c r="A236" s="12"/>
      <c r="B236" s="104"/>
      <c r="C236" s="105" t="s">
        <v>498</v>
      </c>
      <c r="D236" s="105" t="s">
        <v>85</v>
      </c>
      <c r="E236" s="106" t="s">
        <v>499</v>
      </c>
      <c r="F236" s="107" t="s">
        <v>500</v>
      </c>
      <c r="G236" s="108" t="s">
        <v>155</v>
      </c>
      <c r="H236" s="109"/>
      <c r="I236" s="109"/>
      <c r="J236" s="110">
        <f t="shared" si="40"/>
        <v>0</v>
      </c>
      <c r="K236" s="111"/>
      <c r="L236" s="13"/>
      <c r="M236" s="112" t="s">
        <v>10</v>
      </c>
      <c r="N236" s="113" t="s">
        <v>31</v>
      </c>
      <c r="O236" s="114"/>
      <c r="P236" s="115">
        <f t="shared" si="41"/>
        <v>0</v>
      </c>
      <c r="Q236" s="115">
        <v>0</v>
      </c>
      <c r="R236" s="115">
        <f t="shared" si="42"/>
        <v>0</v>
      </c>
      <c r="S236" s="115">
        <v>0</v>
      </c>
      <c r="T236" s="116">
        <f t="shared" si="43"/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17" t="s">
        <v>120</v>
      </c>
      <c r="AT236" s="117" t="s">
        <v>85</v>
      </c>
      <c r="AU236" s="117" t="s">
        <v>90</v>
      </c>
      <c r="AY236" s="3" t="s">
        <v>81</v>
      </c>
      <c r="BE236" s="118">
        <f t="shared" si="44"/>
        <v>0</v>
      </c>
      <c r="BF236" s="118">
        <f t="shared" si="45"/>
        <v>0</v>
      </c>
      <c r="BG236" s="118">
        <f t="shared" si="46"/>
        <v>0</v>
      </c>
      <c r="BH236" s="118">
        <f t="shared" si="47"/>
        <v>0</v>
      </c>
      <c r="BI236" s="118">
        <f t="shared" si="48"/>
        <v>0</v>
      </c>
      <c r="BJ236" s="3" t="s">
        <v>90</v>
      </c>
      <c r="BK236" s="118">
        <f t="shared" si="49"/>
        <v>0</v>
      </c>
      <c r="BL236" s="3" t="s">
        <v>120</v>
      </c>
      <c r="BM236" s="117" t="s">
        <v>222</v>
      </c>
    </row>
    <row r="237" spans="1:65" s="15" customFormat="1" ht="24.15" customHeight="1">
      <c r="A237" s="12"/>
      <c r="B237" s="104"/>
      <c r="C237" s="105" t="s">
        <v>375</v>
      </c>
      <c r="D237" s="105" t="s">
        <v>85</v>
      </c>
      <c r="E237" s="106" t="s">
        <v>501</v>
      </c>
      <c r="F237" s="107" t="s">
        <v>502</v>
      </c>
      <c r="G237" s="108" t="s">
        <v>155</v>
      </c>
      <c r="H237" s="109"/>
      <c r="I237" s="109"/>
      <c r="J237" s="110">
        <f t="shared" si="40"/>
        <v>0</v>
      </c>
      <c r="K237" s="111"/>
      <c r="L237" s="13"/>
      <c r="M237" s="112" t="s">
        <v>10</v>
      </c>
      <c r="N237" s="113" t="s">
        <v>31</v>
      </c>
      <c r="O237" s="114"/>
      <c r="P237" s="115">
        <f t="shared" si="41"/>
        <v>0</v>
      </c>
      <c r="Q237" s="115">
        <v>0</v>
      </c>
      <c r="R237" s="115">
        <f t="shared" si="42"/>
        <v>0</v>
      </c>
      <c r="S237" s="115">
        <v>0</v>
      </c>
      <c r="T237" s="116">
        <f t="shared" si="43"/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17" t="s">
        <v>120</v>
      </c>
      <c r="AT237" s="117" t="s">
        <v>85</v>
      </c>
      <c r="AU237" s="117" t="s">
        <v>90</v>
      </c>
      <c r="AY237" s="3" t="s">
        <v>81</v>
      </c>
      <c r="BE237" s="118">
        <f t="shared" si="44"/>
        <v>0</v>
      </c>
      <c r="BF237" s="118">
        <f t="shared" si="45"/>
        <v>0</v>
      </c>
      <c r="BG237" s="118">
        <f t="shared" si="46"/>
        <v>0</v>
      </c>
      <c r="BH237" s="118">
        <f t="shared" si="47"/>
        <v>0</v>
      </c>
      <c r="BI237" s="118">
        <f t="shared" si="48"/>
        <v>0</v>
      </c>
      <c r="BJ237" s="3" t="s">
        <v>90</v>
      </c>
      <c r="BK237" s="118">
        <f t="shared" si="49"/>
        <v>0</v>
      </c>
      <c r="BL237" s="3" t="s">
        <v>120</v>
      </c>
      <c r="BM237" s="117" t="s">
        <v>503</v>
      </c>
    </row>
    <row r="238" spans="1:65" s="91" customFormat="1" ht="22.8" customHeight="1">
      <c r="B238" s="92"/>
      <c r="D238" s="93" t="s">
        <v>77</v>
      </c>
      <c r="E238" s="102" t="s">
        <v>504</v>
      </c>
      <c r="F238" s="102" t="s">
        <v>505</v>
      </c>
      <c r="I238" s="95"/>
      <c r="J238" s="103">
        <f>BK238</f>
        <v>0</v>
      </c>
      <c r="L238" s="92"/>
      <c r="M238" s="96"/>
      <c r="N238" s="97"/>
      <c r="O238" s="97"/>
      <c r="P238" s="98">
        <f>P239</f>
        <v>0</v>
      </c>
      <c r="Q238" s="97"/>
      <c r="R238" s="98">
        <f>R239</f>
        <v>0</v>
      </c>
      <c r="S238" s="97"/>
      <c r="T238" s="99">
        <f>T239</f>
        <v>1.5200000000000002E-2</v>
      </c>
      <c r="AR238" s="93" t="s">
        <v>90</v>
      </c>
      <c r="AT238" s="100" t="s">
        <v>77</v>
      </c>
      <c r="AU238" s="100" t="s">
        <v>80</v>
      </c>
      <c r="AY238" s="93" t="s">
        <v>81</v>
      </c>
      <c r="BK238" s="101">
        <f>BK239</f>
        <v>0</v>
      </c>
    </row>
    <row r="239" spans="1:65" s="15" customFormat="1" ht="24.15" customHeight="1">
      <c r="A239" s="12"/>
      <c r="B239" s="104"/>
      <c r="C239" s="105" t="s">
        <v>506</v>
      </c>
      <c r="D239" s="105" t="s">
        <v>85</v>
      </c>
      <c r="E239" s="106" t="s">
        <v>507</v>
      </c>
      <c r="F239" s="107" t="s">
        <v>508</v>
      </c>
      <c r="G239" s="108" t="s">
        <v>103</v>
      </c>
      <c r="H239" s="109">
        <v>10</v>
      </c>
      <c r="I239" s="109"/>
      <c r="J239" s="110">
        <f>ROUND(I239*H239,2)</f>
        <v>0</v>
      </c>
      <c r="K239" s="111"/>
      <c r="L239" s="13"/>
      <c r="M239" s="112" t="s">
        <v>10</v>
      </c>
      <c r="N239" s="113" t="s">
        <v>31</v>
      </c>
      <c r="O239" s="114"/>
      <c r="P239" s="115">
        <f>O239*H239</f>
        <v>0</v>
      </c>
      <c r="Q239" s="115">
        <v>0</v>
      </c>
      <c r="R239" s="115">
        <f>Q239*H239</f>
        <v>0</v>
      </c>
      <c r="S239" s="115">
        <v>1.5200000000000001E-3</v>
      </c>
      <c r="T239" s="116">
        <f>S239*H239</f>
        <v>1.5200000000000002E-2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17" t="s">
        <v>120</v>
      </c>
      <c r="AT239" s="117" t="s">
        <v>85</v>
      </c>
      <c r="AU239" s="117" t="s">
        <v>90</v>
      </c>
      <c r="AY239" s="3" t="s">
        <v>81</v>
      </c>
      <c r="BE239" s="118">
        <f>IF(N239="základná",J239,0)</f>
        <v>0</v>
      </c>
      <c r="BF239" s="118">
        <f>IF(N239="znížená",J239,0)</f>
        <v>0</v>
      </c>
      <c r="BG239" s="118">
        <f>IF(N239="zákl. prenesená",J239,0)</f>
        <v>0</v>
      </c>
      <c r="BH239" s="118">
        <f>IF(N239="zníž. prenesená",J239,0)</f>
        <v>0</v>
      </c>
      <c r="BI239" s="118">
        <f>IF(N239="nulová",J239,0)</f>
        <v>0</v>
      </c>
      <c r="BJ239" s="3" t="s">
        <v>90</v>
      </c>
      <c r="BK239" s="118">
        <f>ROUND(I239*H239,2)</f>
        <v>0</v>
      </c>
      <c r="BL239" s="3" t="s">
        <v>120</v>
      </c>
      <c r="BM239" s="117" t="s">
        <v>509</v>
      </c>
    </row>
    <row r="240" spans="1:65" s="91" customFormat="1" ht="25.95" customHeight="1">
      <c r="B240" s="92"/>
      <c r="D240" s="93" t="s">
        <v>77</v>
      </c>
      <c r="E240" s="94" t="s">
        <v>131</v>
      </c>
      <c r="F240" s="94" t="s">
        <v>510</v>
      </c>
      <c r="I240" s="95"/>
      <c r="J240" s="72">
        <f>BK240</f>
        <v>0</v>
      </c>
      <c r="L240" s="92"/>
      <c r="M240" s="96"/>
      <c r="N240" s="97"/>
      <c r="O240" s="97"/>
      <c r="P240" s="98">
        <f>P241</f>
        <v>0</v>
      </c>
      <c r="Q240" s="97"/>
      <c r="R240" s="98">
        <f>R241</f>
        <v>2.419E-2</v>
      </c>
      <c r="S240" s="97"/>
      <c r="T240" s="99">
        <f>T241</f>
        <v>0</v>
      </c>
      <c r="AR240" s="93" t="s">
        <v>511</v>
      </c>
      <c r="AT240" s="100" t="s">
        <v>77</v>
      </c>
      <c r="AU240" s="100" t="s">
        <v>2</v>
      </c>
      <c r="AY240" s="93" t="s">
        <v>81</v>
      </c>
      <c r="BK240" s="101">
        <f>BK241</f>
        <v>0</v>
      </c>
    </row>
    <row r="241" spans="1:65" s="91" customFormat="1" ht="22.8" customHeight="1">
      <c r="B241" s="92"/>
      <c r="D241" s="93" t="s">
        <v>77</v>
      </c>
      <c r="E241" s="102" t="s">
        <v>512</v>
      </c>
      <c r="F241" s="102" t="s">
        <v>513</v>
      </c>
      <c r="I241" s="95"/>
      <c r="J241" s="103">
        <f>BK241</f>
        <v>0</v>
      </c>
      <c r="L241" s="92"/>
      <c r="M241" s="96"/>
      <c r="N241" s="97"/>
      <c r="O241" s="97"/>
      <c r="P241" s="98">
        <f>SUM(P242:P245)</f>
        <v>0</v>
      </c>
      <c r="Q241" s="97"/>
      <c r="R241" s="98">
        <f>SUM(R242:R245)</f>
        <v>2.419E-2</v>
      </c>
      <c r="S241" s="97"/>
      <c r="T241" s="99">
        <f>SUM(T242:T245)</f>
        <v>0</v>
      </c>
      <c r="AR241" s="93" t="s">
        <v>511</v>
      </c>
      <c r="AT241" s="100" t="s">
        <v>77</v>
      </c>
      <c r="AU241" s="100" t="s">
        <v>80</v>
      </c>
      <c r="AY241" s="93" t="s">
        <v>81</v>
      </c>
      <c r="BK241" s="101">
        <f>SUM(BK242:BK245)</f>
        <v>0</v>
      </c>
    </row>
    <row r="242" spans="1:65" s="15" customFormat="1" ht="16.5" customHeight="1">
      <c r="A242" s="12"/>
      <c r="B242" s="104"/>
      <c r="C242" s="105" t="s">
        <v>514</v>
      </c>
      <c r="D242" s="105" t="s">
        <v>85</v>
      </c>
      <c r="E242" s="106" t="s">
        <v>515</v>
      </c>
      <c r="F242" s="107" t="s">
        <v>516</v>
      </c>
      <c r="G242" s="108" t="s">
        <v>119</v>
      </c>
      <c r="H242" s="109">
        <v>9</v>
      </c>
      <c r="I242" s="109"/>
      <c r="J242" s="110">
        <f>ROUND(I242*H242,2)</f>
        <v>0</v>
      </c>
      <c r="K242" s="111"/>
      <c r="L242" s="13"/>
      <c r="M242" s="112" t="s">
        <v>10</v>
      </c>
      <c r="N242" s="113" t="s">
        <v>31</v>
      </c>
      <c r="O242" s="114"/>
      <c r="P242" s="115">
        <f>O242*H242</f>
        <v>0</v>
      </c>
      <c r="Q242" s="115">
        <v>0</v>
      </c>
      <c r="R242" s="115">
        <f>Q242*H242</f>
        <v>0</v>
      </c>
      <c r="S242" s="115">
        <v>0</v>
      </c>
      <c r="T242" s="116">
        <f>S242*H242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17" t="s">
        <v>517</v>
      </c>
      <c r="AT242" s="117" t="s">
        <v>85</v>
      </c>
      <c r="AU242" s="117" t="s">
        <v>90</v>
      </c>
      <c r="AY242" s="3" t="s">
        <v>81</v>
      </c>
      <c r="BE242" s="118">
        <f>IF(N242="základná",J242,0)</f>
        <v>0</v>
      </c>
      <c r="BF242" s="118">
        <f>IF(N242="znížená",J242,0)</f>
        <v>0</v>
      </c>
      <c r="BG242" s="118">
        <f>IF(N242="zákl. prenesená",J242,0)</f>
        <v>0</v>
      </c>
      <c r="BH242" s="118">
        <f>IF(N242="zníž. prenesená",J242,0)</f>
        <v>0</v>
      </c>
      <c r="BI242" s="118">
        <f>IF(N242="nulová",J242,0)</f>
        <v>0</v>
      </c>
      <c r="BJ242" s="3" t="s">
        <v>90</v>
      </c>
      <c r="BK242" s="118">
        <f>ROUND(I242*H242,2)</f>
        <v>0</v>
      </c>
      <c r="BL242" s="3" t="s">
        <v>517</v>
      </c>
      <c r="BM242" s="117" t="s">
        <v>518</v>
      </c>
    </row>
    <row r="243" spans="1:65" s="15" customFormat="1" ht="24.15" customHeight="1">
      <c r="A243" s="12"/>
      <c r="B243" s="104"/>
      <c r="C243" s="119" t="s">
        <v>519</v>
      </c>
      <c r="D243" s="119" t="s">
        <v>131</v>
      </c>
      <c r="E243" s="120" t="s">
        <v>520</v>
      </c>
      <c r="F243" s="121" t="s">
        <v>521</v>
      </c>
      <c r="G243" s="122" t="s">
        <v>119</v>
      </c>
      <c r="H243" s="123">
        <v>6</v>
      </c>
      <c r="I243" s="123"/>
      <c r="J243" s="124">
        <f>ROUND(I243*H243,2)</f>
        <v>0</v>
      </c>
      <c r="K243" s="125"/>
      <c r="L243" s="126"/>
      <c r="M243" s="127" t="s">
        <v>10</v>
      </c>
      <c r="N243" s="128" t="s">
        <v>31</v>
      </c>
      <c r="O243" s="114"/>
      <c r="P243" s="115">
        <f>O243*H243</f>
        <v>0</v>
      </c>
      <c r="Q243" s="115">
        <v>1.2999999999999999E-4</v>
      </c>
      <c r="R243" s="115">
        <f>Q243*H243</f>
        <v>7.7999999999999988E-4</v>
      </c>
      <c r="S243" s="115">
        <v>0</v>
      </c>
      <c r="T243" s="116">
        <f>S243*H243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17" t="s">
        <v>134</v>
      </c>
      <c r="AT243" s="117" t="s">
        <v>131</v>
      </c>
      <c r="AU243" s="117" t="s">
        <v>90</v>
      </c>
      <c r="AY243" s="3" t="s">
        <v>81</v>
      </c>
      <c r="BE243" s="118">
        <f>IF(N243="základná",J243,0)</f>
        <v>0</v>
      </c>
      <c r="BF243" s="118">
        <f>IF(N243="znížená",J243,0)</f>
        <v>0</v>
      </c>
      <c r="BG243" s="118">
        <f>IF(N243="zákl. prenesená",J243,0)</f>
        <v>0</v>
      </c>
      <c r="BH243" s="118">
        <f>IF(N243="zníž. prenesená",J243,0)</f>
        <v>0</v>
      </c>
      <c r="BI243" s="118">
        <f>IF(N243="nulová",J243,0)</f>
        <v>0</v>
      </c>
      <c r="BJ243" s="3" t="s">
        <v>90</v>
      </c>
      <c r="BK243" s="118">
        <f>ROUND(I243*H243,2)</f>
        <v>0</v>
      </c>
      <c r="BL243" s="3" t="s">
        <v>120</v>
      </c>
      <c r="BM243" s="117" t="s">
        <v>522</v>
      </c>
    </row>
    <row r="244" spans="1:65" s="15" customFormat="1" ht="24.15" customHeight="1">
      <c r="A244" s="12"/>
      <c r="B244" s="104"/>
      <c r="C244" s="119" t="s">
        <v>523</v>
      </c>
      <c r="D244" s="119" t="s">
        <v>131</v>
      </c>
      <c r="E244" s="120" t="s">
        <v>524</v>
      </c>
      <c r="F244" s="121" t="s">
        <v>525</v>
      </c>
      <c r="G244" s="122" t="s">
        <v>119</v>
      </c>
      <c r="H244" s="123">
        <v>3</v>
      </c>
      <c r="I244" s="123"/>
      <c r="J244" s="124">
        <f>ROUND(I244*H244,2)</f>
        <v>0</v>
      </c>
      <c r="K244" s="125"/>
      <c r="L244" s="126"/>
      <c r="M244" s="127" t="s">
        <v>10</v>
      </c>
      <c r="N244" s="128" t="s">
        <v>31</v>
      </c>
      <c r="O244" s="114"/>
      <c r="P244" s="115">
        <f>O244*H244</f>
        <v>0</v>
      </c>
      <c r="Q244" s="115">
        <v>6.9999999999999994E-5</v>
      </c>
      <c r="R244" s="115">
        <f>Q244*H244</f>
        <v>2.0999999999999998E-4</v>
      </c>
      <c r="S244" s="115">
        <v>0</v>
      </c>
      <c r="T244" s="116">
        <f>S244*H244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17" t="s">
        <v>134</v>
      </c>
      <c r="AT244" s="117" t="s">
        <v>131</v>
      </c>
      <c r="AU244" s="117" t="s">
        <v>90</v>
      </c>
      <c r="AY244" s="3" t="s">
        <v>81</v>
      </c>
      <c r="BE244" s="118">
        <f>IF(N244="základná",J244,0)</f>
        <v>0</v>
      </c>
      <c r="BF244" s="118">
        <f>IF(N244="znížená",J244,0)</f>
        <v>0</v>
      </c>
      <c r="BG244" s="118">
        <f>IF(N244="zákl. prenesená",J244,0)</f>
        <v>0</v>
      </c>
      <c r="BH244" s="118">
        <f>IF(N244="zníž. prenesená",J244,0)</f>
        <v>0</v>
      </c>
      <c r="BI244" s="118">
        <f>IF(N244="nulová",J244,0)</f>
        <v>0</v>
      </c>
      <c r="BJ244" s="3" t="s">
        <v>90</v>
      </c>
      <c r="BK244" s="118">
        <f>ROUND(I244*H244,2)</f>
        <v>0</v>
      </c>
      <c r="BL244" s="3" t="s">
        <v>120</v>
      </c>
      <c r="BM244" s="117" t="s">
        <v>526</v>
      </c>
    </row>
    <row r="245" spans="1:65" s="15" customFormat="1" ht="16.5" customHeight="1">
      <c r="A245" s="12"/>
      <c r="B245" s="104"/>
      <c r="C245" s="119" t="s">
        <v>527</v>
      </c>
      <c r="D245" s="119" t="s">
        <v>131</v>
      </c>
      <c r="E245" s="120" t="s">
        <v>528</v>
      </c>
      <c r="F245" s="121" t="s">
        <v>529</v>
      </c>
      <c r="G245" s="122" t="s">
        <v>119</v>
      </c>
      <c r="H245" s="123">
        <v>40</v>
      </c>
      <c r="I245" s="123"/>
      <c r="J245" s="124">
        <f>ROUND(I245*H245,2)</f>
        <v>0</v>
      </c>
      <c r="K245" s="125"/>
      <c r="L245" s="126"/>
      <c r="M245" s="127" t="s">
        <v>10</v>
      </c>
      <c r="N245" s="128" t="s">
        <v>31</v>
      </c>
      <c r="O245" s="114"/>
      <c r="P245" s="115">
        <f>O245*H245</f>
        <v>0</v>
      </c>
      <c r="Q245" s="115">
        <v>5.8E-4</v>
      </c>
      <c r="R245" s="115">
        <f>Q245*H245</f>
        <v>2.3199999999999998E-2</v>
      </c>
      <c r="S245" s="115">
        <v>0</v>
      </c>
      <c r="T245" s="116">
        <f>S245*H245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17" t="s">
        <v>134</v>
      </c>
      <c r="AT245" s="117" t="s">
        <v>131</v>
      </c>
      <c r="AU245" s="117" t="s">
        <v>90</v>
      </c>
      <c r="AY245" s="3" t="s">
        <v>81</v>
      </c>
      <c r="BE245" s="118">
        <f>IF(N245="základná",J245,0)</f>
        <v>0</v>
      </c>
      <c r="BF245" s="118">
        <f>IF(N245="znížená",J245,0)</f>
        <v>0</v>
      </c>
      <c r="BG245" s="118">
        <f>IF(N245="zákl. prenesená",J245,0)</f>
        <v>0</v>
      </c>
      <c r="BH245" s="118">
        <f>IF(N245="zníž. prenesená",J245,0)</f>
        <v>0</v>
      </c>
      <c r="BI245" s="118">
        <f>IF(N245="nulová",J245,0)</f>
        <v>0</v>
      </c>
      <c r="BJ245" s="3" t="s">
        <v>90</v>
      </c>
      <c r="BK245" s="118">
        <f>ROUND(I245*H245,2)</f>
        <v>0</v>
      </c>
      <c r="BL245" s="3" t="s">
        <v>120</v>
      </c>
      <c r="BM245" s="117" t="s">
        <v>530</v>
      </c>
    </row>
    <row r="246" spans="1:65" s="91" customFormat="1" ht="25.95" customHeight="1">
      <c r="B246" s="92"/>
      <c r="D246" s="93" t="s">
        <v>77</v>
      </c>
      <c r="E246" s="94" t="s">
        <v>531</v>
      </c>
      <c r="F246" s="94" t="s">
        <v>532</v>
      </c>
      <c r="I246" s="95"/>
      <c r="J246" s="72">
        <f>BK246</f>
        <v>0</v>
      </c>
      <c r="L246" s="92"/>
      <c r="M246" s="96"/>
      <c r="N246" s="97"/>
      <c r="O246" s="97"/>
      <c r="P246" s="98">
        <f>SUM(P247:P248)</f>
        <v>0</v>
      </c>
      <c r="Q246" s="97"/>
      <c r="R246" s="98">
        <f>SUM(R247:R248)</f>
        <v>0</v>
      </c>
      <c r="S246" s="97"/>
      <c r="T246" s="99">
        <f>SUM(T247:T248)</f>
        <v>0</v>
      </c>
      <c r="AR246" s="93" t="s">
        <v>89</v>
      </c>
      <c r="AT246" s="100" t="s">
        <v>77</v>
      </c>
      <c r="AU246" s="100" t="s">
        <v>2</v>
      </c>
      <c r="AY246" s="93" t="s">
        <v>81</v>
      </c>
      <c r="BK246" s="101">
        <f>SUM(BK247:BK248)</f>
        <v>0</v>
      </c>
    </row>
    <row r="247" spans="1:65" s="15" customFormat="1" ht="33" customHeight="1">
      <c r="A247" s="12"/>
      <c r="B247" s="104"/>
      <c r="C247" s="105" t="s">
        <v>533</v>
      </c>
      <c r="D247" s="105" t="s">
        <v>85</v>
      </c>
      <c r="E247" s="106" t="s">
        <v>534</v>
      </c>
      <c r="F247" s="107" t="s">
        <v>535</v>
      </c>
      <c r="G247" s="108" t="s">
        <v>536</v>
      </c>
      <c r="H247" s="109">
        <v>36</v>
      </c>
      <c r="I247" s="109"/>
      <c r="J247" s="110">
        <f>ROUND(I247*H247,2)</f>
        <v>0</v>
      </c>
      <c r="K247" s="111"/>
      <c r="L247" s="13"/>
      <c r="M247" s="112" t="s">
        <v>10</v>
      </c>
      <c r="N247" s="113" t="s">
        <v>31</v>
      </c>
      <c r="O247" s="114"/>
      <c r="P247" s="115">
        <f>O247*H247</f>
        <v>0</v>
      </c>
      <c r="Q247" s="115">
        <v>0</v>
      </c>
      <c r="R247" s="115">
        <f>Q247*H247</f>
        <v>0</v>
      </c>
      <c r="S247" s="115">
        <v>0</v>
      </c>
      <c r="T247" s="116">
        <f>S247*H247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17" t="s">
        <v>537</v>
      </c>
      <c r="AT247" s="117" t="s">
        <v>85</v>
      </c>
      <c r="AU247" s="117" t="s">
        <v>80</v>
      </c>
      <c r="AY247" s="3" t="s">
        <v>81</v>
      </c>
      <c r="BE247" s="118">
        <f>IF(N247="základná",J247,0)</f>
        <v>0</v>
      </c>
      <c r="BF247" s="118">
        <f>IF(N247="znížená",J247,0)</f>
        <v>0</v>
      </c>
      <c r="BG247" s="118">
        <f>IF(N247="zákl. prenesená",J247,0)</f>
        <v>0</v>
      </c>
      <c r="BH247" s="118">
        <f>IF(N247="zníž. prenesená",J247,0)</f>
        <v>0</v>
      </c>
      <c r="BI247" s="118">
        <f>IF(N247="nulová",J247,0)</f>
        <v>0</v>
      </c>
      <c r="BJ247" s="3" t="s">
        <v>90</v>
      </c>
      <c r="BK247" s="118">
        <f>ROUND(I247*H247,2)</f>
        <v>0</v>
      </c>
      <c r="BL247" s="3" t="s">
        <v>537</v>
      </c>
      <c r="BM247" s="117" t="s">
        <v>538</v>
      </c>
    </row>
    <row r="248" spans="1:65" s="15" customFormat="1" ht="37.799999999999997" customHeight="1">
      <c r="A248" s="12"/>
      <c r="B248" s="104"/>
      <c r="C248" s="105" t="s">
        <v>539</v>
      </c>
      <c r="D248" s="105" t="s">
        <v>85</v>
      </c>
      <c r="E248" s="106" t="s">
        <v>540</v>
      </c>
      <c r="F248" s="107" t="s">
        <v>541</v>
      </c>
      <c r="G248" s="108" t="s">
        <v>536</v>
      </c>
      <c r="H248" s="109">
        <v>10</v>
      </c>
      <c r="I248" s="109"/>
      <c r="J248" s="110">
        <f>ROUND(I248*H248,2)</f>
        <v>0</v>
      </c>
      <c r="K248" s="111"/>
      <c r="L248" s="13"/>
      <c r="M248" s="112" t="s">
        <v>10</v>
      </c>
      <c r="N248" s="113" t="s">
        <v>31</v>
      </c>
      <c r="O248" s="114"/>
      <c r="P248" s="115">
        <f>O248*H248</f>
        <v>0</v>
      </c>
      <c r="Q248" s="115">
        <v>0</v>
      </c>
      <c r="R248" s="115">
        <f>Q248*H248</f>
        <v>0</v>
      </c>
      <c r="S248" s="115">
        <v>0</v>
      </c>
      <c r="T248" s="116">
        <f>S248*H248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17" t="s">
        <v>120</v>
      </c>
      <c r="AT248" s="117" t="s">
        <v>85</v>
      </c>
      <c r="AU248" s="117" t="s">
        <v>80</v>
      </c>
      <c r="AY248" s="3" t="s">
        <v>81</v>
      </c>
      <c r="BE248" s="118">
        <f>IF(N248="základná",J248,0)</f>
        <v>0</v>
      </c>
      <c r="BF248" s="118">
        <f>IF(N248="znížená",J248,0)</f>
        <v>0</v>
      </c>
      <c r="BG248" s="118">
        <f>IF(N248="zákl. prenesená",J248,0)</f>
        <v>0</v>
      </c>
      <c r="BH248" s="118">
        <f>IF(N248="zníž. prenesená",J248,0)</f>
        <v>0</v>
      </c>
      <c r="BI248" s="118">
        <f>IF(N248="nulová",J248,0)</f>
        <v>0</v>
      </c>
      <c r="BJ248" s="3" t="s">
        <v>90</v>
      </c>
      <c r="BK248" s="118">
        <f>ROUND(I248*H248,2)</f>
        <v>0</v>
      </c>
      <c r="BL248" s="3" t="s">
        <v>120</v>
      </c>
      <c r="BM248" s="117" t="s">
        <v>542</v>
      </c>
    </row>
    <row r="249" spans="1:65" s="15" customFormat="1" ht="49.95" customHeight="1">
      <c r="A249" s="12"/>
      <c r="B249" s="13"/>
      <c r="C249" s="12"/>
      <c r="D249" s="12"/>
      <c r="E249" s="94" t="s">
        <v>543</v>
      </c>
      <c r="F249" s="94" t="s">
        <v>544</v>
      </c>
      <c r="G249" s="12"/>
      <c r="H249" s="12"/>
      <c r="I249" s="12"/>
      <c r="J249" s="72">
        <f t="shared" ref="J249:J254" si="50">BK249</f>
        <v>0</v>
      </c>
      <c r="K249" s="12"/>
      <c r="L249" s="13"/>
      <c r="M249" s="129"/>
      <c r="N249" s="130"/>
      <c r="O249" s="114"/>
      <c r="P249" s="114"/>
      <c r="Q249" s="114"/>
      <c r="R249" s="114"/>
      <c r="S249" s="114"/>
      <c r="T249" s="13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3" t="s">
        <v>77</v>
      </c>
      <c r="AU249" s="3" t="s">
        <v>2</v>
      </c>
      <c r="AY249" s="3" t="s">
        <v>545</v>
      </c>
      <c r="BK249" s="118">
        <f>SUM(BK250:BK254)</f>
        <v>0</v>
      </c>
    </row>
    <row r="250" spans="1:65" s="15" customFormat="1" ht="16.350000000000001" customHeight="1">
      <c r="A250" s="12"/>
      <c r="B250" s="13"/>
      <c r="C250" s="132" t="s">
        <v>10</v>
      </c>
      <c r="D250" s="132" t="s">
        <v>85</v>
      </c>
      <c r="E250" s="133" t="s">
        <v>10</v>
      </c>
      <c r="F250" s="134" t="s">
        <v>10</v>
      </c>
      <c r="G250" s="135" t="s">
        <v>10</v>
      </c>
      <c r="H250" s="136"/>
      <c r="I250" s="136"/>
      <c r="J250" s="137">
        <f t="shared" si="50"/>
        <v>0</v>
      </c>
      <c r="K250" s="138"/>
      <c r="L250" s="13"/>
      <c r="M250" s="139" t="s">
        <v>10</v>
      </c>
      <c r="N250" s="140" t="s">
        <v>31</v>
      </c>
      <c r="O250" s="114"/>
      <c r="P250" s="114"/>
      <c r="Q250" s="114"/>
      <c r="R250" s="114"/>
      <c r="S250" s="114"/>
      <c r="T250" s="13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3" t="s">
        <v>545</v>
      </c>
      <c r="AU250" s="3" t="s">
        <v>80</v>
      </c>
      <c r="AY250" s="3" t="s">
        <v>545</v>
      </c>
      <c r="BE250" s="118">
        <f>IF(N250="základná",J250,0)</f>
        <v>0</v>
      </c>
      <c r="BF250" s="118">
        <f>IF(N250="znížená",J250,0)</f>
        <v>0</v>
      </c>
      <c r="BG250" s="118">
        <f>IF(N250="zákl. prenesená",J250,0)</f>
        <v>0</v>
      </c>
      <c r="BH250" s="118">
        <f>IF(N250="zníž. prenesená",J250,0)</f>
        <v>0</v>
      </c>
      <c r="BI250" s="118">
        <f>IF(N250="nulová",J250,0)</f>
        <v>0</v>
      </c>
      <c r="BJ250" s="3" t="s">
        <v>90</v>
      </c>
      <c r="BK250" s="118">
        <f>I250*H250</f>
        <v>0</v>
      </c>
    </row>
    <row r="251" spans="1:65" s="15" customFormat="1" ht="16.350000000000001" customHeight="1">
      <c r="A251" s="12"/>
      <c r="B251" s="13"/>
      <c r="C251" s="132" t="s">
        <v>10</v>
      </c>
      <c r="D251" s="132" t="s">
        <v>85</v>
      </c>
      <c r="E251" s="133" t="s">
        <v>10</v>
      </c>
      <c r="F251" s="134" t="s">
        <v>10</v>
      </c>
      <c r="G251" s="135" t="s">
        <v>10</v>
      </c>
      <c r="H251" s="136"/>
      <c r="I251" s="136"/>
      <c r="J251" s="137">
        <f t="shared" si="50"/>
        <v>0</v>
      </c>
      <c r="K251" s="138"/>
      <c r="L251" s="13"/>
      <c r="M251" s="139" t="s">
        <v>10</v>
      </c>
      <c r="N251" s="140" t="s">
        <v>31</v>
      </c>
      <c r="O251" s="114"/>
      <c r="P251" s="114"/>
      <c r="Q251" s="114"/>
      <c r="R251" s="114"/>
      <c r="S251" s="114"/>
      <c r="T251" s="131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3" t="s">
        <v>545</v>
      </c>
      <c r="AU251" s="3" t="s">
        <v>80</v>
      </c>
      <c r="AY251" s="3" t="s">
        <v>545</v>
      </c>
      <c r="BE251" s="118">
        <f>IF(N251="základná",J251,0)</f>
        <v>0</v>
      </c>
      <c r="BF251" s="118">
        <f>IF(N251="znížená",J251,0)</f>
        <v>0</v>
      </c>
      <c r="BG251" s="118">
        <f>IF(N251="zákl. prenesená",J251,0)</f>
        <v>0</v>
      </c>
      <c r="BH251" s="118">
        <f>IF(N251="zníž. prenesená",J251,0)</f>
        <v>0</v>
      </c>
      <c r="BI251" s="118">
        <f>IF(N251="nulová",J251,0)</f>
        <v>0</v>
      </c>
      <c r="BJ251" s="3" t="s">
        <v>90</v>
      </c>
      <c r="BK251" s="118">
        <f>I251*H251</f>
        <v>0</v>
      </c>
    </row>
    <row r="252" spans="1:65" s="15" customFormat="1" ht="16.350000000000001" customHeight="1">
      <c r="A252" s="12"/>
      <c r="B252" s="13"/>
      <c r="C252" s="132" t="s">
        <v>10</v>
      </c>
      <c r="D252" s="132" t="s">
        <v>85</v>
      </c>
      <c r="E252" s="133" t="s">
        <v>10</v>
      </c>
      <c r="F252" s="134" t="s">
        <v>10</v>
      </c>
      <c r="G252" s="135" t="s">
        <v>10</v>
      </c>
      <c r="H252" s="136"/>
      <c r="I252" s="136"/>
      <c r="J252" s="137">
        <f t="shared" si="50"/>
        <v>0</v>
      </c>
      <c r="K252" s="138"/>
      <c r="L252" s="13"/>
      <c r="M252" s="139" t="s">
        <v>10</v>
      </c>
      <c r="N252" s="140" t="s">
        <v>31</v>
      </c>
      <c r="O252" s="114"/>
      <c r="P252" s="114"/>
      <c r="Q252" s="114"/>
      <c r="R252" s="114"/>
      <c r="S252" s="114"/>
      <c r="T252" s="13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3" t="s">
        <v>545</v>
      </c>
      <c r="AU252" s="3" t="s">
        <v>80</v>
      </c>
      <c r="AY252" s="3" t="s">
        <v>545</v>
      </c>
      <c r="BE252" s="118">
        <f>IF(N252="základná",J252,0)</f>
        <v>0</v>
      </c>
      <c r="BF252" s="118">
        <f>IF(N252="znížená",J252,0)</f>
        <v>0</v>
      </c>
      <c r="BG252" s="118">
        <f>IF(N252="zákl. prenesená",J252,0)</f>
        <v>0</v>
      </c>
      <c r="BH252" s="118">
        <f>IF(N252="zníž. prenesená",J252,0)</f>
        <v>0</v>
      </c>
      <c r="BI252" s="118">
        <f>IF(N252="nulová",J252,0)</f>
        <v>0</v>
      </c>
      <c r="BJ252" s="3" t="s">
        <v>90</v>
      </c>
      <c r="BK252" s="118">
        <f>I252*H252</f>
        <v>0</v>
      </c>
    </row>
    <row r="253" spans="1:65" s="15" customFormat="1" ht="16.350000000000001" customHeight="1">
      <c r="A253" s="12"/>
      <c r="B253" s="13"/>
      <c r="C253" s="132" t="s">
        <v>10</v>
      </c>
      <c r="D253" s="132" t="s">
        <v>85</v>
      </c>
      <c r="E253" s="133" t="s">
        <v>10</v>
      </c>
      <c r="F253" s="134" t="s">
        <v>10</v>
      </c>
      <c r="G253" s="135" t="s">
        <v>10</v>
      </c>
      <c r="H253" s="136"/>
      <c r="I253" s="136"/>
      <c r="J253" s="137">
        <f t="shared" si="50"/>
        <v>0</v>
      </c>
      <c r="K253" s="138"/>
      <c r="L253" s="13"/>
      <c r="M253" s="139" t="s">
        <v>10</v>
      </c>
      <c r="N253" s="140" t="s">
        <v>31</v>
      </c>
      <c r="O253" s="114"/>
      <c r="P253" s="114"/>
      <c r="Q253" s="114"/>
      <c r="R253" s="114"/>
      <c r="S253" s="114"/>
      <c r="T253" s="13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3" t="s">
        <v>545</v>
      </c>
      <c r="AU253" s="3" t="s">
        <v>80</v>
      </c>
      <c r="AY253" s="3" t="s">
        <v>545</v>
      </c>
      <c r="BE253" s="118">
        <f>IF(N253="základná",J253,0)</f>
        <v>0</v>
      </c>
      <c r="BF253" s="118">
        <f>IF(N253="znížená",J253,0)</f>
        <v>0</v>
      </c>
      <c r="BG253" s="118">
        <f>IF(N253="zákl. prenesená",J253,0)</f>
        <v>0</v>
      </c>
      <c r="BH253" s="118">
        <f>IF(N253="zníž. prenesená",J253,0)</f>
        <v>0</v>
      </c>
      <c r="BI253" s="118">
        <f>IF(N253="nulová",J253,0)</f>
        <v>0</v>
      </c>
      <c r="BJ253" s="3" t="s">
        <v>90</v>
      </c>
      <c r="BK253" s="118">
        <f>I253*H253</f>
        <v>0</v>
      </c>
    </row>
    <row r="254" spans="1:65" s="15" customFormat="1" ht="16.350000000000001" customHeight="1">
      <c r="A254" s="12"/>
      <c r="B254" s="13"/>
      <c r="C254" s="132" t="s">
        <v>10</v>
      </c>
      <c r="D254" s="132" t="s">
        <v>85</v>
      </c>
      <c r="E254" s="133" t="s">
        <v>10</v>
      </c>
      <c r="F254" s="134" t="s">
        <v>10</v>
      </c>
      <c r="G254" s="135" t="s">
        <v>10</v>
      </c>
      <c r="H254" s="136"/>
      <c r="I254" s="136"/>
      <c r="J254" s="137">
        <f t="shared" si="50"/>
        <v>0</v>
      </c>
      <c r="K254" s="138"/>
      <c r="L254" s="13"/>
      <c r="M254" s="139" t="s">
        <v>10</v>
      </c>
      <c r="N254" s="140" t="s">
        <v>31</v>
      </c>
      <c r="O254" s="141"/>
      <c r="P254" s="141"/>
      <c r="Q254" s="141"/>
      <c r="R254" s="141"/>
      <c r="S254" s="141"/>
      <c r="T254" s="14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3" t="s">
        <v>545</v>
      </c>
      <c r="AU254" s="3" t="s">
        <v>80</v>
      </c>
      <c r="AY254" s="3" t="s">
        <v>545</v>
      </c>
      <c r="BE254" s="118">
        <f>IF(N254="základná",J254,0)</f>
        <v>0</v>
      </c>
      <c r="BF254" s="118">
        <f>IF(N254="znížená",J254,0)</f>
        <v>0</v>
      </c>
      <c r="BG254" s="118">
        <f>IF(N254="zákl. prenesená",J254,0)</f>
        <v>0</v>
      </c>
      <c r="BH254" s="118">
        <f>IF(N254="zníž. prenesená",J254,0)</f>
        <v>0</v>
      </c>
      <c r="BI254" s="118">
        <f>IF(N254="nulová",J254,0)</f>
        <v>0</v>
      </c>
      <c r="BJ254" s="3" t="s">
        <v>90</v>
      </c>
      <c r="BK254" s="118">
        <f>I254*H254</f>
        <v>0</v>
      </c>
    </row>
    <row r="255" spans="1:65" s="15" customFormat="1" ht="6.9" customHeight="1">
      <c r="A255" s="12"/>
      <c r="B255" s="53"/>
      <c r="C255" s="54"/>
      <c r="D255" s="54"/>
      <c r="E255" s="54"/>
      <c r="F255" s="54"/>
      <c r="G255" s="54"/>
      <c r="H255" s="54"/>
      <c r="I255" s="54"/>
      <c r="J255" s="54"/>
      <c r="K255" s="54"/>
      <c r="L255" s="13"/>
      <c r="M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</row>
  </sheetData>
  <autoFilter ref="C128:K254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základná, znížená, nulová." sqref="N250:N255">
      <formula1>"základná, znížená, nulová"</formula1>
    </dataValidation>
    <dataValidation type="list" allowBlank="1" showInputMessage="1" showErrorMessage="1" error="Povolené sú hodnoty K, M." sqref="D250:D255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2 - ZTI</vt:lpstr>
      <vt:lpstr>'2 - ZTI'!Názvy_tlače</vt:lpstr>
      <vt:lpstr>'2 - ZTI'!Oblasť_tlače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2022-05-19T09:09:54Z</dcterms:created>
  <dcterms:modified xsi:type="dcterms:W3CDTF">2022-05-19T09:10:19Z</dcterms:modified>
</cp:coreProperties>
</file>