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ácia stavby" sheetId="1" state="visible" r:id="rId2"/>
    <sheet name="1 - SO 01 - Budova SOŠ - ..." sheetId="2" state="visible" r:id="rId3"/>
    <sheet name="2 - SO 01 - Budova SOŠ - ..." sheetId="3" state="visible" r:id="rId4"/>
  </sheets>
  <definedNames>
    <definedName function="false" hidden="false" localSheetId="1" name="_xlnm.Print_Area" vbProcedure="false">'1 - SO 01 - Budova SOŠ - ...'!$C$4:$J$71,'1 - SO 01 - Budova SOŠ - ...'!$C$77:$J$101,'1 - SO 01 - Budova SOŠ - ...'!$C$107:$J$165</definedName>
    <definedName function="false" hidden="false" localSheetId="1" name="_xlnm.Print_Titles" vbProcedure="false">'1 - SO 01 - Budova SOŠ - ...'!$119:$119</definedName>
    <definedName function="false" hidden="true" localSheetId="1" name="_xlnm._FilterDatabase" vbProcedure="false">'1 - SO 01 - Budova SOŠ - ...'!$C$119:$K$165</definedName>
    <definedName function="false" hidden="false" localSheetId="2" name="_xlnm.Print_Area" vbProcedure="false">'2 - SO 01 - Budova SOŠ - ...'!$C$4:$J$71,'2 - SO 01 - Budova SOŠ - ...'!$C$77:$J$119,'2 - SO 01 - Budova SOŠ - ...'!$C$125:$J$380</definedName>
    <definedName function="false" hidden="false" localSheetId="2" name="_xlnm.Print_Titles" vbProcedure="false">'2 - SO 01 - Budova SOŠ - ...'!$137:$137</definedName>
    <definedName function="false" hidden="true" localSheetId="2" name="_xlnm._FilterDatabase" vbProcedure="false">'2 - SO 01 - Budova SOŠ - ...'!$C$137:$K$380</definedName>
    <definedName function="false" hidden="false" localSheetId="0" name="_xlnm.Print_Area" vbProcedure="false">'Rekapitulácia stavby'!$D$4:$AO$76,'Rekapitulácia stavby'!$C$82:$AQ$97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<sst xmlns="http://schemas.openxmlformats.org/spreadsheetml/2006/main" count="3883" uniqueCount="1018">
  <si>
    <t xml:space="preserve">Export Komplet</t>
  </si>
  <si>
    <t xml:space="preserve">2.0</t>
  </si>
  <si>
    <t xml:space="preserve">False</t>
  </si>
  <si>
    <t xml:space="preserve">{defa5e90-5412-457e-bae6-b222ba88ef5b}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</si>
  <si>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</si>
  <si>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</si>
  <si>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</si>
  <si>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</si>
  <si>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</si>
  <si>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</si>
  <si>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</si>
  <si>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</si>
  <si>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</si>
  <si>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</si>
  <si>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</si>
  <si>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SOŠ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</si>
  <si>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</si>
  <si>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</si>
  <si>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</si>
  <si>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</si>
  <si>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</si>
  <si>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</si>
  <si>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</si>
  <si>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</si>
  <si>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</si>
  <si>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</si>
  <si>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</si>
  <si>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</si>
  <si>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</si>
  <si>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</si>
  <si>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</si>
  <si>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</si>
  <si>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</si>
  <si>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</si>
  <si>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Výkaz výmer bol spracovaný na základe projektovej dokumentácie! K správnemu naceneniu výkazu výmer je potrebné naštudovanie PD a obhliadka stavby. Naceniť je potrebné jestvujúci výkaz výmer podľa pokynov tendrového zadávateľa, resp. zmluvy o dielo. Rozdiely uviesť pod čiaru.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</si>
  <si>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</si>
  <si>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</si>
  <si>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</si>
  <si>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</si>
  <si>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</si>
  <si>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</si>
  <si>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</si>
  <si>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</si>
  <si>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</si>
  <si>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</si>
  <si>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</si>
  <si>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</si>
  <si>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</si>
  <si>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</si>
  <si>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</si>
  <si>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</si>
  <si>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</si>
  <si>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</si>
  <si>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</si>
  <si>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</si>
  <si>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</si>
  <si>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</si>
  <si>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</si>
  <si>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</si>
  <si>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</si>
  <si>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</si>
  <si>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</si>
  <si>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</si>
  <si>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</si>
  <si>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</si>
  <si>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</si>
  <si>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</si>
  <si>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</si>
  <si>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</si>
  <si>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</si>
  <si>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</si>
  <si>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</si>
  <si>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</si>
  <si>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</si>
  <si>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</si>
  <si>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</si>
  <si>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</si>
  <si>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</si>
  <si>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</si>
  <si>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</si>
  <si>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SO 01 - Budova SOŠ - búracie práce</t>
  </si>
  <si>
    <t xml:space="preserve">STA</t>
  </si>
  <si>
    <t xml:space="preserve">{4d128979-9459-4516-88b3-4824e9ccef83}</t>
  </si>
  <si>
    <t xml:space="preserve">2</t>
  </si>
  <si>
    <t xml:space="preserve">SO 01 - Budova SOŠ - architektúra</t>
  </si>
  <si>
    <t xml:space="preserve">{97b6deb6-c946-4804-978b-e490fad4562e}</t>
  </si>
  <si>
    <t xml:space="preserve">KRYCÍ LIST ROZPOČTU</t>
  </si>
  <si>
    <t xml:space="preserve">Objekt:</t>
  </si>
  <si>
    <t xml:space="preserve">1 - SO 01 - Budova SOŠ - búracie práce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</si>
  <si>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</si>
  <si>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</si>
  <si>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</si>
  <si>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</si>
  <si>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</si>
  <si>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</si>
  <si>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9 - Ostatné konštrukcie a práce-búranie</t>
  </si>
  <si>
    <t xml:space="preserve">PSV - Práce a dodávky PSV</t>
  </si>
  <si>
    <t xml:space="preserve">    725 - Zdravotechnika - zariadovacie predmety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</si>
  <si>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</si>
  <si>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</si>
  <si>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</si>
  <si>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</si>
  <si>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776 - Podlahy povlakové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</si>
  <si>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</si>
  <si>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</si>
  <si>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</si>
  <si>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</si>
  <si>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</si>
  <si>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</si>
  <si>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</si>
  <si>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</si>
  <si>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</si>
  <si>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</si>
  <si>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</si>
  <si>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</si>
  <si>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</si>
  <si>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</si>
  <si>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</si>
  <si>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</si>
  <si>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Ostatné konštrukcie a práce-búranie</t>
  </si>
  <si>
    <t xml:space="preserve">K</t>
  </si>
  <si>
    <t xml:space="preserve">95394795..S</t>
  </si>
  <si>
    <t xml:space="preserve">Demontáž vetracej mriežky plochy nad 0,06 m2 - 10/B</t>
  </si>
  <si>
    <t xml:space="preserve">ks</t>
  </si>
  <si>
    <t xml:space="preserve">4</t>
  </si>
  <si>
    <t xml:space="preserve">95394795..S1</t>
  </si>
  <si>
    <t xml:space="preserve">Prekládka plynového potrubia - 9/B</t>
  </si>
  <si>
    <t xml:space="preserve">kpl</t>
  </si>
  <si>
    <t xml:space="preserve">3</t>
  </si>
  <si>
    <t xml:space="preserve">95394795..S2</t>
  </si>
  <si>
    <t xml:space="preserve">Demontáž osvetlenia - 8/B</t>
  </si>
  <si>
    <t xml:space="preserve">6</t>
  </si>
  <si>
    <t xml:space="preserve">96104311.S</t>
  </si>
  <si>
    <t xml:space="preserve">Búranie betónového chodníka,  -2,20000t</t>
  </si>
  <si>
    <t xml:space="preserve">m3</t>
  </si>
  <si>
    <t xml:space="preserve">8</t>
  </si>
  <si>
    <t xml:space="preserve">5</t>
  </si>
  <si>
    <t xml:space="preserve">962031132</t>
  </si>
  <si>
    <t xml:space="preserve">Búranie priečok alebo vybúranie otvorov plochy nad 4 m2 z tehál pálených, plných alebo dutých hr. do 150 mm,  -0,19600t</t>
  </si>
  <si>
    <t xml:space="preserve">m2</t>
  </si>
  <si>
    <t xml:space="preserve">10</t>
  </si>
  <si>
    <t xml:space="preserve">962031132.S</t>
  </si>
  <si>
    <t xml:space="preserve">Búranie komínového muriva z tehál</t>
  </si>
  <si>
    <t xml:space="preserve">12</t>
  </si>
  <si>
    <t xml:space="preserve">7</t>
  </si>
  <si>
    <t xml:space="preserve">965041341</t>
  </si>
  <si>
    <t xml:space="preserve">Búranie podkladov pod dlažby, liatych dlažieb a mazanín,škvarobetón hr.do 100 mm, plochy nad 4 m2 -1,60000t</t>
  </si>
  <si>
    <t xml:space="preserve">14</t>
  </si>
  <si>
    <t xml:space="preserve">965042141</t>
  </si>
  <si>
    <t xml:space="preserve">Búranie podkladov pod dlažby, liatych dlažieb a mazanín,betón alebo liaty asfalt hr.do 100 mm, plochy nad 4 m2 -2,20000t</t>
  </si>
  <si>
    <t xml:space="preserve">16</t>
  </si>
  <si>
    <t xml:space="preserve">965081812</t>
  </si>
  <si>
    <t xml:space="preserve">Búranie dlažieb, z kamen., cement., terazzových, cadicových alebo keramických, hr. nad 10 mm,  -0,06500t vr. vonkajšieho schodiska</t>
  </si>
  <si>
    <t xml:space="preserve">18</t>
  </si>
  <si>
    <t xml:space="preserve">968061125.S</t>
  </si>
  <si>
    <t xml:space="preserve">Vyvesenie dreveného dverného krídla do suti plochy do 2 m2, -0,02400t; ozn. B/1</t>
  </si>
  <si>
    <t xml:space="preserve">11</t>
  </si>
  <si>
    <t xml:space="preserve">968061126.S</t>
  </si>
  <si>
    <t xml:space="preserve">Vyvesenie kovového dverného krídla plochy nad 2 m2; ozn. B/1</t>
  </si>
  <si>
    <t xml:space="preserve">22</t>
  </si>
  <si>
    <t xml:space="preserve">968061127.S</t>
  </si>
  <si>
    <t xml:space="preserve">Vyvesenie plastového dverného krídla do suti plochy nad 2 m2, -0,0300t; ozn.  B/1</t>
  </si>
  <si>
    <t xml:space="preserve">24</t>
  </si>
  <si>
    <t xml:space="preserve">13</t>
  </si>
  <si>
    <t xml:space="preserve">968062745</t>
  </si>
  <si>
    <t xml:space="preserve">Vybúranie drevených stien plných, zasklených alebo výkladných,  -0,02400t; ozn. B/6</t>
  </si>
  <si>
    <t xml:space="preserve">26</t>
  </si>
  <si>
    <t xml:space="preserve">968072455.S</t>
  </si>
  <si>
    <t xml:space="preserve">Vybúranie kovových dverových zárubní plochy do 2 m2,  -0,07600t</t>
  </si>
  <si>
    <t xml:space="preserve">28</t>
  </si>
  <si>
    <t xml:space="preserve">15</t>
  </si>
  <si>
    <t xml:space="preserve">979011201</t>
  </si>
  <si>
    <t xml:space="preserve">Plastový sklz na stavebnú suť výšky do 10 m</t>
  </si>
  <si>
    <t xml:space="preserve">30</t>
  </si>
  <si>
    <t xml:space="preserve">979011202</t>
  </si>
  <si>
    <t xml:space="preserve">Príplatok k cene za každý další meter výšky</t>
  </si>
  <si>
    <t xml:space="preserve">m</t>
  </si>
  <si>
    <t xml:space="preserve">32</t>
  </si>
  <si>
    <t xml:space="preserve">17</t>
  </si>
  <si>
    <t xml:space="preserve">979011231</t>
  </si>
  <si>
    <t xml:space="preserve">Demontáž sklzu na stavebnú suť výšky do 10 m</t>
  </si>
  <si>
    <t xml:space="preserve">34</t>
  </si>
  <si>
    <t xml:space="preserve">979081111</t>
  </si>
  <si>
    <t xml:space="preserve">Odvoz sutiny a vybúraných hmôt na skládku do 1 km</t>
  </si>
  <si>
    <t xml:space="preserve">t</t>
  </si>
  <si>
    <t xml:space="preserve">36</t>
  </si>
  <si>
    <t xml:space="preserve">19</t>
  </si>
  <si>
    <t xml:space="preserve">979081121</t>
  </si>
  <si>
    <t xml:space="preserve">Odvoz sutiny a vybúraných hmôt na skládku za každý další 1 km</t>
  </si>
  <si>
    <t xml:space="preserve">38</t>
  </si>
  <si>
    <t xml:space="preserve">979082111</t>
  </si>
  <si>
    <t xml:space="preserve">Vnútrostavenisková doprava sutiny a vybúraných hmôt do 10 m</t>
  </si>
  <si>
    <t xml:space="preserve">40</t>
  </si>
  <si>
    <t xml:space="preserve">21</t>
  </si>
  <si>
    <t xml:space="preserve">979082121</t>
  </si>
  <si>
    <t xml:space="preserve">Vnútrostavenisková doprava sutiny a vybúraných hmôt za každých dalších 5 m</t>
  </si>
  <si>
    <t xml:space="preserve">42</t>
  </si>
  <si>
    <t xml:space="preserve">979089012</t>
  </si>
  <si>
    <t xml:space="preserve">Poplatok za skladovanie - (17 01), ( 17 02 ), ( 17 04 )</t>
  </si>
  <si>
    <t xml:space="preserve">44</t>
  </si>
  <si>
    <t xml:space="preserve">PSV</t>
  </si>
  <si>
    <t xml:space="preserve">Práce a dodávky PSV</t>
  </si>
  <si>
    <t xml:space="preserve">725</t>
  </si>
  <si>
    <t xml:space="preserve">Zdravotechnika - zariadovacie predmety</t>
  </si>
  <si>
    <t xml:space="preserve">23</t>
  </si>
  <si>
    <t xml:space="preserve">725110811.S</t>
  </si>
  <si>
    <t xml:space="preserve">Demontáž záchoda splachovacieho s nádržou alebo s tlakovým splachovacom,  -0,01933t</t>
  </si>
  <si>
    <t xml:space="preserve">súb.</t>
  </si>
  <si>
    <t xml:space="preserve">46</t>
  </si>
  <si>
    <t xml:space="preserve">725210821.S</t>
  </si>
  <si>
    <t xml:space="preserve">Demontáž umývadiel alebo umývadielok bez výtokovej armatúry,  -0,01946t</t>
  </si>
  <si>
    <t xml:space="preserve">48</t>
  </si>
  <si>
    <t xml:space="preserve">762</t>
  </si>
  <si>
    <t xml:space="preserve">Konštrukcie tesárske</t>
  </si>
  <si>
    <t xml:space="preserve">25</t>
  </si>
  <si>
    <t xml:space="preserve">762331814.S</t>
  </si>
  <si>
    <t xml:space="preserve">Demontáž viazaných konštrukcií krovov so sklonom do 60°, prierezovej plochy 120 - 450 cm2, -0,03200 t</t>
  </si>
  <si>
    <t xml:space="preserve">50</t>
  </si>
  <si>
    <t xml:space="preserve">762342811.S</t>
  </si>
  <si>
    <t xml:space="preserve">Demontáž latovania striech so sklonom do 60° pri osovej vzdialenosti lát do 0,22 m, -0,00700 t</t>
  </si>
  <si>
    <t xml:space="preserve">52</t>
  </si>
  <si>
    <t xml:space="preserve">27</t>
  </si>
  <si>
    <t xml:space="preserve">762354803.S</t>
  </si>
  <si>
    <t xml:space="preserve">Demontáž strešných vikierov, svetlíkov z reziva prierezu do 120 cm2 - 0,20000t - ozn.12/B</t>
  </si>
  <si>
    <t xml:space="preserve">54</t>
  </si>
  <si>
    <t xml:space="preserve">76281181.S</t>
  </si>
  <si>
    <t xml:space="preserve">Demontáž pôjdovky hr. do 32 mm, -0,01400 t</t>
  </si>
  <si>
    <t xml:space="preserve">56</t>
  </si>
  <si>
    <t xml:space="preserve">764</t>
  </si>
  <si>
    <t xml:space="preserve">Konštrukcie klampiarske</t>
  </si>
  <si>
    <t xml:space="preserve">29</t>
  </si>
  <si>
    <t xml:space="preserve">764321820</t>
  </si>
  <si>
    <t xml:space="preserve">Demontáž oplechovania ríms pod nadrímsovým žlabom vrátane podkladového plechu, do 30° do rš 500 mm,   -0,00420t</t>
  </si>
  <si>
    <t xml:space="preserve">58</t>
  </si>
  <si>
    <t xml:space="preserve">764352810</t>
  </si>
  <si>
    <t xml:space="preserve">Demontáž žlabov pododkvapových polkruhových so sklonom do 30st. rš 330 mm,  -0,00330t - ozn.8/B</t>
  </si>
  <si>
    <t xml:space="preserve">60</t>
  </si>
  <si>
    <t xml:space="preserve">31</t>
  </si>
  <si>
    <t xml:space="preserve">764410850</t>
  </si>
  <si>
    <t xml:space="preserve">Demontáž oplechovania parapetov rš od 100 do 330 mm,  -0,00135t</t>
  </si>
  <si>
    <t xml:space="preserve">62</t>
  </si>
  <si>
    <t xml:space="preserve">764454801</t>
  </si>
  <si>
    <t xml:space="preserve">Demontáž odpadových rúr kruhových, s priemerom 75 a 100 mm,  -0,00226t - ozn.8/B</t>
  </si>
  <si>
    <t xml:space="preserve">64</t>
  </si>
  <si>
    <t xml:space="preserve">765</t>
  </si>
  <si>
    <t xml:space="preserve">Konštrukcie - krytiny tvrdé</t>
  </si>
  <si>
    <t xml:space="preserve">33</t>
  </si>
  <si>
    <t xml:space="preserve">765311815</t>
  </si>
  <si>
    <t xml:space="preserve">Demontáž keramickej krytiny pálenej uloženej na sucho do 30 ks/m2, do sutiny, sklon strechy do 45°, -0,05t</t>
  </si>
  <si>
    <t xml:space="preserve">66</t>
  </si>
  <si>
    <t xml:space="preserve">767</t>
  </si>
  <si>
    <t xml:space="preserve">Konštrukcie doplnkové kovové</t>
  </si>
  <si>
    <t xml:space="preserve">76733180.S</t>
  </si>
  <si>
    <t xml:space="preserve">Demontáž prestrešenia vstupu</t>
  </si>
  <si>
    <t xml:space="preserve">68</t>
  </si>
  <si>
    <t xml:space="preserve">35</t>
  </si>
  <si>
    <t xml:space="preserve">76733180.S.1</t>
  </si>
  <si>
    <t xml:space="preserve">Demontáž fasádného komína z nerezu do vyšky 12,0</t>
  </si>
  <si>
    <t xml:space="preserve">70</t>
  </si>
  <si>
    <t xml:space="preserve">776</t>
  </si>
  <si>
    <t xml:space="preserve">Podlahy povlakové</t>
  </si>
  <si>
    <t xml:space="preserve">776511820</t>
  </si>
  <si>
    <t xml:space="preserve">Odstránenie povlakových podláh z nášlapnej plochy lepených s podložkou,  -0,00100t</t>
  </si>
  <si>
    <t xml:space="preserve">72</t>
  </si>
  <si>
    <t xml:space="preserve">2 - SO 01 - Budova SOŠ - architektúra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</si>
  <si>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</si>
  <si>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</si>
  <si>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</si>
  <si>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</si>
  <si>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</si>
  <si>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</si>
  <si>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</si>
  <si>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</si>
  <si>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</si>
  <si>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771 - Podlahy z dlaždíc</t>
  </si>
  <si>
    <t xml:space="preserve">    775 - Podlahy vlysové a parketové</t>
  </si>
  <si>
    <t xml:space="preserve">    777 - Podlahy syntetické</t>
  </si>
  <si>
    <t xml:space="preserve">    781 - Obklady</t>
  </si>
  <si>
    <t xml:space="preserve">    784 - Malby</t>
  </si>
  <si>
    <t xml:space="preserve">    783 - Nátery</t>
  </si>
  <si>
    <t xml:space="preserve">OST - Ostatné rozpoctové náklady</t>
  </si>
  <si>
    <t xml:space="preserve">    VRN - Vedlajšie rozpoctové náklady</t>
  </si>
  <si>
    <t xml:space="preserve">HZS - Profesie</t>
  </si>
  <si>
    <t xml:space="preserve">Zemné práce</t>
  </si>
  <si>
    <t xml:space="preserve">122201109.S</t>
  </si>
  <si>
    <t xml:space="preserve">Odkopávky a prekopávky nezapažené. Príplatok k cenám za lepivost horniny 3</t>
  </si>
  <si>
    <t xml:space="preserve">132201101.S1</t>
  </si>
  <si>
    <t xml:space="preserve">Výkop ryhy do šírky 1000 mm v horn.3</t>
  </si>
  <si>
    <t xml:space="preserve">132201109.S</t>
  </si>
  <si>
    <t xml:space="preserve">Príplatok k cene za lepivost v hornine 3</t>
  </si>
  <si>
    <t xml:space="preserve">162501102.S</t>
  </si>
  <si>
    <t xml:space="preserve">Vodorovné premiestnenie výkopku po spevnenej ceste z horniny tr.1-4, do 100 m3 na vzdialenost do 3000 m</t>
  </si>
  <si>
    <t xml:space="preserve">162501105.S</t>
  </si>
  <si>
    <t xml:space="preserve">Vodorovné premiestnenie výkopku po spevnenej ceste z horniny tr.1-4, do 100 m3, príplatok k cene za každých dalšich a zacatých 1000 m</t>
  </si>
  <si>
    <t xml:space="preserve">166101102.S</t>
  </si>
  <si>
    <t xml:space="preserve">Prehodenie neulahnutého výkopku z horniny 1 až 4 nad 100 do 1000 m3</t>
  </si>
  <si>
    <t xml:space="preserve">167101102.S</t>
  </si>
  <si>
    <t xml:space="preserve">Nakladanie neulahnutého výkopku z hornín tr.1-4 nad 100 do 1000 m3</t>
  </si>
  <si>
    <t xml:space="preserve">171201202.S</t>
  </si>
  <si>
    <t xml:space="preserve">Uloženie sypaniny na skládky nad 100 do 1000 m3</t>
  </si>
  <si>
    <t xml:space="preserve">171209002.S</t>
  </si>
  <si>
    <t xml:space="preserve">Poplatok za skladovanie - zemina a kamenivo (17 05) ostatné</t>
  </si>
  <si>
    <t xml:space="preserve">174101001.S</t>
  </si>
  <si>
    <t xml:space="preserve">Zásyp sypaninou so zhutnením jám, šachiet, rýh, zárezov alebo okolo objektov do 100 m3 - vykopanou zeminou</t>
  </si>
  <si>
    <t xml:space="preserve">174101001.S1</t>
  </si>
  <si>
    <t xml:space="preserve">Zásyp sypaninou so zhutnením jám, šachiet, rýh, zárezov alebo okolo objektov do 100 m3 - okapový chodník</t>
  </si>
  <si>
    <t xml:space="preserve">M</t>
  </si>
  <si>
    <t xml:space="preserve">583310001600.S</t>
  </si>
  <si>
    <t xml:space="preserve">Prany strk fr.16-20mm</t>
  </si>
  <si>
    <t xml:space="preserve">Zvislé a kompletné konštrukcie</t>
  </si>
  <si>
    <t xml:space="preserve">311275651.S</t>
  </si>
  <si>
    <t xml:space="preserve">Murivo nosné (m3) z pórobetónových tvárnic PDK pevnosti do P2, s objemovou hmotnostou do 400 kg/m3 hrúbky 450 mm</t>
  </si>
  <si>
    <t xml:space="preserve">342272051.S</t>
  </si>
  <si>
    <t xml:space="preserve">Priecky z pórobetónových tvárnic hladkých s objemovou hmotnostou do 600 kg/m3 hrúbky 150 mm</t>
  </si>
  <si>
    <t xml:space="preserve">Vodorovné konštrukcie</t>
  </si>
  <si>
    <t xml:space="preserve">417321515.S</t>
  </si>
  <si>
    <t xml:space="preserve">Betón stužujúcich pásov a vencov železový tr. C 25/30</t>
  </si>
  <si>
    <t xml:space="preserve">417351115.S</t>
  </si>
  <si>
    <t xml:space="preserve">Debnenie bocníc stužujúcich pásov a vencov vrátane vzpier zhotovenie</t>
  </si>
  <si>
    <t xml:space="preserve">417351116.S</t>
  </si>
  <si>
    <t xml:space="preserve">Debnenie bocníc stužujúcich pásov a vencov vrátane vzpier odstránenie</t>
  </si>
  <si>
    <t xml:space="preserve">417361321.S</t>
  </si>
  <si>
    <t xml:space="preserve">Výstuž stužujúcich pásov a vencov z betonárskej ocele 11373</t>
  </si>
  <si>
    <t xml:space="preserve">430321414.S</t>
  </si>
  <si>
    <t xml:space="preserve">Schodiskové konštrukcie, betón železový tr. C 25/30</t>
  </si>
  <si>
    <t xml:space="preserve">430361321.S</t>
  </si>
  <si>
    <t xml:space="preserve">Výstuž schodiskových konštrukcií z betonárskej ocele 11373</t>
  </si>
  <si>
    <t xml:space="preserve">431351121.S</t>
  </si>
  <si>
    <t xml:space="preserve">Debnenie do 4 m výšky - podest a podstupnových dosiek pôdorysne priamociarych zhotovenie</t>
  </si>
  <si>
    <t xml:space="preserve">431351122.S</t>
  </si>
  <si>
    <t xml:space="preserve">Debnenie do 4 m výšky - podest a podstupnových dosiek pôdorysne priamociarych odstránenie</t>
  </si>
  <si>
    <t xml:space="preserve">Úpravy povrchov, podlahy, osadenie</t>
  </si>
  <si>
    <t xml:space="preserve">612460124.S</t>
  </si>
  <si>
    <t xml:space="preserve">Príprava vnútorného podkladu stien penetráciou pod omietky a nátery</t>
  </si>
  <si>
    <t xml:space="preserve">612460385.S</t>
  </si>
  <si>
    <t xml:space="preserve">Vnútorná omietka stien vápennocementová štuková (jemná), hr. 5 mm</t>
  </si>
  <si>
    <t xml:space="preserve">612481119.S</t>
  </si>
  <si>
    <t xml:space="preserve">Potiahnutie vnútorných stien sklotextílnou mriežkou s celoplošným prilepením</t>
  </si>
  <si>
    <t xml:space="preserve">622460124.S</t>
  </si>
  <si>
    <t xml:space="preserve">Príprava vonkajšieho podkladu stien penetráciou pod omietky a nátery</t>
  </si>
  <si>
    <t xml:space="preserve">622461035.S</t>
  </si>
  <si>
    <t xml:space="preserve">Vonkajšia omietka stien pastovitá silikátová roztieraná, hr. 3 mm</t>
  </si>
  <si>
    <t xml:space="preserve">622461281.S</t>
  </si>
  <si>
    <t xml:space="preserve">Vonkajšia omietka stien sokla silikónová</t>
  </si>
  <si>
    <t xml:space="preserve">625250599.S</t>
  </si>
  <si>
    <t xml:space="preserve">Kontaktný zateplovací systém soklovej alebo vodou namáhanej casti hr. 220 mm, zatlkacie kotvy</t>
  </si>
  <si>
    <t xml:space="preserve">625250599.S1</t>
  </si>
  <si>
    <t xml:space="preserve">Zateplenie ostení  hr. 30 mm z minerálnej vlny</t>
  </si>
  <si>
    <t xml:space="preserve">625250599.R</t>
  </si>
  <si>
    <t xml:space="preserve">Montáž obkladu betónových  konštrukcií vykonaný súčasne s betónovaním extrudovaným polystyrénom</t>
  </si>
  <si>
    <t xml:space="preserve">289750001800</t>
  </si>
  <si>
    <t xml:space="preserve">Doska z XPS hr. 50 mm</t>
  </si>
  <si>
    <t xml:space="preserve">625250744.S</t>
  </si>
  <si>
    <t xml:space="preserve">Kontaktný zateplovací systém z minerálnej vlny hr. 220 mm, zatlkacie kotvy</t>
  </si>
  <si>
    <t xml:space="preserve">625259401</t>
  </si>
  <si>
    <t xml:space="preserve">Kontaktný zatepľovací systém z dosak PIR hr. 20 mm</t>
  </si>
  <si>
    <t xml:space="preserve">625259406</t>
  </si>
  <si>
    <t xml:space="preserve">Kontaktný zatepľovací systém z z dosak PIR hr. 100 mm</t>
  </si>
  <si>
    <t xml:space="preserve">631312661.S</t>
  </si>
  <si>
    <t xml:space="preserve">Mazanina z betónu prostého (m3) tr. C 20/25 hr.nad 50 do 80 mm - P6a,P6b,P7</t>
  </si>
  <si>
    <t xml:space="preserve">37</t>
  </si>
  <si>
    <t xml:space="preserve">631362421.S</t>
  </si>
  <si>
    <t xml:space="preserve">Výstuž mazanín z betónov (z kameniva) a z lahkých betónov zo sietí KARI, priemer drôtu 6/6 mm, velkost oka 100x100 mm P6a, P6b, P7</t>
  </si>
  <si>
    <t xml:space="preserve">74</t>
  </si>
  <si>
    <t xml:space="preserve">632001011.S</t>
  </si>
  <si>
    <t xml:space="preserve">Zhotovenie separacnej fólie v podlahových vrstvách z PE  P6a, P6b, P7</t>
  </si>
  <si>
    <t xml:space="preserve">76</t>
  </si>
  <si>
    <t xml:space="preserve">39</t>
  </si>
  <si>
    <t xml:space="preserve">283230007500.S</t>
  </si>
  <si>
    <t xml:space="preserve">Oddelovacia fólia na potery</t>
  </si>
  <si>
    <t xml:space="preserve">78</t>
  </si>
  <si>
    <t xml:space="preserve">632001021.S</t>
  </si>
  <si>
    <t xml:space="preserve">Zhotovenie okrajovej dilatacnej pásky z PE</t>
  </si>
  <si>
    <t xml:space="preserve">80</t>
  </si>
  <si>
    <t xml:space="preserve">41</t>
  </si>
  <si>
    <t xml:space="preserve">283320004800.S</t>
  </si>
  <si>
    <t xml:space="preserve">Okrajová dilatacná páska z PE 100/5 mm bez fólie na oddilatovanie poterov od stenových konštrukcií</t>
  </si>
  <si>
    <t xml:space="preserve">82</t>
  </si>
  <si>
    <t xml:space="preserve">632440139.S</t>
  </si>
  <si>
    <t xml:space="preserve">Anhydritový samonivelizacný poter, pevnosti v tlaku 25 MPa, hr. 60 mm P6a, P6b, P7</t>
  </si>
  <si>
    <t xml:space="preserve">84</t>
  </si>
  <si>
    <t xml:space="preserve">43</t>
  </si>
  <si>
    <t xml:space="preserve">632452644.S</t>
  </si>
  <si>
    <t xml:space="preserve">Cementová samonivelizacná stierka, pevnosti v tlaku 25 MPa, hr. 5 mm P1, P2, P3. P4, P5</t>
  </si>
  <si>
    <t xml:space="preserve">86</t>
  </si>
  <si>
    <t xml:space="preserve">642942111</t>
  </si>
  <si>
    <t xml:space="preserve">Osadenie oceľovej dverovej zárubne, plochy otvoru do 2,5 m2</t>
  </si>
  <si>
    <t xml:space="preserve">88</t>
  </si>
  <si>
    <t xml:space="preserve">45</t>
  </si>
  <si>
    <t xml:space="preserve">553310006600</t>
  </si>
  <si>
    <t xml:space="preserve">Zárubňa oceľová  s.600-1000 x v.1970mm</t>
  </si>
  <si>
    <t xml:space="preserve">90</t>
  </si>
  <si>
    <t xml:space="preserve">916561112.S</t>
  </si>
  <si>
    <t xml:space="preserve">Osadenie záhonového alebo parkového obrubníka betón., do lôžka z bet. pros. tr. C 16/20 s bocnou oporou</t>
  </si>
  <si>
    <t xml:space="preserve">92</t>
  </si>
  <si>
    <t xml:space="preserve">47</t>
  </si>
  <si>
    <t xml:space="preserve">592170001500.S</t>
  </si>
  <si>
    <t xml:space="preserve">Obrubník parkový, lxšxv 1000x50x200 mm, farebný</t>
  </si>
  <si>
    <t xml:space="preserve">94</t>
  </si>
  <si>
    <t xml:space="preserve">941941041.S</t>
  </si>
  <si>
    <t xml:space="preserve">Montáž lešenia lahkého pracovného radového s podlahami šírky nad 1,00 do 1,20 m, výšky do 10 m</t>
  </si>
  <si>
    <t xml:space="preserve">96</t>
  </si>
  <si>
    <t xml:space="preserve">49</t>
  </si>
  <si>
    <t xml:space="preserve">941941295.S</t>
  </si>
  <si>
    <t xml:space="preserve">Príplatok za prvý a každý další týžden použitia lešenia lahkého pracovného radového s podlahami šírky nad 1,00 do 1,20 m, výšky do 10 m</t>
  </si>
  <si>
    <t xml:space="preserve">98</t>
  </si>
  <si>
    <t xml:space="preserve">941941841.S</t>
  </si>
  <si>
    <t xml:space="preserve">Demontáž lešenia lahkého pracovného radového s podlahami šírky nad 1,00 do 1,20 m, výšky do 10 m</t>
  </si>
  <si>
    <t xml:space="preserve">100</t>
  </si>
  <si>
    <t xml:space="preserve">51</t>
  </si>
  <si>
    <t xml:space="preserve">941955001.S</t>
  </si>
  <si>
    <t xml:space="preserve">Lešenie lahké pracovné pomocné, s výškou lešenovej podlahy do 1,20 m</t>
  </si>
  <si>
    <t xml:space="preserve">102</t>
  </si>
  <si>
    <t xml:space="preserve">953945321.S</t>
  </si>
  <si>
    <t xml:space="preserve">Hliníkový soklový profil šírky 223 mm</t>
  </si>
  <si>
    <t xml:space="preserve">104</t>
  </si>
  <si>
    <t xml:space="preserve">53</t>
  </si>
  <si>
    <t xml:space="preserve">953947951.S</t>
  </si>
  <si>
    <t xml:space="preserve">Montáž hranatej kovovej vetracej mriežky plochy do 0,06 m2</t>
  </si>
  <si>
    <t xml:space="preserve">106</t>
  </si>
  <si>
    <t xml:space="preserve">429720339300.S</t>
  </si>
  <si>
    <t xml:space="preserve">Mriežka, hranatá so sietkou, rozmery šxvxhr 200x200x10 mm, farba biela + nadstavec 250 dl.</t>
  </si>
  <si>
    <t xml:space="preserve">108</t>
  </si>
  <si>
    <t xml:space="preserve">55</t>
  </si>
  <si>
    <t xml:space="preserve">973022361</t>
  </si>
  <si>
    <t xml:space="preserve">Vysekanie v murive z kameňa kapsy plochy do 0,25 m2, hĺbky do 450 mm,  - pre kotvenie venc. stlpika</t>
  </si>
  <si>
    <t xml:space="preserve">110</t>
  </si>
  <si>
    <t xml:space="preserve">974031133</t>
  </si>
  <si>
    <t xml:space="preserve">Vysekanie rýh v akomkoľvek murive tehlovom na akúkoľvek maltu do hĺbky 50 mm a š. do 100 mm,  -0,00900t</t>
  </si>
  <si>
    <t xml:space="preserve">112</t>
  </si>
  <si>
    <t xml:space="preserve">99</t>
  </si>
  <si>
    <t xml:space="preserve">Presun hmôt HSV</t>
  </si>
  <si>
    <t xml:space="preserve">57</t>
  </si>
  <si>
    <t xml:space="preserve">998011001.S</t>
  </si>
  <si>
    <t xml:space="preserve">Presun hmôt pre budovy (801, 803, 812), zvislá konštr. z tehál, tvárnic, z kovu</t>
  </si>
  <si>
    <t xml:space="preserve">114</t>
  </si>
  <si>
    <t xml:space="preserve">711</t>
  </si>
  <si>
    <t xml:space="preserve">Izolácie proti vode a vlhkosti</t>
  </si>
  <si>
    <t xml:space="preserve">711210100.S</t>
  </si>
  <si>
    <t xml:space="preserve">Zhotovenie dvojnásobnej izol. stierky pod keramické obklady v interiéri na ploche vodorovnej</t>
  </si>
  <si>
    <t xml:space="preserve">116</t>
  </si>
  <si>
    <t xml:space="preserve">59</t>
  </si>
  <si>
    <t xml:space="preserve">245610000400.S</t>
  </si>
  <si>
    <t xml:space="preserve">Stierka hydroizolacná na báze syntetickej živice, (tekutá hydroizolacná fólia)</t>
  </si>
  <si>
    <t xml:space="preserve">kg</t>
  </si>
  <si>
    <t xml:space="preserve">118</t>
  </si>
  <si>
    <t xml:space="preserve">247710007700.S</t>
  </si>
  <si>
    <t xml:space="preserve">Pás tesniaci š. 120 mm, na utesnenie rohových a spojovacích škár pri aplikácii hydroizolácií</t>
  </si>
  <si>
    <t xml:space="preserve">120</t>
  </si>
  <si>
    <t xml:space="preserve">61</t>
  </si>
  <si>
    <t xml:space="preserve">711210101.S</t>
  </si>
  <si>
    <t xml:space="preserve">Zhotovenie parozábrany na strechách šikmých nad 30°</t>
  </si>
  <si>
    <t xml:space="preserve">122</t>
  </si>
  <si>
    <t xml:space="preserve">247710007701.S</t>
  </si>
  <si>
    <t xml:space="preserve">Parozábrana  s integrovanou hliníkovou vrstvou 150g/m2</t>
  </si>
  <si>
    <t xml:space="preserve">124</t>
  </si>
  <si>
    <t xml:space="preserve">63</t>
  </si>
  <si>
    <t xml:space="preserve">998711102</t>
  </si>
  <si>
    <t xml:space="preserve">Presun hmôt pre izoláciu proti vode v objektoch výšky nad 6 do 12 m</t>
  </si>
  <si>
    <t xml:space="preserve">126</t>
  </si>
  <si>
    <t xml:space="preserve">713</t>
  </si>
  <si>
    <t xml:space="preserve">Izolácie tepelné</t>
  </si>
  <si>
    <t xml:space="preserve">713121121</t>
  </si>
  <si>
    <t xml:space="preserve">Montáž tepelnej izolácie podláh z EPS, kladená voľne v dvoch vrstvách</t>
  </si>
  <si>
    <t xml:space="preserve">128</t>
  </si>
  <si>
    <t xml:space="preserve">65</t>
  </si>
  <si>
    <t xml:space="preserve">631440023700</t>
  </si>
  <si>
    <t xml:space="preserve">Doska 40x600x1200 mm izolácia z EPS vhodná pre lahké aj tažké plávajúce podlahy - P6a,P7</t>
  </si>
  <si>
    <t xml:space="preserve">130</t>
  </si>
  <si>
    <t xml:space="preserve">631440023400</t>
  </si>
  <si>
    <t xml:space="preserve">Doska 160x600x1200 mm izolácia z EPS vhodná pre lahké aj tažké plávajúce podlahy - P6b</t>
  </si>
  <si>
    <t xml:space="preserve">132</t>
  </si>
  <si>
    <t xml:space="preserve">67</t>
  </si>
  <si>
    <t xml:space="preserve">63144002370.S</t>
  </si>
  <si>
    <t xml:space="preserve">Doska 100x600x1200 mm izolácia z EPS vhodná pre lahké aj tažké plávajúce podlahy - P6b</t>
  </si>
  <si>
    <t xml:space="preserve">134</t>
  </si>
  <si>
    <t xml:space="preserve">713161530</t>
  </si>
  <si>
    <t xml:space="preserve">Montáž tepelnej izolácie striech šikmých prichytená pribitím a vyviazaním na latovanie medzi a pod krokvy hr. nad 10 cm</t>
  </si>
  <si>
    <t xml:space="preserve">136</t>
  </si>
  <si>
    <t xml:space="preserve">69</t>
  </si>
  <si>
    <t xml:space="preserve">631640001300</t>
  </si>
  <si>
    <t xml:space="preserve">160x1200x8400 mm, izolácia zo sklenej vlny vhodná pre šikmé strechy, podkrovia, stropy a lahké podlahy, súčiniteľ tepelnej vodivosti min. λ=0,038 W/m.K</t>
  </si>
  <si>
    <t xml:space="preserve">138</t>
  </si>
  <si>
    <t xml:space="preserve">631640001600</t>
  </si>
  <si>
    <t xml:space="preserve">220x1200x8400 mm, izolácia zo sklenej vlny vhodná pre šikmé strechy, podkrovia, stropy a lahké podlahy,  súčiniteľ tepelnej vodivosti min. λ=0,038 W/m.K</t>
  </si>
  <si>
    <t xml:space="preserve">140</t>
  </si>
  <si>
    <t xml:space="preserve">71</t>
  </si>
  <si>
    <t xml:space="preserve">998713102</t>
  </si>
  <si>
    <t xml:space="preserve">Presun hmôt pre izolácie tepelné v objektoch výšky nad 6 m do 12 m</t>
  </si>
  <si>
    <t xml:space="preserve">142</t>
  </si>
  <si>
    <t xml:space="preserve">72519.S</t>
  </si>
  <si>
    <t xml:space="preserve">Montáž a dodávka deliacej priecky v.2020 m dlžka 2880 mm - DS1</t>
  </si>
  <si>
    <t xml:space="preserve">144</t>
  </si>
  <si>
    <t xml:space="preserve">73</t>
  </si>
  <si>
    <t xml:space="preserve">72519.S1</t>
  </si>
  <si>
    <t xml:space="preserve">Montáž a dodávka deliacej priecky v.2020 m dlžka 3885 mm - DS2</t>
  </si>
  <si>
    <t xml:space="preserve">146</t>
  </si>
  <si>
    <t xml:space="preserve">72519.S2</t>
  </si>
  <si>
    <t xml:space="preserve">Montáž a dodávka deliacej priecky v.2020 m dlžka 1885 mm - DS3</t>
  </si>
  <si>
    <t xml:space="preserve">148</t>
  </si>
  <si>
    <t xml:space="preserve">75</t>
  </si>
  <si>
    <t xml:space="preserve">72519.S3</t>
  </si>
  <si>
    <t xml:space="preserve">Montáž a dodávka deliacej stienky medzi pisuáre v.705 mm š.400 mm - DS4</t>
  </si>
  <si>
    <t xml:space="preserve">150</t>
  </si>
  <si>
    <t xml:space="preserve">72519.S4</t>
  </si>
  <si>
    <t xml:space="preserve">Montáž a dodávka deliacej steny v.2100 mm š.2980 mm - DS5</t>
  </si>
  <si>
    <t xml:space="preserve">152</t>
  </si>
  <si>
    <t xml:space="preserve">77</t>
  </si>
  <si>
    <t xml:space="preserve">998725102</t>
  </si>
  <si>
    <t xml:space="preserve">Presun hmôt pre zariaďovacie predmety v objektoch výšky nad 6 do 12 m</t>
  </si>
  <si>
    <t xml:space="preserve">154</t>
  </si>
  <si>
    <t xml:space="preserve">762712150</t>
  </si>
  <si>
    <t xml:space="preserve">Montáž priestorových viazaných konštrukcií krovu z reziva prierezovej plochy do 600 cm2</t>
  </si>
  <si>
    <t xml:space="preserve">156</t>
  </si>
  <si>
    <t xml:space="preserve">79</t>
  </si>
  <si>
    <t xml:space="preserve">605110000100</t>
  </si>
  <si>
    <t xml:space="preserve">Konštrukčne hranoly KVH Nsi (nepohľadová kvalita)</t>
  </si>
  <si>
    <t xml:space="preserve">158</t>
  </si>
  <si>
    <t xml:space="preserve">PC.S</t>
  </si>
  <si>
    <t xml:space="preserve">Opracovanie reziva drevoobrabajucom centre</t>
  </si>
  <si>
    <t xml:space="preserve">160</t>
  </si>
  <si>
    <t xml:space="preserve">81</t>
  </si>
  <si>
    <t xml:space="preserve">605110000100.1</t>
  </si>
  <si>
    <t xml:space="preserve">Spojovacie a montážne prvky krovu</t>
  </si>
  <si>
    <t xml:space="preserve">162</t>
  </si>
  <si>
    <t xml:space="preserve">762341202.S</t>
  </si>
  <si>
    <t xml:space="preserve">Montáž latovania zložitých striech pre sklon do 60°</t>
  </si>
  <si>
    <t xml:space="preserve">164</t>
  </si>
  <si>
    <t xml:space="preserve">83</t>
  </si>
  <si>
    <t xml:space="preserve">605430000200.S</t>
  </si>
  <si>
    <t xml:space="preserve">Rezivo stavebné zo smreku - strešné laty impregnované hr. 40 mm, š. 50 mm, dl. 4000-5000 mm</t>
  </si>
  <si>
    <t xml:space="preserve">166</t>
  </si>
  <si>
    <t xml:space="preserve">762341202.S.1</t>
  </si>
  <si>
    <t xml:space="preserve">Montáž kontralatovania zložitých striech pre sklon nad 35°</t>
  </si>
  <si>
    <t xml:space="preserve">168</t>
  </si>
  <si>
    <t xml:space="preserve">85</t>
  </si>
  <si>
    <t xml:space="preserve">762341202.S.2</t>
  </si>
  <si>
    <t xml:space="preserve">Montáž debnenia zloźitých striech zo stavebných dosák hr. do 32 mm ozn. S5 (polovične debnenie)</t>
  </si>
  <si>
    <t xml:space="preserve">170</t>
  </si>
  <si>
    <t xml:space="preserve">605430000200.S.1</t>
  </si>
  <si>
    <t xml:space="preserve">Rezivo stavebné zo smreku - dosky impregnované hr. 25 mm, š. 50 mm, dl. 3000-4000 mm</t>
  </si>
  <si>
    <t xml:space="preserve">172</t>
  </si>
  <si>
    <t xml:space="preserve">87</t>
  </si>
  <si>
    <t xml:space="preserve">762395000.S</t>
  </si>
  <si>
    <t xml:space="preserve">Spojovacie prostriedky pre viazané konštrukcie krovov, debnenie a latovanie, nadstrešné konštr., spádové kliny - svorky, dosky, klince, pásová ocel, vruty</t>
  </si>
  <si>
    <t xml:space="preserve">174</t>
  </si>
  <si>
    <t xml:space="preserve">76284111.S</t>
  </si>
  <si>
    <t xml:space="preserve">Montáž podbíjania striech - detail C ( OSB15 mm, TI20,omietka 3+3 mm )</t>
  </si>
  <si>
    <t xml:space="preserve">176</t>
  </si>
  <si>
    <t xml:space="preserve">89</t>
  </si>
  <si>
    <t xml:space="preserve">76284111.S1</t>
  </si>
  <si>
    <t xml:space="preserve">Montáž a dodávka - detail E ( doteplenie rímsy )</t>
  </si>
  <si>
    <t xml:space="preserve">178</t>
  </si>
  <si>
    <t xml:space="preserve">998762102</t>
  </si>
  <si>
    <t xml:space="preserve">Presun hmôt pre konštrukcie tesárske v objektoch výšky do 12 m</t>
  </si>
  <si>
    <t xml:space="preserve">180</t>
  </si>
  <si>
    <t xml:space="preserve">763</t>
  </si>
  <si>
    <t xml:space="preserve">Konštrukcie - drevostavby</t>
  </si>
  <si>
    <t xml:space="preserve">91</t>
  </si>
  <si>
    <t xml:space="preserve">763115512</t>
  </si>
  <si>
    <t xml:space="preserve">Priecka SDK  hr. 100 mm dvojito opláštená doskami pre suché priestory hr. 12.5 mm s tep. izoláciou, CW 50, označenie Sk1</t>
  </si>
  <si>
    <t xml:space="preserve">182</t>
  </si>
  <si>
    <t xml:space="preserve">763115514</t>
  </si>
  <si>
    <t xml:space="preserve">Priecka SDK  hr. 150 mm dvojito opláštená doskami pre suché priestory hr. 12.5 mm s tep. izoláciou, CW 100, označenie Sk2</t>
  </si>
  <si>
    <t xml:space="preserve">184</t>
  </si>
  <si>
    <t xml:space="preserve">93</t>
  </si>
  <si>
    <t xml:space="preserve">763115712</t>
  </si>
  <si>
    <t xml:space="preserve">Priecka SDK hr. 100 mm dvojito opláštená doskami 1xvlhké+1xsuché priestory hr. 12.5 mm s tep. izoláciou, CW 50,označenie Sk3</t>
  </si>
  <si>
    <t xml:space="preserve">186</t>
  </si>
  <si>
    <t xml:space="preserve">763115712.S</t>
  </si>
  <si>
    <t xml:space="preserve">Priecka SDK hr. 100 mm dvojito opláštená 2x doskami  pre vlhké priestory hr.12.5 mm s tep. izoláciou, CW 50, označenie Sk4</t>
  </si>
  <si>
    <t xml:space="preserve">188</t>
  </si>
  <si>
    <t xml:space="preserve">95</t>
  </si>
  <si>
    <t xml:space="preserve">763116513</t>
  </si>
  <si>
    <t xml:space="preserve">Priecka SDK hr. 205 mm dvojito opláštená doskami pre vlhké priestory hr. 12.5 mm s tep. izoláciou, dvojitá podkonštrukcia 2xCW 75, označenie Sk5</t>
  </si>
  <si>
    <t xml:space="preserve">190</t>
  </si>
  <si>
    <t xml:space="preserve">763120010</t>
  </si>
  <si>
    <t xml:space="preserve">Sadrovlaknítá inštalačná predstena pre sanitárne zariadenia,dvojité  opláštenie, doska pre suché  priestory hr. 12,5 mm Sk6</t>
  </si>
  <si>
    <t xml:space="preserve">192</t>
  </si>
  <si>
    <t xml:space="preserve">97</t>
  </si>
  <si>
    <t xml:space="preserve">763120010.3</t>
  </si>
  <si>
    <t xml:space="preserve">Sadrokartónová inštalačná predstena pre sanitárne zariadenia,dvojité  opláštenie, doska pre suché  priestory hr. 12,5 mm Sk7</t>
  </si>
  <si>
    <t xml:space="preserve">194</t>
  </si>
  <si>
    <t xml:space="preserve">763120010.5</t>
  </si>
  <si>
    <t xml:space="preserve">Sadrokartónová inštalačná stena pre sanitárne zariadenia dvojité opláštenie doskou pre suché  priestory  hr. 12,5 mm  z jednej strany + dvojité opláštenie OSB dosky hr. 15 mm + sadrovláknitá doska hr. 12,5 mm - Sk8</t>
  </si>
  <si>
    <t xml:space="preserve">196</t>
  </si>
  <si>
    <t xml:space="preserve">763120010.4</t>
  </si>
  <si>
    <t xml:space="preserve">Sadrokartónová inštalačná predstena pre sanitárne zariadenia, dvojité opláštenie, doska pre vlhké priestory hr. 12,5 mm Sk7 (3.07, 3.09)</t>
  </si>
  <si>
    <t xml:space="preserve">198</t>
  </si>
  <si>
    <t xml:space="preserve">763138211</t>
  </si>
  <si>
    <t xml:space="preserve">Podhlad SDK, doska so zvýšenou požiarnou odolnosťou hr. 12.5 mm závesný, jednoúrovnová ocelová podkonštrukcia CD .. SkP1</t>
  </si>
  <si>
    <t xml:space="preserve">200</t>
  </si>
  <si>
    <t xml:space="preserve">101</t>
  </si>
  <si>
    <t xml:space="preserve">763138211.1</t>
  </si>
  <si>
    <t xml:space="preserve">Podhlad SDK, doska so zvýšenou požiarnou odolnosťou hr.12.5 mm závesný, jednoúrovňová oceľová podkonštrukcia CD .. SkP3</t>
  </si>
  <si>
    <t xml:space="preserve">202</t>
  </si>
  <si>
    <t xml:space="preserve">763138213.2</t>
  </si>
  <si>
    <t xml:space="preserve">Podhlad SDK, protipožiarna impregnovaná doska hr. 12.5 mm závesný, jednoúrovnová oceľová podkonštrukcia CD .. SkP2</t>
  </si>
  <si>
    <t xml:space="preserve">204</t>
  </si>
  <si>
    <t xml:space="preserve">103</t>
  </si>
  <si>
    <t xml:space="preserve">763168121</t>
  </si>
  <si>
    <t xml:space="preserve">SDK obklady drevených stlpov prierezu 12x12 cm, doska protipožiarna  hr. 12,5 mm, ochranný uholník</t>
  </si>
  <si>
    <t xml:space="preserve">206</t>
  </si>
  <si>
    <t xml:space="preserve">763181113</t>
  </si>
  <si>
    <t xml:space="preserve">Zárubne oceľové pre SDK priečky  do 2,75 m š 600-1000 mm hr. 125 mm</t>
  </si>
  <si>
    <t xml:space="preserve">208</t>
  </si>
  <si>
    <t xml:space="preserve">105</t>
  </si>
  <si>
    <t xml:space="preserve">763710010</t>
  </si>
  <si>
    <t xml:space="preserve">Montáž obvodových stien stlpikovou konštrukciou - F3 - vikiere</t>
  </si>
  <si>
    <t xml:space="preserve">210</t>
  </si>
  <si>
    <t xml:space="preserve">605710001400</t>
  </si>
  <si>
    <t xml:space="preserve">Konštrukcné drevo - KVH, Nsi - hranoly 120x120 mm</t>
  </si>
  <si>
    <t xml:space="preserve">212</t>
  </si>
  <si>
    <t xml:space="preserve">107</t>
  </si>
  <si>
    <t xml:space="preserve">631440042100</t>
  </si>
  <si>
    <t xml:space="preserve">120x600x1200 mm izolácia z kamennej vlny vhodná pre nezatažené lahké priecky, šikmé strechy, stropy, podhlady</t>
  </si>
  <si>
    <t xml:space="preserve">214</t>
  </si>
  <si>
    <t xml:space="preserve">607260000300</t>
  </si>
  <si>
    <t xml:space="preserve">Doska OSB nebrúsená hr. 18 mm</t>
  </si>
  <si>
    <t xml:space="preserve">216</t>
  </si>
  <si>
    <t xml:space="preserve">109</t>
  </si>
  <si>
    <t xml:space="preserve">283230006800</t>
  </si>
  <si>
    <t xml:space="preserve">Parotesné zábrany  š. 1,5 m s imtegrovaným lepiacim pásom, hliníková vrstva uložená medzi vysoko transparentnou PES fóliou a PE fóliou s vystužujúcou mriežkou (180g/m2)</t>
  </si>
  <si>
    <t xml:space="preserve">218</t>
  </si>
  <si>
    <t xml:space="preserve">283230004600</t>
  </si>
  <si>
    <t xml:space="preserve">Podstrešná PE fólia šxl 1,5x50 m, plošná hmotnost 140 g/m2, nekontaktná paropriepustná, pre šikmé strechy</t>
  </si>
  <si>
    <t xml:space="preserve">220</t>
  </si>
  <si>
    <t xml:space="preserve">111</t>
  </si>
  <si>
    <t xml:space="preserve">605710000700</t>
  </si>
  <si>
    <t xml:space="preserve">Konštrukcné drevo - KVH, Nsi - hranoly 100x60mm</t>
  </si>
  <si>
    <t xml:space="preserve">222</t>
  </si>
  <si>
    <t xml:space="preserve">631440042000</t>
  </si>
  <si>
    <t xml:space="preserve">100x600x1200 mm izolácia z kamennej vlny vhodná pre nezatažené lahké priecky, šikmé strechy, stropy, podhlady</t>
  </si>
  <si>
    <t xml:space="preserve">224</t>
  </si>
  <si>
    <t xml:space="preserve">113</t>
  </si>
  <si>
    <t xml:space="preserve">605430000100</t>
  </si>
  <si>
    <t xml:space="preserve">Stavebné rezivo zo smreku, laty 30x50mm</t>
  </si>
  <si>
    <t xml:space="preserve">226</t>
  </si>
  <si>
    <t xml:space="preserve">998763101</t>
  </si>
  <si>
    <t xml:space="preserve">Presun hmôt pre drevostavby v objektoch výšky do 12 m</t>
  </si>
  <si>
    <t xml:space="preserve">228</t>
  </si>
  <si>
    <t xml:space="preserve">115</t>
  </si>
  <si>
    <t xml:space="preserve">764171301</t>
  </si>
  <si>
    <t xml:space="preserve">Krytina  falcovaná sklon strechy do 30° o hr. 0,5 mm s makkým jadrom, vrátane doplnkov</t>
  </si>
  <si>
    <t xml:space="preserve">230</t>
  </si>
  <si>
    <t xml:space="preserve">76441055.S</t>
  </si>
  <si>
    <t xml:space="preserve">Oplechovanie parapetov z LPL plechu, vrátane rohov r.š. 460 mm - K6</t>
  </si>
  <si>
    <t xml:space="preserve">232</t>
  </si>
  <si>
    <t xml:space="preserve">117</t>
  </si>
  <si>
    <t xml:space="preserve">76442155.S</t>
  </si>
  <si>
    <t xml:space="preserve">Oplechovanie ríms, balkónov, terás z LPL, r.š. 390 mm - K5</t>
  </si>
  <si>
    <t xml:space="preserve">234</t>
  </si>
  <si>
    <t xml:space="preserve">76442155.S1</t>
  </si>
  <si>
    <t xml:space="preserve">Oplechovanie z LPL plechu, do r.š. 410 mm - K11-K16</t>
  </si>
  <si>
    <t xml:space="preserve">236</t>
  </si>
  <si>
    <t xml:space="preserve">119</t>
  </si>
  <si>
    <t xml:space="preserve">76443056.S</t>
  </si>
  <si>
    <t xml:space="preserve">Oplechovanie muriva a atík z poplastovaného plechu, vrátane rohov r.š. 640  mm - K17</t>
  </si>
  <si>
    <t xml:space="preserve">238</t>
  </si>
  <si>
    <t xml:space="preserve">76475110.S</t>
  </si>
  <si>
    <t xml:space="preserve">Žlaby z LPL plechu s hákmi, celami,rohmi a hrdlami priemer D100 mm rš. 250 mm - K3</t>
  </si>
  <si>
    <t xml:space="preserve">240</t>
  </si>
  <si>
    <t xml:space="preserve">121</t>
  </si>
  <si>
    <t xml:space="preserve">76475110.S1</t>
  </si>
  <si>
    <t xml:space="preserve">Žlaby z LPL plechu s hákmi, celami,rohmi a hrdlami hranatý atyp 55x85 rš. 360 mm - K7</t>
  </si>
  <si>
    <t xml:space="preserve">242</t>
  </si>
  <si>
    <t xml:space="preserve">76475135.S</t>
  </si>
  <si>
    <t xml:space="preserve">Žlaby z LPL plechu s hákmi, celami,rohmi a hrdlami priemer DN150 mm rš. 330 mm - K1</t>
  </si>
  <si>
    <t xml:space="preserve">244</t>
  </si>
  <si>
    <t xml:space="preserve">123</t>
  </si>
  <si>
    <t xml:space="preserve">76495075.S</t>
  </si>
  <si>
    <t xml:space="preserve">Odpadové rúry z LPL plechu rovné priemer 80 mm - K4</t>
  </si>
  <si>
    <t xml:space="preserve">246</t>
  </si>
  <si>
    <t xml:space="preserve">76495075.S1</t>
  </si>
  <si>
    <t xml:space="preserve">Odpadové rúry z LPL plechu rovné hranatá 80x80 mm - K8</t>
  </si>
  <si>
    <t xml:space="preserve">248</t>
  </si>
  <si>
    <t xml:space="preserve">125</t>
  </si>
  <si>
    <t xml:space="preserve">76495100.S</t>
  </si>
  <si>
    <t xml:space="preserve">Odpadové rúry z LPL plechu rovné priemer 125 mm - K2</t>
  </si>
  <si>
    <t xml:space="preserve">250</t>
  </si>
  <si>
    <t xml:space="preserve">76495101.S</t>
  </si>
  <si>
    <t xml:space="preserve">Protisnehové zábrany z hákov</t>
  </si>
  <si>
    <t xml:space="preserve">252</t>
  </si>
  <si>
    <t xml:space="preserve">127</t>
  </si>
  <si>
    <t xml:space="preserve">76495102.S</t>
  </si>
  <si>
    <t xml:space="preserve">Kotlík kónický do priemeru 100 mm</t>
  </si>
  <si>
    <t xml:space="preserve">254</t>
  </si>
  <si>
    <t xml:space="preserve">76495103.S</t>
  </si>
  <si>
    <t xml:space="preserve">Kotlík kónický do priemeru nad 100 do 125 mm</t>
  </si>
  <si>
    <t xml:space="preserve">256</t>
  </si>
  <si>
    <t xml:space="preserve">129</t>
  </si>
  <si>
    <t xml:space="preserve">76495102.S.1</t>
  </si>
  <si>
    <t xml:space="preserve">Kotlík kónický hranatý 80x80 mm</t>
  </si>
  <si>
    <t xml:space="preserve">258</t>
  </si>
  <si>
    <t xml:space="preserve">998764102</t>
  </si>
  <si>
    <t xml:space="preserve">Presun hmôt pre konštrukcie klampiarske v objektoch výšky nad 6 do 12 m</t>
  </si>
  <si>
    <t xml:space="preserve">260</t>
  </si>
  <si>
    <t xml:space="preserve">131</t>
  </si>
  <si>
    <t xml:space="preserve">765312601</t>
  </si>
  <si>
    <t xml:space="preserve">Keramická krytina, Bobrovka, zložitých striech, sklon od 35° do 60°, korunové  kladenie, povrch.úprava engoba matná, vrátane doplnkov</t>
  </si>
  <si>
    <t xml:space="preserve">262</t>
  </si>
  <si>
    <t xml:space="preserve">765314305</t>
  </si>
  <si>
    <t xml:space="preserve">Hreben s použitím vetracieho pásu hliník, sklon od 35° do 60°</t>
  </si>
  <si>
    <t xml:space="preserve">264</t>
  </si>
  <si>
    <t xml:space="preserve">133</t>
  </si>
  <si>
    <t xml:space="preserve">765314305.1</t>
  </si>
  <si>
    <t xml:space="preserve">Nárožie s použitím vetracieho pásu hliník, sklon od 35° do 60°</t>
  </si>
  <si>
    <t xml:space="preserve">266</t>
  </si>
  <si>
    <t xml:space="preserve">765314501</t>
  </si>
  <si>
    <t xml:space="preserve">Úžlabie, pás so stredovou stojatou drážkou - K10</t>
  </si>
  <si>
    <t xml:space="preserve">268</t>
  </si>
  <si>
    <t xml:space="preserve">135</t>
  </si>
  <si>
    <t xml:space="preserve">765314511</t>
  </si>
  <si>
    <t xml:space="preserve">Odkvap pod krytinu , odkvapový plech - K9</t>
  </si>
  <si>
    <t xml:space="preserve">270</t>
  </si>
  <si>
    <t xml:space="preserve">765901443</t>
  </si>
  <si>
    <t xml:space="preserve">Strešná fólia nad 35°s integrovanými lepiacimi pásmi, na krokvy, min.145g/m2</t>
  </si>
  <si>
    <t xml:space="preserve">272</t>
  </si>
  <si>
    <t xml:space="preserve">137</t>
  </si>
  <si>
    <t xml:space="preserve">998765102</t>
  </si>
  <si>
    <t xml:space="preserve">Presun hmôt pre tvrdé krytiny v objektoch výšky nad 6 do 12 m</t>
  </si>
  <si>
    <t xml:space="preserve">274</t>
  </si>
  <si>
    <t xml:space="preserve">766</t>
  </si>
  <si>
    <t xml:space="preserve">Konštrukcie stolárske</t>
  </si>
  <si>
    <t xml:space="preserve">766621411.S</t>
  </si>
  <si>
    <t xml:space="preserve">Montáž a dodávka revízných sadrokartónových dvierok  vratane rámu z OSB dosky hr. 25 mm ozn. RD kotveného  do konštrukcie SDK podhľadu</t>
  </si>
  <si>
    <t xml:space="preserve">276</t>
  </si>
  <si>
    <t xml:space="preserve">139</t>
  </si>
  <si>
    <t xml:space="preserve">766621400.S</t>
  </si>
  <si>
    <t xml:space="preserve">Montáž okien plastových s hydroizolacnými ISO páskami (exteriérová a interiérová)</t>
  </si>
  <si>
    <t xml:space="preserve">278</t>
  </si>
  <si>
    <t xml:space="preserve">283290005800.S</t>
  </si>
  <si>
    <t xml:space="preserve">Tesniaca paropriepustná fólia polymér-flísová, š. 70 mm, dl. 30 m, pre tesnenie pripájacej škáry okenného rámu a muriva z exteriéru</t>
  </si>
  <si>
    <t xml:space="preserve">280</t>
  </si>
  <si>
    <t xml:space="preserve">141</t>
  </si>
  <si>
    <t xml:space="preserve">283290006200.S</t>
  </si>
  <si>
    <t xml:space="preserve">Tesniaca paronepriepustná fólia polymér-flísová, š. 70 mm, dl. 30 m, pre tesnenie pripájacej škáry okenného rámu a muriva z interiéru</t>
  </si>
  <si>
    <t xml:space="preserve">282</t>
  </si>
  <si>
    <t xml:space="preserve">611410010400.S</t>
  </si>
  <si>
    <t xml:space="preserve">Plastové okno dvojkrídlové OS+OS, vxš 2015x2000 mm, izolacné trojsklo - O1</t>
  </si>
  <si>
    <t xml:space="preserve">284</t>
  </si>
  <si>
    <t xml:space="preserve">143</t>
  </si>
  <si>
    <t xml:space="preserve">549150000600</t>
  </si>
  <si>
    <t xml:space="preserve">Klucka dverová 2x, 2x rozeta BB, FAB, nehrdzavejúca ocel, povrch nerez brúsený,</t>
  </si>
  <si>
    <t xml:space="preserve">286</t>
  </si>
  <si>
    <t xml:space="preserve">766671002.S</t>
  </si>
  <si>
    <t xml:space="preserve">Montáž okna strešného vrátane príslušenstva, velkost okna 78x118 cm</t>
  </si>
  <si>
    <t xml:space="preserve">288</t>
  </si>
  <si>
    <t xml:space="preserve">145</t>
  </si>
  <si>
    <t xml:space="preserve">611310005700.S</t>
  </si>
  <si>
    <t xml:space="preserve">Strešné okno drevené kyvné, šxv 780x1180 mm s kluckou - O2</t>
  </si>
  <si>
    <t xml:space="preserve">290</t>
  </si>
  <si>
    <t xml:space="preserve">611380003300.S</t>
  </si>
  <si>
    <t xml:space="preserve">Lemovanie hliníkové, šxv 780x1180 mm bez zateplovacej sady, pre profilovanú strešnú krytinu do 120 mm</t>
  </si>
  <si>
    <t xml:space="preserve">292</t>
  </si>
  <si>
    <t xml:space="preserve">147</t>
  </si>
  <si>
    <t xml:space="preserve">611380006700.S</t>
  </si>
  <si>
    <t xml:space="preserve">Zateplovacia sada pre osadenie strešného okna alebo výlezu, šxv 780x1180 mm</t>
  </si>
  <si>
    <t xml:space="preserve">294</t>
  </si>
  <si>
    <t xml:space="preserve">766694143.S</t>
  </si>
  <si>
    <t xml:space="preserve">Montáž parapetnej dosky plastovej šírky do 300 mm, dlžky 1600-2600 mm</t>
  </si>
  <si>
    <t xml:space="preserve">296</t>
  </si>
  <si>
    <t xml:space="preserve">149</t>
  </si>
  <si>
    <t xml:space="preserve">611560000400.S</t>
  </si>
  <si>
    <t xml:space="preserve">Parapetná doska plastová, šírka 315 mm, komôrková vnútorná, zlatý dub, mramor, mahagon, svetlý buk, orech</t>
  </si>
  <si>
    <t xml:space="preserve">298</t>
  </si>
  <si>
    <t xml:space="preserve">767161140</t>
  </si>
  <si>
    <t xml:space="preserve">Montáž a dodávka zábradlia vr. pozinkovania + 2x náter RAL 9007 - ozn. Z/1,Z/2</t>
  </si>
  <si>
    <t xml:space="preserve">300</t>
  </si>
  <si>
    <t xml:space="preserve">151</t>
  </si>
  <si>
    <t xml:space="preserve">767161140.S</t>
  </si>
  <si>
    <t xml:space="preserve">Montáž a dodávka nerezového madla - ozn. Z/3 dl. 3,5m + 4x úchyt</t>
  </si>
  <si>
    <t xml:space="preserve">sub</t>
  </si>
  <si>
    <t xml:space="preserve">302</t>
  </si>
  <si>
    <t xml:space="preserve">767161141.S</t>
  </si>
  <si>
    <t xml:space="preserve">Montáž a dodávka nerezového madla - ozn. Z/4 dl. 1,2m + 2x úchyt</t>
  </si>
  <si>
    <t xml:space="preserve">304</t>
  </si>
  <si>
    <t xml:space="preserve">153</t>
  </si>
  <si>
    <t xml:space="preserve">767332.S</t>
  </si>
  <si>
    <t xml:space="preserve">Montáž a dodávka prestrešenie vstupu - tvrdené bezpecnostné sklo vr. kotvenia a líšt</t>
  </si>
  <si>
    <t xml:space="preserve">306</t>
  </si>
  <si>
    <t xml:space="preserve">767590205</t>
  </si>
  <si>
    <t xml:space="preserve">Montáž cistiacej rohože gumovo - polypropylénovej na podlahu</t>
  </si>
  <si>
    <t xml:space="preserve">308</t>
  </si>
  <si>
    <t xml:space="preserve">155</t>
  </si>
  <si>
    <t xml:space="preserve">697540000100</t>
  </si>
  <si>
    <t xml:space="preserve">Rohož 100 % polypropylénová, podklad 4 mm PVC, výška rohože 17 mm, MBM mat</t>
  </si>
  <si>
    <t xml:space="preserve">310</t>
  </si>
  <si>
    <t xml:space="preserve">767590225</t>
  </si>
  <si>
    <t xml:space="preserve">Montáž hliníkového rámu L k cistiacim rohožiam</t>
  </si>
  <si>
    <t xml:space="preserve">312</t>
  </si>
  <si>
    <t xml:space="preserve">157</t>
  </si>
  <si>
    <t xml:space="preserve">697590000100</t>
  </si>
  <si>
    <t xml:space="preserve">Zápustný hliníkový rám L 25x20x3 mm, L 20x25x3 mm; L30x20x3 mm; k rohoži</t>
  </si>
  <si>
    <t xml:space="preserve">314</t>
  </si>
  <si>
    <t xml:space="preserve">767641120.S</t>
  </si>
  <si>
    <t xml:space="preserve">Montáž kovové dvojkrídlové dvere, zárubne, vrátane kovania</t>
  </si>
  <si>
    <t xml:space="preserve">316</t>
  </si>
  <si>
    <t xml:space="preserve">159</t>
  </si>
  <si>
    <t xml:space="preserve">5534100411.S</t>
  </si>
  <si>
    <t xml:space="preserve">Dvere kovové dvojkrídlové so svetlíkmi 3260x3260 mm - rozmer dverí 1600x2100 mm, výpln dvojsklo vr. Zárubne, protipožiarne EI 15/D3-C</t>
  </si>
  <si>
    <t xml:space="preserve">318</t>
  </si>
  <si>
    <t xml:space="preserve">5534100411.S1</t>
  </si>
  <si>
    <t xml:space="preserve">Dvere kovové dvojkrídlové, presklené 1600x2100 mm, výpln dvojsklo vr. Zárubne</t>
  </si>
  <si>
    <t xml:space="preserve">320</t>
  </si>
  <si>
    <t xml:space="preserve">161</t>
  </si>
  <si>
    <t xml:space="preserve">5534100411.S2</t>
  </si>
  <si>
    <t xml:space="preserve">Dvere kovové dvojkrídlové, presklené 1600x2100 mm, výpln dvojsklo vr. Zárubne, protipožiarne EI 15/D3-C</t>
  </si>
  <si>
    <t xml:space="preserve">322</t>
  </si>
  <si>
    <t xml:space="preserve">5534100411.S3</t>
  </si>
  <si>
    <t xml:space="preserve">Dvere kovové dvojkrídlové, presklené 1970x2280 mm, výpln dvojsklo vr. Zárubne, protipožiarne EI 30/D3-C</t>
  </si>
  <si>
    <t xml:space="preserve">324</t>
  </si>
  <si>
    <t xml:space="preserve">163</t>
  </si>
  <si>
    <t xml:space="preserve">767641120.S.1</t>
  </si>
  <si>
    <t xml:space="preserve">Montáž -drevotrieskové jednokrídlové dvere, kovové zárubne, vrátane kovania</t>
  </si>
  <si>
    <t xml:space="preserve">326</t>
  </si>
  <si>
    <t xml:space="preserve">5534100411.S.1</t>
  </si>
  <si>
    <t xml:space="preserve">Dvere drievotrieskové jednokrídlové,plna výplň š. krídla 600-1100 xvýška krídla 1970/2100 mm - protipožiarne EW15/D3-C so samozatváračom</t>
  </si>
  <si>
    <t xml:space="preserve">328</t>
  </si>
  <si>
    <t xml:space="preserve">165</t>
  </si>
  <si>
    <t xml:space="preserve">5534100411.S.2</t>
  </si>
  <si>
    <t xml:space="preserve">Dvere drievotrieskové jednokrídlové,plna výplň š. krídla 600-1000 xvýška krídla 1970/2100 mm - protipožiarne EW30D3-/C so samozatváračom</t>
  </si>
  <si>
    <t xml:space="preserve">330</t>
  </si>
  <si>
    <t xml:space="preserve">5534100413.S</t>
  </si>
  <si>
    <t xml:space="preserve">Dvere drievotrieskové jednokrídlové,plna výplň š. krídla 1100 xvýška krídla 2100 mm,  - protipožiarne EW30/D3-C so samozatváračom</t>
  </si>
  <si>
    <t xml:space="preserve">332</t>
  </si>
  <si>
    <t xml:space="preserve">167</t>
  </si>
  <si>
    <t xml:space="preserve">5534100412.S</t>
  </si>
  <si>
    <t xml:space="preserve">Dvere drievotrieskové jednokrídlové,plna výplň š. krídla 800-1000 xvýška krídla 1970/2100 mm - protipožiarne EI15/D3-C so samozatváračom</t>
  </si>
  <si>
    <t xml:space="preserve">334</t>
  </si>
  <si>
    <t xml:space="preserve">5534100411.S.3</t>
  </si>
  <si>
    <t xml:space="preserve">Dvere drievotrieskové jednokrídlové,plna výplň š. krídla 600-1100 xvýška krídla 1970/2100 mm</t>
  </si>
  <si>
    <t xml:space="preserve">336</t>
  </si>
  <si>
    <t xml:space="preserve">169</t>
  </si>
  <si>
    <t xml:space="preserve">767641120.S.2</t>
  </si>
  <si>
    <t xml:space="preserve">Montáž -drevotrieskové dvojkrídlové dvere, kovové zárubne, vrátane kovania</t>
  </si>
  <si>
    <t xml:space="preserve">338</t>
  </si>
  <si>
    <t xml:space="preserve">5534100411.S.4</t>
  </si>
  <si>
    <t xml:space="preserve">Dvere drievotrieskové dvjkrídlové,plna výplň 1440x1960mm - protipožiarne EW30/D3-C so samozatváračom</t>
  </si>
  <si>
    <t xml:space="preserve">340</t>
  </si>
  <si>
    <t xml:space="preserve">171</t>
  </si>
  <si>
    <t xml:space="preserve">767641120.S.3</t>
  </si>
  <si>
    <t xml:space="preserve">Montáž exteriérových jednokrídlových dverí z PVC rámu vrátane bočného svetlíka  1540x2050 mm</t>
  </si>
  <si>
    <t xml:space="preserve">342</t>
  </si>
  <si>
    <t xml:space="preserve">5534100412.S.1</t>
  </si>
  <si>
    <t xml:space="preserve">Dvere  Z PVC rámu vrátane bočného svetlíka  1540x2050 do 400mm netraspratentná výpň , zvyšná časť vyplnená izolačným trojsklo. protipožiarne EI15/D3-C so samozatváračom</t>
  </si>
  <si>
    <t xml:space="preserve">344</t>
  </si>
  <si>
    <t xml:space="preserve">173</t>
  </si>
  <si>
    <t xml:space="preserve">767641120.S.4</t>
  </si>
  <si>
    <t xml:space="preserve">Montáž exteriérových dvojkrídlových dverí z PVC rámu  1560x2080 mm</t>
  </si>
  <si>
    <t xml:space="preserve">346</t>
  </si>
  <si>
    <t xml:space="preserve">5534100412.S.2</t>
  </si>
  <si>
    <t xml:space="preserve">Dvere  Z PVC rámu 1560x2080 do 400mm netraspratentná výpň , zvyšná časť vyplnená izolačným trojsklo. protipožiarne EI15/D3-C so samozatváračom</t>
  </si>
  <si>
    <t xml:space="preserve">348</t>
  </si>
  <si>
    <t xml:space="preserve">175</t>
  </si>
  <si>
    <t xml:space="preserve">767661561</t>
  </si>
  <si>
    <t xml:space="preserve">Montáž interierovej hliníkovej žalúzie od šírky 120 cm do 200 cm dĺžky do 260 cm</t>
  </si>
  <si>
    <t xml:space="preserve">350</t>
  </si>
  <si>
    <t xml:space="preserve">611530081100</t>
  </si>
  <si>
    <t xml:space="preserve">Žalúzie interiérové hliníkové,  šxl 1750x2250 mm</t>
  </si>
  <si>
    <t xml:space="preserve">352</t>
  </si>
  <si>
    <t xml:space="preserve">177</t>
  </si>
  <si>
    <t xml:space="preserve">611530080200</t>
  </si>
  <si>
    <t xml:space="preserve">Žalúzie interiérové hliníkové, šxl 1750x1450 mm</t>
  </si>
  <si>
    <t xml:space="preserve">354</t>
  </si>
  <si>
    <t xml:space="preserve">767995102</t>
  </si>
  <si>
    <t xml:space="preserve">Montáž ostatných atypických kovových stavebných doplnkových konštrukcií - kotvenie so zvarkami</t>
  </si>
  <si>
    <t xml:space="preserve">356</t>
  </si>
  <si>
    <t xml:space="preserve">179</t>
  </si>
  <si>
    <t xml:space="preserve">767995104</t>
  </si>
  <si>
    <t xml:space="preserve">Montáž ostatných atypických kovových stavebných doplnkových konštrukcií nad 20 do 50 kg</t>
  </si>
  <si>
    <t xml:space="preserve">358</t>
  </si>
  <si>
    <t xml:space="preserve">134870001140.S</t>
  </si>
  <si>
    <t xml:space="preserve">Ocelový nosník HEA 180, HEA 300 z valcovanej ocele S235JR</t>
  </si>
  <si>
    <t xml:space="preserve">360</t>
  </si>
  <si>
    <t xml:space="preserve">181</t>
  </si>
  <si>
    <t xml:space="preserve">998767102</t>
  </si>
  <si>
    <t xml:space="preserve">Presun hmôt pre kovové stavebné doplnkové konštrukcie v objektoch výšky nad 6 do 12 m</t>
  </si>
  <si>
    <t xml:space="preserve">362</t>
  </si>
  <si>
    <t xml:space="preserve">771</t>
  </si>
  <si>
    <t xml:space="preserve">Podlahy z dlaždíc</t>
  </si>
  <si>
    <t xml:space="preserve">771575109</t>
  </si>
  <si>
    <t xml:space="preserve">Montáž podláh z dlaždíc keramických do tmelu vel. 300 x 300 mm ozn. P2, P7</t>
  </si>
  <si>
    <t xml:space="preserve">364</t>
  </si>
  <si>
    <t xml:space="preserve">183</t>
  </si>
  <si>
    <t xml:space="preserve">597740001600</t>
  </si>
  <si>
    <t xml:space="preserve">Dlaždice keramické,lxvxhr 297x297x8 mm</t>
  </si>
  <si>
    <t xml:space="preserve">366</t>
  </si>
  <si>
    <t xml:space="preserve">998771102</t>
  </si>
  <si>
    <t xml:space="preserve">Presun hmôt pre podlahy z dlaždíc v objektoch výšky nad 6 do 12 m</t>
  </si>
  <si>
    <t xml:space="preserve">368</t>
  </si>
  <si>
    <t xml:space="preserve">775</t>
  </si>
  <si>
    <t xml:space="preserve">Podlahy vlysové a parketové</t>
  </si>
  <si>
    <t xml:space="preserve">185</t>
  </si>
  <si>
    <t xml:space="preserve">775413130</t>
  </si>
  <si>
    <t xml:space="preserve">Montáž podlahových soklíkov alebo líšt obvodových lepením, ozn. P5</t>
  </si>
  <si>
    <t xml:space="preserve">370</t>
  </si>
  <si>
    <t xml:space="preserve">611990004200</t>
  </si>
  <si>
    <t xml:space="preserve">Lišta soklová</t>
  </si>
  <si>
    <t xml:space="preserve">372</t>
  </si>
  <si>
    <t xml:space="preserve">187</t>
  </si>
  <si>
    <t xml:space="preserve">775550110</t>
  </si>
  <si>
    <t xml:space="preserve">Montáž podlahy z laminátových a drevených parkiet, click spoj, položená, volne ozn. P5</t>
  </si>
  <si>
    <t xml:space="preserve">374</t>
  </si>
  <si>
    <t xml:space="preserve">611980003015</t>
  </si>
  <si>
    <t xml:space="preserve">Podlaha laminátová, hrúbka 8 mm</t>
  </si>
  <si>
    <t xml:space="preserve">376</t>
  </si>
  <si>
    <t xml:space="preserve">189</t>
  </si>
  <si>
    <t xml:space="preserve">775592141</t>
  </si>
  <si>
    <t xml:space="preserve">Montáž podložky vyrovnávacej a tlmiacej penovej hr. 3 mm pod plávajúce podlahy, ozn. P5</t>
  </si>
  <si>
    <t xml:space="preserve">378</t>
  </si>
  <si>
    <t xml:space="preserve">283230008600</t>
  </si>
  <si>
    <t xml:space="preserve">Podložka z PE pod plávajúce podlahy, hr. 3 mm,</t>
  </si>
  <si>
    <t xml:space="preserve">380</t>
  </si>
  <si>
    <t xml:space="preserve">191</t>
  </si>
  <si>
    <t xml:space="preserve">998775102</t>
  </si>
  <si>
    <t xml:space="preserve">Presun hmôt pre podlahy vlysové a parketové v objektoch výšky nad 6 do 12 m</t>
  </si>
  <si>
    <t xml:space="preserve">382</t>
  </si>
  <si>
    <t xml:space="preserve">776541100</t>
  </si>
  <si>
    <t xml:space="preserve">Lepenie povlakových podláh PVC heterogénnych v pásoch vr. Soklíkov, ozn. P1, P6a, P6b</t>
  </si>
  <si>
    <t xml:space="preserve">384</t>
  </si>
  <si>
    <t xml:space="preserve">193</t>
  </si>
  <si>
    <t xml:space="preserve">284110000410</t>
  </si>
  <si>
    <t xml:space="preserve">Podlaha PVC heterogénna, hrúbka 2,5 mm</t>
  </si>
  <si>
    <t xml:space="preserve">386</t>
  </si>
  <si>
    <t xml:space="preserve">776541300</t>
  </si>
  <si>
    <t xml:space="preserve">Lepenie povlakových podláh PVC vinyl heterogénnych LVT v dielcoch vrátane soklíkov, ozn. P3</t>
  </si>
  <si>
    <t xml:space="preserve">388</t>
  </si>
  <si>
    <t xml:space="preserve">195</t>
  </si>
  <si>
    <t xml:space="preserve">284110004110</t>
  </si>
  <si>
    <t xml:space="preserve">Podlaha PVC heterogénna, hrúbka 3,0 mm</t>
  </si>
  <si>
    <t xml:space="preserve">390</t>
  </si>
  <si>
    <t xml:space="preserve">998776102</t>
  </si>
  <si>
    <t xml:space="preserve">Presun hmôt pre podlahy povlakové v objektoch výšky nad 6 do 12 m</t>
  </si>
  <si>
    <t xml:space="preserve">392</t>
  </si>
  <si>
    <t xml:space="preserve">777</t>
  </si>
  <si>
    <t xml:space="preserve">Podlahy syntetické</t>
  </si>
  <si>
    <t xml:space="preserve">197</t>
  </si>
  <si>
    <t xml:space="preserve">777531020</t>
  </si>
  <si>
    <t xml:space="preserve">Polyuretánová samonivelacná stierka hr. 4 mm Sikafloor 327, penetrácia, 2x stierka s kremicitým pieskom, uzatvárací náter, ozn. P4</t>
  </si>
  <si>
    <t xml:space="preserve">394</t>
  </si>
  <si>
    <t xml:space="preserve">998777102</t>
  </si>
  <si>
    <t xml:space="preserve">Presun hmôt pre podlahy syntetické v objektoch výšky nad 6 do 12 m</t>
  </si>
  <si>
    <t xml:space="preserve">396</t>
  </si>
  <si>
    <t xml:space="preserve">781</t>
  </si>
  <si>
    <t xml:space="preserve">Obklady</t>
  </si>
  <si>
    <t xml:space="preserve">199</t>
  </si>
  <si>
    <t xml:space="preserve">781445020</t>
  </si>
  <si>
    <t xml:space="preserve">Montáž obkladov vnútor. stien z obkladaciek kladených do tmelu vel. 300x300 mm vr. rohových líšt</t>
  </si>
  <si>
    <t xml:space="preserve">398</t>
  </si>
  <si>
    <t xml:space="preserve">597740000900</t>
  </si>
  <si>
    <t xml:space="preserve">Dlaždice keramické, lxv 300x300 mm</t>
  </si>
  <si>
    <t xml:space="preserve">400</t>
  </si>
  <si>
    <t xml:space="preserve">201</t>
  </si>
  <si>
    <t xml:space="preserve">998781102</t>
  </si>
  <si>
    <t xml:space="preserve">Presun hmôt pre obklady keramické v objektoch výšky nad 6 do 12 m</t>
  </si>
  <si>
    <t xml:space="preserve">402</t>
  </si>
  <si>
    <t xml:space="preserve">784</t>
  </si>
  <si>
    <t xml:space="preserve">Malby</t>
  </si>
  <si>
    <t xml:space="preserve">784452373</t>
  </si>
  <si>
    <t xml:space="preserve">Malby z maliarskych zmesí na omietky a sadrokartón ručne nanášané tónované dvojnásobné na hrubozrnný podklad výšky do 3,80 m</t>
  </si>
  <si>
    <t xml:space="preserve">404</t>
  </si>
  <si>
    <t xml:space="preserve">783</t>
  </si>
  <si>
    <t xml:space="preserve">Nátery</t>
  </si>
  <si>
    <t xml:space="preserve">203</t>
  </si>
  <si>
    <t xml:space="preserve">783124220</t>
  </si>
  <si>
    <t xml:space="preserve">Nátery oceľ.konštr. stredných B a plnostenných D syntetické jednonásobné, 2x s emailovaním - 105μm  - profil HEB</t>
  </si>
  <si>
    <t xml:space="preserve">406</t>
  </si>
  <si>
    <t xml:space="preserve">783125230</t>
  </si>
  <si>
    <t xml:space="preserve">Nátery oceľ.konštr. syntet. ľahkých , CC jednonás. 2x s emailovaním - 105μm - zarubne</t>
  </si>
  <si>
    <t xml:space="preserve">408</t>
  </si>
  <si>
    <t xml:space="preserve">OST</t>
  </si>
  <si>
    <t xml:space="preserve">Ostatné rozpoctové náklady</t>
  </si>
  <si>
    <t xml:space="preserve">205</t>
  </si>
  <si>
    <t xml:space="preserve">0000.S</t>
  </si>
  <si>
    <t xml:space="preserve">D+M - ZVISLÁ HYDRAULICKÁ ZDVÍHACIA PLOŠINA s pohonom na ozubené koleso,  4x batéria s  automatickým nabíjaním, nosnosť min. 200 kg, rýchlosť min. 6,0m/min.; rozmer plošiny min.1250x800 mm, zdvih 950mm.</t>
  </si>
  <si>
    <t xml:space="preserve">262144</t>
  </si>
  <si>
    <t xml:space="preserve">410</t>
  </si>
  <si>
    <t xml:space="preserve">0001.SA</t>
  </si>
  <si>
    <t xml:space="preserve">Inžinierska činnosť</t>
  </si>
  <si>
    <t xml:space="preserve">412</t>
  </si>
  <si>
    <t xml:space="preserve">207</t>
  </si>
  <si>
    <t xml:space="preserve">0003.SA</t>
  </si>
  <si>
    <t xml:space="preserve">Dodávka a montáž hasiacich 6kg práškových prístrojov vrátane  konzoly</t>
  </si>
  <si>
    <t xml:space="preserve">414</t>
  </si>
  <si>
    <t xml:space="preserve">VRN</t>
  </si>
  <si>
    <t xml:space="preserve">Vedlajšie rozpoctové náklady</t>
  </si>
  <si>
    <t xml:space="preserve">0003.S</t>
  </si>
  <si>
    <t xml:space="preserve">Zariadenie staveniska</t>
  </si>
  <si>
    <t xml:space="preserve">eur</t>
  </si>
  <si>
    <t xml:space="preserve">46824682</t>
  </si>
  <si>
    <t xml:space="preserve">HZS</t>
  </si>
  <si>
    <t xml:space="preserve">Profesie</t>
  </si>
  <si>
    <t xml:space="preserve">209</t>
  </si>
  <si>
    <t xml:space="preserve">HZS000111</t>
  </si>
  <si>
    <t xml:space="preserve">D.1.4 Elektroinštalácie</t>
  </si>
  <si>
    <t xml:space="preserve">416</t>
  </si>
  <si>
    <t xml:space="preserve">HZS0001111</t>
  </si>
  <si>
    <t xml:space="preserve">D.1.4.1 HSP</t>
  </si>
  <si>
    <t xml:space="preserve">418</t>
  </si>
  <si>
    <t xml:space="preserve">211</t>
  </si>
  <si>
    <t xml:space="preserve">HZS000112</t>
  </si>
  <si>
    <t xml:space="preserve">D.1.6 Zdravotechnika</t>
  </si>
  <si>
    <t xml:space="preserve">420</t>
  </si>
  <si>
    <t xml:space="preserve">HZS000113</t>
  </si>
  <si>
    <t xml:space="preserve">D.1.7 ÚVK</t>
  </si>
  <si>
    <t xml:space="preserve">422</t>
  </si>
  <si>
    <t xml:space="preserve">213</t>
  </si>
  <si>
    <t xml:space="preserve">HZS000114</t>
  </si>
  <si>
    <t xml:space="preserve">D.1.7 Kotolňa</t>
  </si>
  <si>
    <t xml:space="preserve">424</t>
  </si>
  <si>
    <t xml:space="preserve">HZS000115</t>
  </si>
  <si>
    <t xml:space="preserve">D.1.8 OPZ</t>
  </si>
  <si>
    <t xml:space="preserve">426</t>
  </si>
  <si>
    <t xml:space="preserve">215</t>
  </si>
  <si>
    <t xml:space="preserve">HZS000125</t>
  </si>
  <si>
    <t xml:space="preserve">D.1.9 VZT</t>
  </si>
  <si>
    <t xml:space="preserve">428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</si>
</sst>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" borderId="2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8"/>
  <sheetViews>
    <sheetView showFormulas="false" showGridLines="false" showRowColHeaders="true" showZeros="true" rightToLeft="false" tabSelected="true" showOutlineSymbols="true" defaultGridColor="true" view="pageBreakPreview" topLeftCell="A6" colorId="64" zoomScale="100" zoomScaleNormal="100" zoomScalePageLayoutView="100" workbookViewId="0">
      <selection pane="topLeft" activeCell="V47" activeCellId="0" sqref="V4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34.1" hidden="false" customHeight="true" outlineLevel="0" collapsed="false">
      <c r="B23" s="6"/>
      <c r="E23" s="20" t="s">
        <v>34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31" t="s">
        <v>40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41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42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44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42" t="s">
        <v>47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50</v>
      </c>
      <c r="AI60" s="25"/>
      <c r="AJ60" s="25"/>
      <c r="AK60" s="25"/>
      <c r="AL60" s="25"/>
      <c r="AM60" s="47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50</v>
      </c>
      <c r="AI75" s="25"/>
      <c r="AJ75" s="25"/>
      <c r="AK75" s="25"/>
      <c r="AL75" s="25"/>
      <c r="AM75" s="47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SOŠ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55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56</v>
      </c>
      <c r="D92" s="67"/>
      <c r="E92" s="67"/>
      <c r="F92" s="67"/>
      <c r="G92" s="67"/>
      <c r="H92" s="68"/>
      <c r="I92" s="69" t="s">
        <v>57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58</v>
      </c>
      <c r="AH92" s="70"/>
      <c r="AI92" s="70"/>
      <c r="AJ92" s="70"/>
      <c r="AK92" s="70"/>
      <c r="AL92" s="70"/>
      <c r="AM92" s="70"/>
      <c r="AN92" s="71" t="s">
        <v>59</v>
      </c>
      <c r="AO92" s="71"/>
      <c r="AP92" s="71"/>
      <c r="AQ92" s="72" t="s">
        <v>60</v>
      </c>
      <c r="AR92" s="23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ROUND(SUM(AG95:AG96),2)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ROUND(SUM(AS95:AS96),2)</f>
        <v>0</v>
      </c>
      <c r="AT94" s="87" t="n">
        <f aca="false">ROUND(SUM(AV94:AW94),2)</f>
        <v>0</v>
      </c>
      <c r="AU94" s="88" t="n">
        <f aca="false">ROUND(SUM(AU95:AU96),5)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ROUND(SUM(AZ95:AZ96),2)</f>
        <v>0</v>
      </c>
      <c r="BA94" s="87" t="n">
        <f aca="false">ROUND(SUM(BA95:BA96),2)</f>
        <v>0</v>
      </c>
      <c r="BB94" s="87" t="n">
        <f aca="false">ROUND(SUM(BB95:BB96),2)</f>
        <v>0</v>
      </c>
      <c r="BC94" s="87" t="n">
        <f aca="false">ROUND(SUM(BC95:BC96),2)</f>
        <v>0</v>
      </c>
      <c r="BD94" s="89" t="n">
        <f aca="false">ROUND(SUM(BD95:BD96),2)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3</v>
      </c>
      <c r="BX94" s="90" t="s">
        <v>78</v>
      </c>
      <c r="CL94" s="90"/>
    </row>
    <row r="95" s="103" customFormat="true" ht="16.5" hidden="false" customHeight="true" outlineLevel="0" collapsed="false">
      <c r="A95" s="92" t="s">
        <v>79</v>
      </c>
      <c r="B95" s="93"/>
      <c r="C95" s="94"/>
      <c r="D95" s="95" t="s">
        <v>12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'1 - SO 01 - Budova SOŠ - ...'!J30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'1 - SO 01 - Budova SOŠ - ...'!P120</f>
        <v>0</v>
      </c>
      <c r="AV95" s="100" t="n">
        <f aca="false">'1 - SO 01 - Budova SOŠ - ...'!J33</f>
        <v>0</v>
      </c>
      <c r="AW95" s="100" t="n">
        <f aca="false">'1 - SO 01 - Budova SOŠ - ...'!J34</f>
        <v>0</v>
      </c>
      <c r="AX95" s="100" t="n">
        <f aca="false">'1 - SO 01 - Budova SOŠ - ...'!J35</f>
        <v>0</v>
      </c>
      <c r="AY95" s="100" t="n">
        <f aca="false">'1 - SO 01 - Budova SOŠ - ...'!J36</f>
        <v>0</v>
      </c>
      <c r="AZ95" s="100" t="n">
        <f aca="false">'1 - SO 01 - Budova SOŠ - ...'!F33</f>
        <v>0</v>
      </c>
      <c r="BA95" s="100" t="n">
        <f aca="false">'1 - SO 01 - Budova SOŠ - ...'!F34</f>
        <v>0</v>
      </c>
      <c r="BB95" s="100" t="n">
        <f aca="false">'1 - SO 01 - Budova SOŠ - ...'!F35</f>
        <v>0</v>
      </c>
      <c r="BC95" s="100" t="n">
        <f aca="false">'1 - SO 01 - Budova SOŠ - ...'!F36</f>
        <v>0</v>
      </c>
      <c r="BD95" s="102" t="n">
        <f aca="false">'1 - SO 01 - Budova SOŠ - ...'!F37</f>
        <v>0</v>
      </c>
      <c r="BT95" s="104" t="s">
        <v>12</v>
      </c>
      <c r="BV95" s="104" t="s">
        <v>77</v>
      </c>
      <c r="BW95" s="104" t="s">
        <v>82</v>
      </c>
      <c r="BX95" s="104" t="s">
        <v>3</v>
      </c>
      <c r="CL95" s="104"/>
      <c r="CM95" s="104" t="s">
        <v>75</v>
      </c>
    </row>
    <row r="96" s="103" customFormat="true" ht="16.5" hidden="false" customHeight="true" outlineLevel="0" collapsed="false">
      <c r="A96" s="92" t="s">
        <v>79</v>
      </c>
      <c r="B96" s="93"/>
      <c r="C96" s="94"/>
      <c r="D96" s="95" t="s">
        <v>83</v>
      </c>
      <c r="E96" s="95"/>
      <c r="F96" s="95"/>
      <c r="G96" s="95"/>
      <c r="H96" s="95"/>
      <c r="I96" s="96"/>
      <c r="J96" s="95" t="s">
        <v>84</v>
      </c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7" t="n">
        <f aca="false">'2 - SO 01 - Budova SOŠ - ...'!J30</f>
        <v>0</v>
      </c>
      <c r="AH96" s="97"/>
      <c r="AI96" s="97"/>
      <c r="AJ96" s="97"/>
      <c r="AK96" s="97"/>
      <c r="AL96" s="97"/>
      <c r="AM96" s="97"/>
      <c r="AN96" s="97" t="n">
        <f aca="false">SUM(AG96,AT96)</f>
        <v>0</v>
      </c>
      <c r="AO96" s="97"/>
      <c r="AP96" s="97"/>
      <c r="AQ96" s="98" t="s">
        <v>81</v>
      </c>
      <c r="AR96" s="93"/>
      <c r="AS96" s="99" t="n">
        <v>0</v>
      </c>
      <c r="AT96" s="100" t="n">
        <f aca="false">ROUND(SUM(AV96:AW96),2)</f>
        <v>0</v>
      </c>
      <c r="AU96" s="101" t="n">
        <f aca="false">'2 - SO 01 - Budova SOŠ - ...'!P138</f>
        <v>0</v>
      </c>
      <c r="AV96" s="100" t="n">
        <f aca="false">'2 - SO 01 - Budova SOŠ - ...'!J33</f>
        <v>0</v>
      </c>
      <c r="AW96" s="100" t="n">
        <f aca="false">'2 - SO 01 - Budova SOŠ - ...'!J34</f>
        <v>0</v>
      </c>
      <c r="AX96" s="100" t="n">
        <f aca="false">'2 - SO 01 - Budova SOŠ - ...'!J35</f>
        <v>0</v>
      </c>
      <c r="AY96" s="100" t="n">
        <f aca="false">'2 - SO 01 - Budova SOŠ - ...'!J36</f>
        <v>0</v>
      </c>
      <c r="AZ96" s="100" t="n">
        <f aca="false">'2 - SO 01 - Budova SOŠ - ...'!F33</f>
        <v>0</v>
      </c>
      <c r="BA96" s="100" t="n">
        <f aca="false">'2 - SO 01 - Budova SOŠ - ...'!F34</f>
        <v>0</v>
      </c>
      <c r="BB96" s="100" t="n">
        <f aca="false">'2 - SO 01 - Budova SOŠ - ...'!F35</f>
        <v>0</v>
      </c>
      <c r="BC96" s="100" t="n">
        <f aca="false">'2 - SO 01 - Budova SOŠ - ...'!F36</f>
        <v>0</v>
      </c>
      <c r="BD96" s="102" t="n">
        <f aca="false">'2 - SO 01 - Budova SOŠ - ...'!F37</f>
        <v>0</v>
      </c>
      <c r="BT96" s="104" t="s">
        <v>12</v>
      </c>
      <c r="BV96" s="104" t="s">
        <v>77</v>
      </c>
      <c r="BW96" s="104" t="s">
        <v>85</v>
      </c>
      <c r="BX96" s="104" t="s">
        <v>3</v>
      </c>
      <c r="CL96" s="104"/>
      <c r="CM96" s="104" t="s">
        <v>75</v>
      </c>
    </row>
    <row r="97" s="27" customFormat="true" ht="30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  <row r="98" s="27" customFormat="true" ht="6.95" hidden="false" customHeight="true" outlineLevel="0" collapsed="false">
      <c r="A98" s="22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23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</row>
  </sheetData>
  <mergeCells count="46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</mergeCells>
  <hyperlinks>
    <hyperlink ref="A95" location="'1 - SO 01 - Budova SOŠ - ...'!C2" display="/"/>
    <hyperlink ref="A96" location="'2 - SO 01 - Budova SOŠ - 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66"/>
  <sheetViews>
    <sheetView showFormulas="false" showGridLines="false" showRowColHeaders="true" showZeros="true" rightToLeft="false" tabSelected="false" showOutlineSymbols="true" defaultGridColor="true" view="pageBreakPreview" topLeftCell="A22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75</v>
      </c>
    </row>
    <row r="4" customFormat="false" ht="24.95" hidden="false" customHeight="true" outlineLevel="0" collapsed="false">
      <c r="B4" s="6"/>
      <c r="D4" s="7" t="s">
        <v>86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16.5" hidden="false" customHeight="true" outlineLevel="0" collapsed="false">
      <c r="B7" s="6"/>
      <c r="E7" s="106" t="str">
        <f aca="false">'Rekapitulácia stavby'!K6</f>
        <v>SOŠ Tornaľa - modernizácia odborného vzdelávania - budova SOŠ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87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88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46.15" hidden="false" customHeight="true" outlineLevel="0" collapsed="false">
      <c r="A27" s="110"/>
      <c r="B27" s="111"/>
      <c r="C27" s="110"/>
      <c r="D27" s="110"/>
      <c r="E27" s="20" t="s">
        <v>34</v>
      </c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35</v>
      </c>
      <c r="E30" s="22"/>
      <c r="F30" s="22"/>
      <c r="G30" s="22"/>
      <c r="H30" s="22"/>
      <c r="I30" s="22"/>
      <c r="J30" s="115" t="n">
        <f aca="false">ROUND(J120,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37</v>
      </c>
      <c r="G32" s="22"/>
      <c r="H32" s="22"/>
      <c r="I32" s="116" t="s">
        <v>36</v>
      </c>
      <c r="J32" s="116" t="s">
        <v>38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39</v>
      </c>
      <c r="E33" s="31" t="s">
        <v>40</v>
      </c>
      <c r="F33" s="118" t="n">
        <f aca="false">ROUND((SUM(BE120:BE165)),  2)</f>
        <v>0</v>
      </c>
      <c r="G33" s="119"/>
      <c r="H33" s="119"/>
      <c r="I33" s="120" t="n">
        <v>0.2</v>
      </c>
      <c r="J33" s="118" t="n">
        <f aca="false">ROUND(((SUM(BE120:BE165))*I33),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41</v>
      </c>
      <c r="F34" s="118" t="n">
        <f aca="false">ROUND((SUM(BF120:BF165)),  2)</f>
        <v>0</v>
      </c>
      <c r="G34" s="119"/>
      <c r="H34" s="119"/>
      <c r="I34" s="120" t="n">
        <v>0.2</v>
      </c>
      <c r="J34" s="118" t="n">
        <f aca="false">ROUND(((SUM(BF120:BF165))*I34),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21" t="n">
        <f aca="false">ROUND((SUM(BG120:BG165)),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43</v>
      </c>
      <c r="F36" s="121" t="n">
        <f aca="false">ROUND((SUM(BH120:BH165)),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44</v>
      </c>
      <c r="F37" s="118" t="n">
        <f aca="false">ROUND((SUM(BI120:BI165)),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45</v>
      </c>
      <c r="E39" s="68"/>
      <c r="F39" s="68"/>
      <c r="G39" s="125" t="s">
        <v>46</v>
      </c>
      <c r="H39" s="126" t="s">
        <v>47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s="27" customFormat="true" ht="14.4" hidden="false" customHeight="true" outlineLevel="0" collapsed="false">
      <c r="B45" s="44"/>
      <c r="D45" s="45" t="s">
        <v>48</v>
      </c>
      <c r="E45" s="46"/>
      <c r="F45" s="46"/>
      <c r="G45" s="45" t="s">
        <v>49</v>
      </c>
      <c r="H45" s="46"/>
      <c r="I45" s="46"/>
      <c r="J45" s="46"/>
      <c r="K45" s="46"/>
      <c r="L45" s="44"/>
    </row>
    <row r="46" customFormat="false" ht="12.8" hidden="false" customHeight="false" outlineLevel="0" collapsed="false">
      <c r="B46" s="6"/>
      <c r="L46" s="6"/>
    </row>
    <row r="47" customFormat="false" ht="12.8" hidden="false" customHeight="false" outlineLevel="0" collapsed="false">
      <c r="B47" s="6"/>
      <c r="L47" s="6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s="27" customFormat="true" ht="12.8" hidden="false" customHeight="false" outlineLevel="0" collapsed="false">
      <c r="A56" s="22"/>
      <c r="B56" s="23"/>
      <c r="C56" s="22"/>
      <c r="D56" s="47" t="s">
        <v>50</v>
      </c>
      <c r="E56" s="25"/>
      <c r="F56" s="129" t="s">
        <v>51</v>
      </c>
      <c r="G56" s="47" t="s">
        <v>50</v>
      </c>
      <c r="H56" s="25"/>
      <c r="I56" s="25"/>
      <c r="J56" s="130" t="s">
        <v>51</v>
      </c>
      <c r="K56" s="25"/>
      <c r="L56" s="44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s="27" customFormat="true" ht="12.8" hidden="false" customHeight="false" outlineLevel="0" collapsed="false">
      <c r="A60" s="22"/>
      <c r="B60" s="23"/>
      <c r="C60" s="22"/>
      <c r="D60" s="45" t="s">
        <v>52</v>
      </c>
      <c r="E60" s="48"/>
      <c r="F60" s="48"/>
      <c r="G60" s="45" t="s">
        <v>53</v>
      </c>
      <c r="H60" s="48"/>
      <c r="I60" s="48"/>
      <c r="J60" s="48"/>
      <c r="K60" s="48"/>
      <c r="L60" s="44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</row>
    <row r="61" customFormat="false" ht="12.8" hidden="false" customHeight="false" outlineLevel="0" collapsed="false">
      <c r="B61" s="6"/>
      <c r="L61" s="6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s="27" customFormat="true" ht="12.8" hidden="false" customHeight="false" outlineLevel="0" collapsed="false">
      <c r="A71" s="22"/>
      <c r="B71" s="23"/>
      <c r="C71" s="22"/>
      <c r="D71" s="47" t="s">
        <v>50</v>
      </c>
      <c r="E71" s="25"/>
      <c r="F71" s="129" t="s">
        <v>51</v>
      </c>
      <c r="G71" s="47" t="s">
        <v>50</v>
      </c>
      <c r="H71" s="25"/>
      <c r="I71" s="25"/>
      <c r="J71" s="130" t="s">
        <v>51</v>
      </c>
      <c r="K71" s="25"/>
      <c r="L71" s="44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="27" customFormat="true" ht="14.4" hidden="false" customHeight="true" outlineLevel="0" collapsed="false">
      <c r="A72" s="22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44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6" s="27" customFormat="true" ht="6.95" hidden="false" customHeight="true" outlineLevel="0" collapsed="false">
      <c r="A76" s="22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44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24.95" hidden="false" customHeight="true" outlineLevel="0" collapsed="false">
      <c r="A77" s="22"/>
      <c r="B77" s="23"/>
      <c r="C77" s="7" t="s">
        <v>89</v>
      </c>
      <c r="D77" s="22"/>
      <c r="E77" s="22"/>
      <c r="F77" s="22"/>
      <c r="G77" s="22"/>
      <c r="H77" s="22"/>
      <c r="I77" s="22"/>
      <c r="J77" s="22"/>
      <c r="K77" s="22"/>
      <c r="L77" s="44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="27" customFormat="true" ht="6.95" hidden="false" customHeight="true" outlineLevel="0" collapsed="false">
      <c r="A78" s="22"/>
      <c r="B78" s="23"/>
      <c r="C78" s="22"/>
      <c r="D78" s="22"/>
      <c r="E78" s="22"/>
      <c r="F78" s="22"/>
      <c r="G78" s="22"/>
      <c r="H78" s="22"/>
      <c r="I78" s="22"/>
      <c r="J78" s="22"/>
      <c r="K78" s="2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12" hidden="false" customHeight="true" outlineLevel="0" collapsed="false">
      <c r="A79" s="22"/>
      <c r="B79" s="23"/>
      <c r="C79" s="15" t="s">
        <v>14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16.5" hidden="false" customHeight="true" outlineLevel="0" collapsed="false">
      <c r="A80" s="22"/>
      <c r="B80" s="23"/>
      <c r="C80" s="22"/>
      <c r="D80" s="22"/>
      <c r="E80" s="106" t="str">
        <f aca="false">E7</f>
        <v>SOŠ Tornaľa - modernizácia odborného vzdelávania - budova SOŠ</v>
      </c>
      <c r="F80" s="106"/>
      <c r="G80" s="106"/>
      <c r="H80" s="106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87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7" t="str">
        <f aca="false">E9</f>
        <v>1 - SO 01 - Budova SOŠ - búracie práce</v>
      </c>
      <c r="F82" s="107"/>
      <c r="G82" s="107"/>
      <c r="H82" s="107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18</v>
      </c>
      <c r="D84" s="22"/>
      <c r="E84" s="22"/>
      <c r="F84" s="16" t="str">
        <f aca="false">F12</f>
        <v>Tornaľa</v>
      </c>
      <c r="G84" s="22"/>
      <c r="H84" s="22"/>
      <c r="I84" s="15" t="s">
        <v>20</v>
      </c>
      <c r="J84" s="108" t="str">
        <f aca="false">IF(J12="","",J12)</f>
        <v>18. 5. 2022</v>
      </c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25.65" hidden="false" customHeight="true" outlineLevel="0" collapsed="false">
      <c r="A86" s="22"/>
      <c r="B86" s="23"/>
      <c r="C86" s="15" t="s">
        <v>22</v>
      </c>
      <c r="D86" s="22"/>
      <c r="E86" s="22"/>
      <c r="F86" s="16" t="str">
        <f aca="false">E15</f>
        <v>Banskobystrický samosprávny kraj</v>
      </c>
      <c r="G86" s="22"/>
      <c r="H86" s="22"/>
      <c r="I86" s="15" t="s">
        <v>28</v>
      </c>
      <c r="J86" s="131" t="str">
        <f aca="false">E21</f>
        <v>Ing. Arch. Mário Regec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5.15" hidden="false" customHeight="true" outlineLevel="0" collapsed="false">
      <c r="A87" s="22"/>
      <c r="B87" s="23"/>
      <c r="C87" s="15" t="s">
        <v>26</v>
      </c>
      <c r="D87" s="22"/>
      <c r="E87" s="22"/>
      <c r="F87" s="16" t="str">
        <f aca="false">IF(E18="","",E18)</f>
        <v>Vyplň údaj</v>
      </c>
      <c r="G87" s="22"/>
      <c r="H87" s="22"/>
      <c r="I87" s="15" t="s">
        <v>31</v>
      </c>
      <c r="J87" s="131" t="str">
        <f aca="false">E24</f>
        <v>Ing. Marian Magyar</v>
      </c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0.3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9.3" hidden="false" customHeight="true" outlineLevel="0" collapsed="false">
      <c r="A89" s="22"/>
      <c r="B89" s="23"/>
      <c r="C89" s="132" t="s">
        <v>90</v>
      </c>
      <c r="D89" s="123"/>
      <c r="E89" s="123"/>
      <c r="F89" s="123"/>
      <c r="G89" s="123"/>
      <c r="H89" s="123"/>
      <c r="I89" s="123"/>
      <c r="J89" s="133" t="s">
        <v>91</v>
      </c>
      <c r="K89" s="123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2.8" hidden="false" customHeight="true" outlineLevel="0" collapsed="false">
      <c r="A91" s="22"/>
      <c r="B91" s="23"/>
      <c r="C91" s="134" t="s">
        <v>92</v>
      </c>
      <c r="D91" s="22"/>
      <c r="E91" s="22"/>
      <c r="F91" s="22"/>
      <c r="G91" s="22"/>
      <c r="H91" s="22"/>
      <c r="I91" s="22"/>
      <c r="J91" s="115" t="n">
        <f aca="false">J120</f>
        <v>0</v>
      </c>
      <c r="K91" s="22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U91" s="3" t="s">
        <v>93</v>
      </c>
    </row>
    <row r="92" s="135" customFormat="true" ht="24.95" hidden="false" customHeight="true" outlineLevel="0" collapsed="false">
      <c r="B92" s="136"/>
      <c r="D92" s="137" t="s">
        <v>94</v>
      </c>
      <c r="E92" s="138"/>
      <c r="F92" s="138"/>
      <c r="G92" s="138"/>
      <c r="H92" s="138"/>
      <c r="I92" s="138"/>
      <c r="J92" s="139" t="n">
        <f aca="false">J121</f>
        <v>0</v>
      </c>
      <c r="L92" s="136"/>
    </row>
    <row r="93" s="140" customFormat="true" ht="19.95" hidden="false" customHeight="true" outlineLevel="0" collapsed="false">
      <c r="B93" s="141"/>
      <c r="D93" s="142" t="s">
        <v>95</v>
      </c>
      <c r="E93" s="143"/>
      <c r="F93" s="143"/>
      <c r="G93" s="143"/>
      <c r="H93" s="143"/>
      <c r="I93" s="143"/>
      <c r="J93" s="144" t="n">
        <f aca="false">J122</f>
        <v>0</v>
      </c>
      <c r="L93" s="141"/>
    </row>
    <row r="94" s="135" customFormat="true" ht="24.95" hidden="false" customHeight="true" outlineLevel="0" collapsed="false">
      <c r="B94" s="136"/>
      <c r="D94" s="137" t="s">
        <v>96</v>
      </c>
      <c r="E94" s="138"/>
      <c r="F94" s="138"/>
      <c r="G94" s="138"/>
      <c r="H94" s="138"/>
      <c r="I94" s="138"/>
      <c r="J94" s="139" t="n">
        <f aca="false">J145</f>
        <v>0</v>
      </c>
      <c r="L94" s="136"/>
    </row>
    <row r="95" s="140" customFormat="true" ht="19.95" hidden="false" customHeight="true" outlineLevel="0" collapsed="false">
      <c r="B95" s="141"/>
      <c r="D95" s="142" t="s">
        <v>97</v>
      </c>
      <c r="E95" s="143"/>
      <c r="F95" s="143"/>
      <c r="G95" s="143"/>
      <c r="H95" s="143"/>
      <c r="I95" s="143"/>
      <c r="J95" s="144" t="n">
        <f aca="false">J146</f>
        <v>0</v>
      </c>
      <c r="L95" s="141"/>
    </row>
    <row r="96" s="140" customFormat="true" ht="19.95" hidden="false" customHeight="true" outlineLevel="0" collapsed="false">
      <c r="B96" s="141"/>
      <c r="D96" s="142" t="s">
        <v>98</v>
      </c>
      <c r="E96" s="143"/>
      <c r="F96" s="143"/>
      <c r="G96" s="143"/>
      <c r="H96" s="143"/>
      <c r="I96" s="143"/>
      <c r="J96" s="144" t="n">
        <f aca="false">J149</f>
        <v>0</v>
      </c>
      <c r="L96" s="141"/>
    </row>
    <row r="97" s="140" customFormat="true" ht="19.95" hidden="false" customHeight="true" outlineLevel="0" collapsed="false">
      <c r="B97" s="141"/>
      <c r="D97" s="142" t="s">
        <v>99</v>
      </c>
      <c r="E97" s="143"/>
      <c r="F97" s="143"/>
      <c r="G97" s="143"/>
      <c r="H97" s="143"/>
      <c r="I97" s="143"/>
      <c r="J97" s="144" t="n">
        <f aca="false">J154</f>
        <v>0</v>
      </c>
      <c r="L97" s="141"/>
    </row>
    <row r="98" s="140" customFormat="true" ht="19.95" hidden="false" customHeight="true" outlineLevel="0" collapsed="false">
      <c r="B98" s="141"/>
      <c r="D98" s="142" t="s">
        <v>100</v>
      </c>
      <c r="E98" s="143"/>
      <c r="F98" s="143"/>
      <c r="G98" s="143"/>
      <c r="H98" s="143"/>
      <c r="I98" s="143"/>
      <c r="J98" s="144" t="n">
        <f aca="false">J159</f>
        <v>0</v>
      </c>
      <c r="L98" s="141"/>
    </row>
    <row r="99" s="140" customFormat="true" ht="19.95" hidden="false" customHeight="true" outlineLevel="0" collapsed="false">
      <c r="B99" s="141"/>
      <c r="D99" s="142" t="s">
        <v>101</v>
      </c>
      <c r="E99" s="143"/>
      <c r="F99" s="143"/>
      <c r="G99" s="143"/>
      <c r="H99" s="143"/>
      <c r="I99" s="143"/>
      <c r="J99" s="144" t="n">
        <f aca="false">J161</f>
        <v>0</v>
      </c>
      <c r="L99" s="141"/>
    </row>
    <row r="100" s="140" customFormat="true" ht="19.95" hidden="false" customHeight="true" outlineLevel="0" collapsed="false">
      <c r="B100" s="141"/>
      <c r="D100" s="142" t="s">
        <v>102</v>
      </c>
      <c r="E100" s="143"/>
      <c r="F100" s="143"/>
      <c r="G100" s="143"/>
      <c r="H100" s="143"/>
      <c r="I100" s="143"/>
      <c r="J100" s="144" t="n">
        <f aca="false">J164</f>
        <v>0</v>
      </c>
      <c r="L100" s="141"/>
    </row>
    <row r="101" s="27" customFormat="true" ht="21.85" hidden="false" customHeight="true" outlineLevel="0" collapsed="false">
      <c r="A101" s="22"/>
      <c r="B101" s="23"/>
      <c r="C101" s="22"/>
      <c r="D101" s="22"/>
      <c r="E101" s="22"/>
      <c r="F101" s="22"/>
      <c r="G101" s="22"/>
      <c r="H101" s="22"/>
      <c r="I101" s="22"/>
      <c r="J101" s="22"/>
      <c r="K101" s="22"/>
      <c r="L101" s="44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s="27" customFormat="true" ht="6.95" hidden="false" customHeight="true" outlineLevel="0" collapsed="false">
      <c r="A102" s="22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6" s="27" customFormat="true" ht="6.95" hidden="false" customHeight="true" outlineLevel="0" collapsed="false">
      <c r="A106" s="22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="27" customFormat="true" ht="24.95" hidden="false" customHeight="true" outlineLevel="0" collapsed="false">
      <c r="A107" s="22"/>
      <c r="B107" s="23"/>
      <c r="C107" s="7" t="s">
        <v>103</v>
      </c>
      <c r="D107" s="22"/>
      <c r="E107" s="22"/>
      <c r="F107" s="22"/>
      <c r="G107" s="22"/>
      <c r="H107" s="22"/>
      <c r="I107" s="22"/>
      <c r="J107" s="22"/>
      <c r="K107" s="22"/>
      <c r="L107" s="44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6.9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22"/>
      <c r="J108" s="22"/>
      <c r="K108" s="2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12" hidden="false" customHeight="true" outlineLevel="0" collapsed="false">
      <c r="A109" s="22"/>
      <c r="B109" s="23"/>
      <c r="C109" s="15" t="s">
        <v>14</v>
      </c>
      <c r="D109" s="22"/>
      <c r="E109" s="22"/>
      <c r="F109" s="22"/>
      <c r="G109" s="22"/>
      <c r="H109" s="22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6.5" hidden="false" customHeight="true" outlineLevel="0" collapsed="false">
      <c r="A110" s="22"/>
      <c r="B110" s="23"/>
      <c r="C110" s="22"/>
      <c r="D110" s="22"/>
      <c r="E110" s="106" t="str">
        <f aca="false">E7</f>
        <v>SOŠ Tornaľa - modernizácia odborného vzdelávania - budova SOŠ</v>
      </c>
      <c r="F110" s="106"/>
      <c r="G110" s="106"/>
      <c r="H110" s="106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2" hidden="false" customHeight="true" outlineLevel="0" collapsed="false">
      <c r="A111" s="22"/>
      <c r="B111" s="23"/>
      <c r="C111" s="15" t="s">
        <v>87</v>
      </c>
      <c r="D111" s="22"/>
      <c r="E111" s="22"/>
      <c r="F111" s="22"/>
      <c r="G111" s="22"/>
      <c r="H111" s="22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16.5" hidden="false" customHeight="true" outlineLevel="0" collapsed="false">
      <c r="A112" s="22"/>
      <c r="B112" s="23"/>
      <c r="C112" s="22"/>
      <c r="D112" s="22"/>
      <c r="E112" s="107" t="str">
        <f aca="false">E9</f>
        <v>1 - SO 01 - Budova SOŠ - búracie práce</v>
      </c>
      <c r="F112" s="107"/>
      <c r="G112" s="107"/>
      <c r="H112" s="107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23"/>
      <c r="C113" s="22"/>
      <c r="D113" s="22"/>
      <c r="E113" s="22"/>
      <c r="F113" s="22"/>
      <c r="G113" s="22"/>
      <c r="H113" s="22"/>
      <c r="I113" s="22"/>
      <c r="J113" s="22"/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2" hidden="false" customHeight="true" outlineLevel="0" collapsed="false">
      <c r="A114" s="22"/>
      <c r="B114" s="23"/>
      <c r="C114" s="15" t="s">
        <v>18</v>
      </c>
      <c r="D114" s="22"/>
      <c r="E114" s="22"/>
      <c r="F114" s="16" t="str">
        <f aca="false">F12</f>
        <v>Tornaľa</v>
      </c>
      <c r="G114" s="22"/>
      <c r="H114" s="22"/>
      <c r="I114" s="15" t="s">
        <v>20</v>
      </c>
      <c r="J114" s="108" t="str">
        <f aca="false">IF(J12="","",J12)</f>
        <v>18. 5. 2022</v>
      </c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25.65" hidden="false" customHeight="true" outlineLevel="0" collapsed="false">
      <c r="A116" s="22"/>
      <c r="B116" s="23"/>
      <c r="C116" s="15" t="s">
        <v>22</v>
      </c>
      <c r="D116" s="22"/>
      <c r="E116" s="22"/>
      <c r="F116" s="16" t="str">
        <f aca="false">E15</f>
        <v>Banskobystrický samosprávny kraj</v>
      </c>
      <c r="G116" s="22"/>
      <c r="H116" s="22"/>
      <c r="I116" s="15" t="s">
        <v>28</v>
      </c>
      <c r="J116" s="131" t="str">
        <f aca="false">E21</f>
        <v>Ing. Arch. Mário Regec</v>
      </c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5.15" hidden="false" customHeight="true" outlineLevel="0" collapsed="false">
      <c r="A117" s="22"/>
      <c r="B117" s="23"/>
      <c r="C117" s="15" t="s">
        <v>26</v>
      </c>
      <c r="D117" s="22"/>
      <c r="E117" s="22"/>
      <c r="F117" s="16" t="str">
        <f aca="false">IF(E18="","",E18)</f>
        <v>Vyplň údaj</v>
      </c>
      <c r="G117" s="22"/>
      <c r="H117" s="22"/>
      <c r="I117" s="15" t="s">
        <v>31</v>
      </c>
      <c r="J117" s="131" t="str">
        <f aca="false">E24</f>
        <v>Ing. Marian Magyar</v>
      </c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0.3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44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152" customFormat="true" ht="29.3" hidden="false" customHeight="true" outlineLevel="0" collapsed="false">
      <c r="A119" s="145"/>
      <c r="B119" s="146"/>
      <c r="C119" s="147" t="s">
        <v>104</v>
      </c>
      <c r="D119" s="148" t="s">
        <v>60</v>
      </c>
      <c r="E119" s="148" t="s">
        <v>56</v>
      </c>
      <c r="F119" s="148" t="s">
        <v>57</v>
      </c>
      <c r="G119" s="148" t="s">
        <v>105</v>
      </c>
      <c r="H119" s="148" t="s">
        <v>106</v>
      </c>
      <c r="I119" s="148" t="s">
        <v>107</v>
      </c>
      <c r="J119" s="149" t="s">
        <v>91</v>
      </c>
      <c r="K119" s="150" t="s">
        <v>108</v>
      </c>
      <c r="L119" s="151"/>
      <c r="M119" s="73"/>
      <c r="N119" s="74" t="s">
        <v>39</v>
      </c>
      <c r="O119" s="74" t="s">
        <v>109</v>
      </c>
      <c r="P119" s="74" t="s">
        <v>110</v>
      </c>
      <c r="Q119" s="74" t="s">
        <v>111</v>
      </c>
      <c r="R119" s="74" t="s">
        <v>112</v>
      </c>
      <c r="S119" s="74" t="s">
        <v>113</v>
      </c>
      <c r="T119" s="75" t="s">
        <v>114</v>
      </c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</row>
    <row r="120" s="27" customFormat="true" ht="22.8" hidden="false" customHeight="true" outlineLevel="0" collapsed="false">
      <c r="A120" s="22"/>
      <c r="B120" s="23"/>
      <c r="C120" s="81" t="s">
        <v>92</v>
      </c>
      <c r="D120" s="22"/>
      <c r="E120" s="22"/>
      <c r="F120" s="22"/>
      <c r="G120" s="22"/>
      <c r="H120" s="22"/>
      <c r="I120" s="22"/>
      <c r="J120" s="153" t="n">
        <f aca="false">BK120</f>
        <v>0</v>
      </c>
      <c r="K120" s="22"/>
      <c r="L120" s="23"/>
      <c r="M120" s="76"/>
      <c r="N120" s="63"/>
      <c r="O120" s="77"/>
      <c r="P120" s="154" t="n">
        <f aca="false">P121+P145</f>
        <v>0</v>
      </c>
      <c r="Q120" s="77"/>
      <c r="R120" s="154" t="n">
        <f aca="false">R121+R145</f>
        <v>0.3501498</v>
      </c>
      <c r="S120" s="77"/>
      <c r="T120" s="155" t="n">
        <f aca="false">T121+T145</f>
        <v>337.7010405</v>
      </c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T120" s="3" t="s">
        <v>74</v>
      </c>
      <c r="AU120" s="3" t="s">
        <v>93</v>
      </c>
      <c r="BK120" s="156" t="n">
        <f aca="false">BK121+BK145</f>
        <v>0</v>
      </c>
    </row>
    <row r="121" s="157" customFormat="true" ht="25.9" hidden="false" customHeight="true" outlineLevel="0" collapsed="false">
      <c r="B121" s="158"/>
      <c r="D121" s="159" t="s">
        <v>74</v>
      </c>
      <c r="E121" s="160" t="s">
        <v>115</v>
      </c>
      <c r="F121" s="160" t="s">
        <v>116</v>
      </c>
      <c r="I121" s="161"/>
      <c r="J121" s="162" t="n">
        <f aca="false">BK121</f>
        <v>0</v>
      </c>
      <c r="L121" s="158"/>
      <c r="M121" s="163"/>
      <c r="N121" s="164"/>
      <c r="O121" s="164"/>
      <c r="P121" s="165" t="n">
        <f aca="false">P122</f>
        <v>0</v>
      </c>
      <c r="Q121" s="164"/>
      <c r="R121" s="165" t="n">
        <f aca="false">R122</f>
        <v>0.3501498</v>
      </c>
      <c r="S121" s="164"/>
      <c r="T121" s="166" t="n">
        <f aca="false">T122</f>
        <v>166.966522</v>
      </c>
      <c r="AR121" s="159" t="s">
        <v>12</v>
      </c>
      <c r="AT121" s="167" t="s">
        <v>74</v>
      </c>
      <c r="AU121" s="167" t="s">
        <v>75</v>
      </c>
      <c r="AY121" s="159" t="s">
        <v>117</v>
      </c>
      <c r="BK121" s="168" t="n">
        <f aca="false">BK122</f>
        <v>0</v>
      </c>
    </row>
    <row r="122" s="157" customFormat="true" ht="22.8" hidden="false" customHeight="true" outlineLevel="0" collapsed="false">
      <c r="B122" s="158"/>
      <c r="D122" s="159" t="s">
        <v>74</v>
      </c>
      <c r="E122" s="169" t="s">
        <v>118</v>
      </c>
      <c r="F122" s="169" t="s">
        <v>119</v>
      </c>
      <c r="I122" s="161"/>
      <c r="J122" s="170" t="n">
        <f aca="false">BK122</f>
        <v>0</v>
      </c>
      <c r="L122" s="158"/>
      <c r="M122" s="163"/>
      <c r="N122" s="164"/>
      <c r="O122" s="164"/>
      <c r="P122" s="165" t="n">
        <f aca="false">SUM(P123:P144)</f>
        <v>0</v>
      </c>
      <c r="Q122" s="164"/>
      <c r="R122" s="165" t="n">
        <f aca="false">SUM(R123:R144)</f>
        <v>0.3501498</v>
      </c>
      <c r="S122" s="164"/>
      <c r="T122" s="166" t="n">
        <f aca="false">SUM(T123:T144)</f>
        <v>166.966522</v>
      </c>
      <c r="AR122" s="159" t="s">
        <v>12</v>
      </c>
      <c r="AT122" s="167" t="s">
        <v>74</v>
      </c>
      <c r="AU122" s="167" t="s">
        <v>12</v>
      </c>
      <c r="AY122" s="159" t="s">
        <v>117</v>
      </c>
      <c r="BK122" s="168" t="n">
        <f aca="false">SUM(BK123:BK144)</f>
        <v>0</v>
      </c>
    </row>
    <row r="123" s="27" customFormat="true" ht="21.75" hidden="false" customHeight="true" outlineLevel="0" collapsed="false">
      <c r="A123" s="22"/>
      <c r="B123" s="171"/>
      <c r="C123" s="172" t="s">
        <v>12</v>
      </c>
      <c r="D123" s="172" t="s">
        <v>120</v>
      </c>
      <c r="E123" s="173" t="s">
        <v>121</v>
      </c>
      <c r="F123" s="174" t="s">
        <v>122</v>
      </c>
      <c r="G123" s="175" t="s">
        <v>123</v>
      </c>
      <c r="H123" s="176" t="n">
        <v>4</v>
      </c>
      <c r="I123" s="177"/>
      <c r="J123" s="178" t="n">
        <f aca="false">ROUND(I123*H123,2)</f>
        <v>0</v>
      </c>
      <c r="K123" s="179"/>
      <c r="L123" s="23"/>
      <c r="M123" s="180"/>
      <c r="N123" s="181" t="s">
        <v>41</v>
      </c>
      <c r="O123" s="65"/>
      <c r="P123" s="182" t="n">
        <f aca="false">O123*H123</f>
        <v>0</v>
      </c>
      <c r="Q123" s="182" t="n">
        <v>0</v>
      </c>
      <c r="R123" s="182" t="n">
        <f aca="false">Q123*H123</f>
        <v>0</v>
      </c>
      <c r="S123" s="182" t="n">
        <v>0</v>
      </c>
      <c r="T123" s="183" t="n">
        <f aca="false"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184" t="s">
        <v>124</v>
      </c>
      <c r="AT123" s="184" t="s">
        <v>120</v>
      </c>
      <c r="AU123" s="184" t="s">
        <v>83</v>
      </c>
      <c r="AY123" s="3" t="s">
        <v>117</v>
      </c>
      <c r="BE123" s="185" t="n">
        <f aca="false">IF(N123="základná",J123,0)</f>
        <v>0</v>
      </c>
      <c r="BF123" s="185" t="n">
        <f aca="false">IF(N123="znížená",J123,0)</f>
        <v>0</v>
      </c>
      <c r="BG123" s="185" t="n">
        <f aca="false">IF(N123="zákl. prenesená",J123,0)</f>
        <v>0</v>
      </c>
      <c r="BH123" s="185" t="n">
        <f aca="false">IF(N123="zníž. prenesená",J123,0)</f>
        <v>0</v>
      </c>
      <c r="BI123" s="185" t="n">
        <f aca="false">IF(N123="nulová",J123,0)</f>
        <v>0</v>
      </c>
      <c r="BJ123" s="3" t="s">
        <v>83</v>
      </c>
      <c r="BK123" s="185" t="n">
        <f aca="false">ROUND(I123*H123,2)</f>
        <v>0</v>
      </c>
      <c r="BL123" s="3" t="s">
        <v>124</v>
      </c>
      <c r="BM123" s="184" t="s">
        <v>83</v>
      </c>
    </row>
    <row r="124" s="27" customFormat="true" ht="16.5" hidden="false" customHeight="true" outlineLevel="0" collapsed="false">
      <c r="A124" s="22"/>
      <c r="B124" s="171"/>
      <c r="C124" s="172" t="s">
        <v>83</v>
      </c>
      <c r="D124" s="172" t="s">
        <v>120</v>
      </c>
      <c r="E124" s="173" t="s">
        <v>125</v>
      </c>
      <c r="F124" s="174" t="s">
        <v>126</v>
      </c>
      <c r="G124" s="175" t="s">
        <v>127</v>
      </c>
      <c r="H124" s="176" t="n">
        <v>1</v>
      </c>
      <c r="I124" s="177"/>
      <c r="J124" s="178" t="n">
        <f aca="false">ROUND(I124*H124,2)</f>
        <v>0</v>
      </c>
      <c r="K124" s="179"/>
      <c r="L124" s="23"/>
      <c r="M124" s="180"/>
      <c r="N124" s="181" t="s">
        <v>41</v>
      </c>
      <c r="O124" s="65"/>
      <c r="P124" s="182" t="n">
        <f aca="false">O124*H124</f>
        <v>0</v>
      </c>
      <c r="Q124" s="182" t="n">
        <v>0</v>
      </c>
      <c r="R124" s="182" t="n">
        <f aca="false">Q124*H124</f>
        <v>0</v>
      </c>
      <c r="S124" s="182" t="n">
        <v>0</v>
      </c>
      <c r="T124" s="183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84" t="s">
        <v>124</v>
      </c>
      <c r="AT124" s="184" t="s">
        <v>120</v>
      </c>
      <c r="AU124" s="184" t="s">
        <v>83</v>
      </c>
      <c r="AY124" s="3" t="s">
        <v>117</v>
      </c>
      <c r="BE124" s="185" t="n">
        <f aca="false">IF(N124="základná",J124,0)</f>
        <v>0</v>
      </c>
      <c r="BF124" s="185" t="n">
        <f aca="false">IF(N124="znížená",J124,0)</f>
        <v>0</v>
      </c>
      <c r="BG124" s="185" t="n">
        <f aca="false">IF(N124="zákl. prenesená",J124,0)</f>
        <v>0</v>
      </c>
      <c r="BH124" s="185" t="n">
        <f aca="false">IF(N124="zníž. prenesená",J124,0)</f>
        <v>0</v>
      </c>
      <c r="BI124" s="185" t="n">
        <f aca="false">IF(N124="nulová",J124,0)</f>
        <v>0</v>
      </c>
      <c r="BJ124" s="3" t="s">
        <v>83</v>
      </c>
      <c r="BK124" s="185" t="n">
        <f aca="false">ROUND(I124*H124,2)</f>
        <v>0</v>
      </c>
      <c r="BL124" s="3" t="s">
        <v>124</v>
      </c>
      <c r="BM124" s="184" t="s">
        <v>124</v>
      </c>
    </row>
    <row r="125" s="27" customFormat="true" ht="16.5" hidden="false" customHeight="true" outlineLevel="0" collapsed="false">
      <c r="A125" s="22"/>
      <c r="B125" s="171"/>
      <c r="C125" s="172" t="s">
        <v>128</v>
      </c>
      <c r="D125" s="172" t="s">
        <v>120</v>
      </c>
      <c r="E125" s="173" t="s">
        <v>129</v>
      </c>
      <c r="F125" s="174" t="s">
        <v>130</v>
      </c>
      <c r="G125" s="175" t="s">
        <v>123</v>
      </c>
      <c r="H125" s="176" t="n">
        <v>2</v>
      </c>
      <c r="I125" s="177"/>
      <c r="J125" s="178" t="n">
        <f aca="false">ROUND(I125*H125,2)</f>
        <v>0</v>
      </c>
      <c r="K125" s="179"/>
      <c r="L125" s="23"/>
      <c r="M125" s="180"/>
      <c r="N125" s="181" t="s">
        <v>41</v>
      </c>
      <c r="O125" s="65"/>
      <c r="P125" s="182" t="n">
        <f aca="false">O125*H125</f>
        <v>0</v>
      </c>
      <c r="Q125" s="182" t="n">
        <v>0</v>
      </c>
      <c r="R125" s="182" t="n">
        <f aca="false">Q125*H125</f>
        <v>0</v>
      </c>
      <c r="S125" s="182" t="n">
        <v>0</v>
      </c>
      <c r="T125" s="183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84" t="s">
        <v>124</v>
      </c>
      <c r="AT125" s="184" t="s">
        <v>120</v>
      </c>
      <c r="AU125" s="184" t="s">
        <v>83</v>
      </c>
      <c r="AY125" s="3" t="s">
        <v>117</v>
      </c>
      <c r="BE125" s="185" t="n">
        <f aca="false">IF(N125="základná",J125,0)</f>
        <v>0</v>
      </c>
      <c r="BF125" s="185" t="n">
        <f aca="false">IF(N125="znížená",J125,0)</f>
        <v>0</v>
      </c>
      <c r="BG125" s="185" t="n">
        <f aca="false">IF(N125="zákl. prenesená",J125,0)</f>
        <v>0</v>
      </c>
      <c r="BH125" s="185" t="n">
        <f aca="false">IF(N125="zníž. prenesená",J125,0)</f>
        <v>0</v>
      </c>
      <c r="BI125" s="185" t="n">
        <f aca="false">IF(N125="nulová",J125,0)</f>
        <v>0</v>
      </c>
      <c r="BJ125" s="3" t="s">
        <v>83</v>
      </c>
      <c r="BK125" s="185" t="n">
        <f aca="false">ROUND(I125*H125,2)</f>
        <v>0</v>
      </c>
      <c r="BL125" s="3" t="s">
        <v>124</v>
      </c>
      <c r="BM125" s="184" t="s">
        <v>131</v>
      </c>
    </row>
    <row r="126" s="27" customFormat="true" ht="16.5" hidden="false" customHeight="true" outlineLevel="0" collapsed="false">
      <c r="A126" s="22"/>
      <c r="B126" s="171"/>
      <c r="C126" s="172" t="s">
        <v>124</v>
      </c>
      <c r="D126" s="172" t="s">
        <v>120</v>
      </c>
      <c r="E126" s="173" t="s">
        <v>132</v>
      </c>
      <c r="F126" s="174" t="s">
        <v>133</v>
      </c>
      <c r="G126" s="175" t="s">
        <v>134</v>
      </c>
      <c r="H126" s="176" t="n">
        <v>24.273</v>
      </c>
      <c r="I126" s="177"/>
      <c r="J126" s="178" t="n">
        <f aca="false">ROUND(I126*H126,2)</f>
        <v>0</v>
      </c>
      <c r="K126" s="179"/>
      <c r="L126" s="23"/>
      <c r="M126" s="180"/>
      <c r="N126" s="181" t="s">
        <v>41</v>
      </c>
      <c r="O126" s="65"/>
      <c r="P126" s="182" t="n">
        <f aca="false">O126*H126</f>
        <v>0</v>
      </c>
      <c r="Q126" s="182" t="n">
        <v>0</v>
      </c>
      <c r="R126" s="182" t="n">
        <f aca="false">Q126*H126</f>
        <v>0</v>
      </c>
      <c r="S126" s="182" t="n">
        <v>0</v>
      </c>
      <c r="T126" s="18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84" t="s">
        <v>124</v>
      </c>
      <c r="AT126" s="184" t="s">
        <v>120</v>
      </c>
      <c r="AU126" s="184" t="s">
        <v>83</v>
      </c>
      <c r="AY126" s="3" t="s">
        <v>117</v>
      </c>
      <c r="BE126" s="185" t="n">
        <f aca="false">IF(N126="základná",J126,0)</f>
        <v>0</v>
      </c>
      <c r="BF126" s="185" t="n">
        <f aca="false">IF(N126="znížená",J126,0)</f>
        <v>0</v>
      </c>
      <c r="BG126" s="185" t="n">
        <f aca="false">IF(N126="zákl. prenesená",J126,0)</f>
        <v>0</v>
      </c>
      <c r="BH126" s="185" t="n">
        <f aca="false">IF(N126="zníž. prenesená",J126,0)</f>
        <v>0</v>
      </c>
      <c r="BI126" s="185" t="n">
        <f aca="false">IF(N126="nulová",J126,0)</f>
        <v>0</v>
      </c>
      <c r="BJ126" s="3" t="s">
        <v>83</v>
      </c>
      <c r="BK126" s="185" t="n">
        <f aca="false">ROUND(I126*H126,2)</f>
        <v>0</v>
      </c>
      <c r="BL126" s="3" t="s">
        <v>124</v>
      </c>
      <c r="BM126" s="184" t="s">
        <v>135</v>
      </c>
    </row>
    <row r="127" s="27" customFormat="true" ht="37.8" hidden="false" customHeight="true" outlineLevel="0" collapsed="false">
      <c r="A127" s="22"/>
      <c r="B127" s="171"/>
      <c r="C127" s="172" t="s">
        <v>136</v>
      </c>
      <c r="D127" s="172" t="s">
        <v>120</v>
      </c>
      <c r="E127" s="173" t="s">
        <v>137</v>
      </c>
      <c r="F127" s="174" t="s">
        <v>138</v>
      </c>
      <c r="G127" s="175" t="s">
        <v>139</v>
      </c>
      <c r="H127" s="176" t="n">
        <v>117.453</v>
      </c>
      <c r="I127" s="177"/>
      <c r="J127" s="178" t="n">
        <f aca="false">ROUND(I127*H127,2)</f>
        <v>0</v>
      </c>
      <c r="K127" s="179"/>
      <c r="L127" s="23"/>
      <c r="M127" s="180"/>
      <c r="N127" s="181" t="s">
        <v>41</v>
      </c>
      <c r="O127" s="65"/>
      <c r="P127" s="182" t="n">
        <f aca="false">O127*H127</f>
        <v>0</v>
      </c>
      <c r="Q127" s="182" t="n">
        <v>0</v>
      </c>
      <c r="R127" s="182" t="n">
        <f aca="false">Q127*H127</f>
        <v>0</v>
      </c>
      <c r="S127" s="182" t="n">
        <v>0.196</v>
      </c>
      <c r="T127" s="183" t="n">
        <f aca="false">S127*H127</f>
        <v>23.020788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84" t="s">
        <v>124</v>
      </c>
      <c r="AT127" s="184" t="s">
        <v>120</v>
      </c>
      <c r="AU127" s="184" t="s">
        <v>83</v>
      </c>
      <c r="AY127" s="3" t="s">
        <v>117</v>
      </c>
      <c r="BE127" s="185" t="n">
        <f aca="false">IF(N127="základná",J127,0)</f>
        <v>0</v>
      </c>
      <c r="BF127" s="185" t="n">
        <f aca="false">IF(N127="znížená",J127,0)</f>
        <v>0</v>
      </c>
      <c r="BG127" s="185" t="n">
        <f aca="false">IF(N127="zákl. prenesená",J127,0)</f>
        <v>0</v>
      </c>
      <c r="BH127" s="185" t="n">
        <f aca="false">IF(N127="zníž. prenesená",J127,0)</f>
        <v>0</v>
      </c>
      <c r="BI127" s="185" t="n">
        <f aca="false">IF(N127="nulová",J127,0)</f>
        <v>0</v>
      </c>
      <c r="BJ127" s="3" t="s">
        <v>83</v>
      </c>
      <c r="BK127" s="185" t="n">
        <f aca="false">ROUND(I127*H127,2)</f>
        <v>0</v>
      </c>
      <c r="BL127" s="3" t="s">
        <v>124</v>
      </c>
      <c r="BM127" s="184" t="s">
        <v>140</v>
      </c>
    </row>
    <row r="128" s="27" customFormat="true" ht="16.5" hidden="false" customHeight="true" outlineLevel="0" collapsed="false">
      <c r="A128" s="22"/>
      <c r="B128" s="171"/>
      <c r="C128" s="172" t="s">
        <v>131</v>
      </c>
      <c r="D128" s="172" t="s">
        <v>120</v>
      </c>
      <c r="E128" s="173" t="s">
        <v>141</v>
      </c>
      <c r="F128" s="174" t="s">
        <v>142</v>
      </c>
      <c r="G128" s="175" t="s">
        <v>139</v>
      </c>
      <c r="H128" s="176" t="n">
        <v>7.933</v>
      </c>
      <c r="I128" s="177"/>
      <c r="J128" s="178" t="n">
        <f aca="false">ROUND(I128*H128,2)</f>
        <v>0</v>
      </c>
      <c r="K128" s="179"/>
      <c r="L128" s="23"/>
      <c r="M128" s="180"/>
      <c r="N128" s="181" t="s">
        <v>41</v>
      </c>
      <c r="O128" s="65"/>
      <c r="P128" s="182" t="n">
        <f aca="false">O128*H128</f>
        <v>0</v>
      </c>
      <c r="Q128" s="182" t="n">
        <v>0</v>
      </c>
      <c r="R128" s="182" t="n">
        <f aca="false">Q128*H128</f>
        <v>0</v>
      </c>
      <c r="S128" s="182" t="n">
        <v>0</v>
      </c>
      <c r="T128" s="183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84" t="s">
        <v>124</v>
      </c>
      <c r="AT128" s="184" t="s">
        <v>120</v>
      </c>
      <c r="AU128" s="184" t="s">
        <v>83</v>
      </c>
      <c r="AY128" s="3" t="s">
        <v>117</v>
      </c>
      <c r="BE128" s="185" t="n">
        <f aca="false">IF(N128="základná",J128,0)</f>
        <v>0</v>
      </c>
      <c r="BF128" s="185" t="n">
        <f aca="false">IF(N128="znížená",J128,0)</f>
        <v>0</v>
      </c>
      <c r="BG128" s="185" t="n">
        <f aca="false">IF(N128="zákl. prenesená",J128,0)</f>
        <v>0</v>
      </c>
      <c r="BH128" s="185" t="n">
        <f aca="false">IF(N128="zníž. prenesená",J128,0)</f>
        <v>0</v>
      </c>
      <c r="BI128" s="185" t="n">
        <f aca="false">IF(N128="nulová",J128,0)</f>
        <v>0</v>
      </c>
      <c r="BJ128" s="3" t="s">
        <v>83</v>
      </c>
      <c r="BK128" s="185" t="n">
        <f aca="false">ROUND(I128*H128,2)</f>
        <v>0</v>
      </c>
      <c r="BL128" s="3" t="s">
        <v>124</v>
      </c>
      <c r="BM128" s="184" t="s">
        <v>143</v>
      </c>
    </row>
    <row r="129" s="27" customFormat="true" ht="37.8" hidden="false" customHeight="true" outlineLevel="0" collapsed="false">
      <c r="A129" s="22"/>
      <c r="B129" s="171"/>
      <c r="C129" s="172" t="s">
        <v>144</v>
      </c>
      <c r="D129" s="172" t="s">
        <v>120</v>
      </c>
      <c r="E129" s="173" t="s">
        <v>145</v>
      </c>
      <c r="F129" s="174" t="s">
        <v>146</v>
      </c>
      <c r="G129" s="175" t="s">
        <v>134</v>
      </c>
      <c r="H129" s="176" t="n">
        <v>73.04</v>
      </c>
      <c r="I129" s="177"/>
      <c r="J129" s="178" t="n">
        <f aca="false">ROUND(I129*H129,2)</f>
        <v>0</v>
      </c>
      <c r="K129" s="179"/>
      <c r="L129" s="23"/>
      <c r="M129" s="180"/>
      <c r="N129" s="181" t="s">
        <v>41</v>
      </c>
      <c r="O129" s="65"/>
      <c r="P129" s="182" t="n">
        <f aca="false">O129*H129</f>
        <v>0</v>
      </c>
      <c r="Q129" s="182" t="n">
        <v>0</v>
      </c>
      <c r="R129" s="182" t="n">
        <f aca="false">Q129*H129</f>
        <v>0</v>
      </c>
      <c r="S129" s="182" t="n">
        <v>1.6</v>
      </c>
      <c r="T129" s="183" t="n">
        <f aca="false">S129*H129</f>
        <v>116.864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84" t="s">
        <v>124</v>
      </c>
      <c r="AT129" s="184" t="s">
        <v>120</v>
      </c>
      <c r="AU129" s="184" t="s">
        <v>83</v>
      </c>
      <c r="AY129" s="3" t="s">
        <v>117</v>
      </c>
      <c r="BE129" s="185" t="n">
        <f aca="false">IF(N129="základná",J129,0)</f>
        <v>0</v>
      </c>
      <c r="BF129" s="185" t="n">
        <f aca="false">IF(N129="znížená",J129,0)</f>
        <v>0</v>
      </c>
      <c r="BG129" s="185" t="n">
        <f aca="false">IF(N129="zákl. prenesená",J129,0)</f>
        <v>0</v>
      </c>
      <c r="BH129" s="185" t="n">
        <f aca="false">IF(N129="zníž. prenesená",J129,0)</f>
        <v>0</v>
      </c>
      <c r="BI129" s="185" t="n">
        <f aca="false">IF(N129="nulová",J129,0)</f>
        <v>0</v>
      </c>
      <c r="BJ129" s="3" t="s">
        <v>83</v>
      </c>
      <c r="BK129" s="185" t="n">
        <f aca="false">ROUND(I129*H129,2)</f>
        <v>0</v>
      </c>
      <c r="BL129" s="3" t="s">
        <v>124</v>
      </c>
      <c r="BM129" s="184" t="s">
        <v>147</v>
      </c>
    </row>
    <row r="130" s="27" customFormat="true" ht="37.8" hidden="false" customHeight="true" outlineLevel="0" collapsed="false">
      <c r="A130" s="22"/>
      <c r="B130" s="171"/>
      <c r="C130" s="172" t="s">
        <v>135</v>
      </c>
      <c r="D130" s="172" t="s">
        <v>120</v>
      </c>
      <c r="E130" s="173" t="s">
        <v>148</v>
      </c>
      <c r="F130" s="174" t="s">
        <v>149</v>
      </c>
      <c r="G130" s="175" t="s">
        <v>134</v>
      </c>
      <c r="H130" s="176" t="n">
        <v>3.346</v>
      </c>
      <c r="I130" s="177"/>
      <c r="J130" s="178" t="n">
        <f aca="false">ROUND(I130*H130,2)</f>
        <v>0</v>
      </c>
      <c r="K130" s="179"/>
      <c r="L130" s="23"/>
      <c r="M130" s="180"/>
      <c r="N130" s="181" t="s">
        <v>41</v>
      </c>
      <c r="O130" s="65"/>
      <c r="P130" s="182" t="n">
        <f aca="false">O130*H130</f>
        <v>0</v>
      </c>
      <c r="Q130" s="182" t="n">
        <v>0</v>
      </c>
      <c r="R130" s="182" t="n">
        <f aca="false">Q130*H130</f>
        <v>0</v>
      </c>
      <c r="S130" s="182" t="n">
        <v>2.2</v>
      </c>
      <c r="T130" s="183" t="n">
        <f aca="false">S130*H130</f>
        <v>7.3612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84" t="s">
        <v>124</v>
      </c>
      <c r="AT130" s="184" t="s">
        <v>120</v>
      </c>
      <c r="AU130" s="184" t="s">
        <v>83</v>
      </c>
      <c r="AY130" s="3" t="s">
        <v>117</v>
      </c>
      <c r="BE130" s="185" t="n">
        <f aca="false">IF(N130="základná",J130,0)</f>
        <v>0</v>
      </c>
      <c r="BF130" s="185" t="n">
        <f aca="false">IF(N130="znížená",J130,0)</f>
        <v>0</v>
      </c>
      <c r="BG130" s="185" t="n">
        <f aca="false">IF(N130="zákl. prenesená",J130,0)</f>
        <v>0</v>
      </c>
      <c r="BH130" s="185" t="n">
        <f aca="false">IF(N130="zníž. prenesená",J130,0)</f>
        <v>0</v>
      </c>
      <c r="BI130" s="185" t="n">
        <f aca="false">IF(N130="nulová",J130,0)</f>
        <v>0</v>
      </c>
      <c r="BJ130" s="3" t="s">
        <v>83</v>
      </c>
      <c r="BK130" s="185" t="n">
        <f aca="false">ROUND(I130*H130,2)</f>
        <v>0</v>
      </c>
      <c r="BL130" s="3" t="s">
        <v>124</v>
      </c>
      <c r="BM130" s="184" t="s">
        <v>150</v>
      </c>
    </row>
    <row r="131" s="27" customFormat="true" ht="37.8" hidden="false" customHeight="true" outlineLevel="0" collapsed="false">
      <c r="A131" s="22"/>
      <c r="B131" s="171"/>
      <c r="C131" s="172" t="s">
        <v>118</v>
      </c>
      <c r="D131" s="172" t="s">
        <v>120</v>
      </c>
      <c r="E131" s="173" t="s">
        <v>151</v>
      </c>
      <c r="F131" s="174" t="s">
        <v>152</v>
      </c>
      <c r="G131" s="175" t="s">
        <v>139</v>
      </c>
      <c r="H131" s="176" t="n">
        <v>103.622</v>
      </c>
      <c r="I131" s="177"/>
      <c r="J131" s="178" t="n">
        <f aca="false">ROUND(I131*H131,2)</f>
        <v>0</v>
      </c>
      <c r="K131" s="179"/>
      <c r="L131" s="23"/>
      <c r="M131" s="180"/>
      <c r="N131" s="181" t="s">
        <v>41</v>
      </c>
      <c r="O131" s="65"/>
      <c r="P131" s="182" t="n">
        <f aca="false">O131*H131</f>
        <v>0</v>
      </c>
      <c r="Q131" s="182" t="n">
        <v>0</v>
      </c>
      <c r="R131" s="182" t="n">
        <f aca="false">Q131*H131</f>
        <v>0</v>
      </c>
      <c r="S131" s="182" t="n">
        <v>0.065</v>
      </c>
      <c r="T131" s="183" t="n">
        <f aca="false">S131*H131</f>
        <v>6.73543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84" t="s">
        <v>124</v>
      </c>
      <c r="AT131" s="184" t="s">
        <v>120</v>
      </c>
      <c r="AU131" s="184" t="s">
        <v>83</v>
      </c>
      <c r="AY131" s="3" t="s">
        <v>117</v>
      </c>
      <c r="BE131" s="185" t="n">
        <f aca="false">IF(N131="základná",J131,0)</f>
        <v>0</v>
      </c>
      <c r="BF131" s="185" t="n">
        <f aca="false">IF(N131="znížená",J131,0)</f>
        <v>0</v>
      </c>
      <c r="BG131" s="185" t="n">
        <f aca="false">IF(N131="zákl. prenesená",J131,0)</f>
        <v>0</v>
      </c>
      <c r="BH131" s="185" t="n">
        <f aca="false">IF(N131="zníž. prenesená",J131,0)</f>
        <v>0</v>
      </c>
      <c r="BI131" s="185" t="n">
        <f aca="false">IF(N131="nulová",J131,0)</f>
        <v>0</v>
      </c>
      <c r="BJ131" s="3" t="s">
        <v>83</v>
      </c>
      <c r="BK131" s="185" t="n">
        <f aca="false">ROUND(I131*H131,2)</f>
        <v>0</v>
      </c>
      <c r="BL131" s="3" t="s">
        <v>124</v>
      </c>
      <c r="BM131" s="184" t="s">
        <v>153</v>
      </c>
    </row>
    <row r="132" s="27" customFormat="true" ht="24.15" hidden="false" customHeight="true" outlineLevel="0" collapsed="false">
      <c r="A132" s="22"/>
      <c r="B132" s="171"/>
      <c r="C132" s="172" t="s">
        <v>140</v>
      </c>
      <c r="D132" s="172" t="s">
        <v>120</v>
      </c>
      <c r="E132" s="173" t="s">
        <v>154</v>
      </c>
      <c r="F132" s="174" t="s">
        <v>155</v>
      </c>
      <c r="G132" s="175" t="s">
        <v>123</v>
      </c>
      <c r="H132" s="176" t="n">
        <v>76</v>
      </c>
      <c r="I132" s="177"/>
      <c r="J132" s="178" t="n">
        <f aca="false">ROUND(I132*H132,2)</f>
        <v>0</v>
      </c>
      <c r="K132" s="179"/>
      <c r="L132" s="23"/>
      <c r="M132" s="180"/>
      <c r="N132" s="181" t="s">
        <v>41</v>
      </c>
      <c r="O132" s="65"/>
      <c r="P132" s="182" t="n">
        <f aca="false">O132*H132</f>
        <v>0</v>
      </c>
      <c r="Q132" s="182" t="n">
        <v>0</v>
      </c>
      <c r="R132" s="182" t="n">
        <f aca="false">Q132*H132</f>
        <v>0</v>
      </c>
      <c r="S132" s="182" t="n">
        <v>0.024</v>
      </c>
      <c r="T132" s="183" t="n">
        <f aca="false">S132*H132</f>
        <v>1.824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4" t="s">
        <v>124</v>
      </c>
      <c r="AT132" s="184" t="s">
        <v>120</v>
      </c>
      <c r="AU132" s="184" t="s">
        <v>83</v>
      </c>
      <c r="AY132" s="3" t="s">
        <v>117</v>
      </c>
      <c r="BE132" s="185" t="n">
        <f aca="false">IF(N132="základná",J132,0)</f>
        <v>0</v>
      </c>
      <c r="BF132" s="185" t="n">
        <f aca="false">IF(N132="znížená",J132,0)</f>
        <v>0</v>
      </c>
      <c r="BG132" s="185" t="n">
        <f aca="false">IF(N132="zákl. prenesená",J132,0)</f>
        <v>0</v>
      </c>
      <c r="BH132" s="185" t="n">
        <f aca="false">IF(N132="zníž. prenesená",J132,0)</f>
        <v>0</v>
      </c>
      <c r="BI132" s="185" t="n">
        <f aca="false">IF(N132="nulová",J132,0)</f>
        <v>0</v>
      </c>
      <c r="BJ132" s="3" t="s">
        <v>83</v>
      </c>
      <c r="BK132" s="185" t="n">
        <f aca="false">ROUND(I132*H132,2)</f>
        <v>0</v>
      </c>
      <c r="BL132" s="3" t="s">
        <v>124</v>
      </c>
      <c r="BM132" s="184" t="s">
        <v>6</v>
      </c>
    </row>
    <row r="133" s="27" customFormat="true" ht="24.15" hidden="false" customHeight="true" outlineLevel="0" collapsed="false">
      <c r="A133" s="22"/>
      <c r="B133" s="171"/>
      <c r="C133" s="172" t="s">
        <v>156</v>
      </c>
      <c r="D133" s="172" t="s">
        <v>120</v>
      </c>
      <c r="E133" s="173" t="s">
        <v>157</v>
      </c>
      <c r="F133" s="174" t="s">
        <v>158</v>
      </c>
      <c r="G133" s="175" t="s">
        <v>123</v>
      </c>
      <c r="H133" s="176" t="n">
        <v>2</v>
      </c>
      <c r="I133" s="177"/>
      <c r="J133" s="178" t="n">
        <f aca="false">ROUND(I133*H133,2)</f>
        <v>0</v>
      </c>
      <c r="K133" s="179"/>
      <c r="L133" s="23"/>
      <c r="M133" s="180"/>
      <c r="N133" s="181" t="s">
        <v>41</v>
      </c>
      <c r="O133" s="65"/>
      <c r="P133" s="182" t="n">
        <f aca="false">O133*H133</f>
        <v>0</v>
      </c>
      <c r="Q133" s="182" t="n">
        <v>0</v>
      </c>
      <c r="R133" s="182" t="n">
        <f aca="false">Q133*H133</f>
        <v>0</v>
      </c>
      <c r="S133" s="182" t="n">
        <v>0</v>
      </c>
      <c r="T133" s="18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4" t="s">
        <v>124</v>
      </c>
      <c r="AT133" s="184" t="s">
        <v>120</v>
      </c>
      <c r="AU133" s="184" t="s">
        <v>83</v>
      </c>
      <c r="AY133" s="3" t="s">
        <v>117</v>
      </c>
      <c r="BE133" s="185" t="n">
        <f aca="false">IF(N133="základná",J133,0)</f>
        <v>0</v>
      </c>
      <c r="BF133" s="185" t="n">
        <f aca="false">IF(N133="znížená",J133,0)</f>
        <v>0</v>
      </c>
      <c r="BG133" s="185" t="n">
        <f aca="false">IF(N133="zákl. prenesená",J133,0)</f>
        <v>0</v>
      </c>
      <c r="BH133" s="185" t="n">
        <f aca="false">IF(N133="zníž. prenesená",J133,0)</f>
        <v>0</v>
      </c>
      <c r="BI133" s="185" t="n">
        <f aca="false">IF(N133="nulová",J133,0)</f>
        <v>0</v>
      </c>
      <c r="BJ133" s="3" t="s">
        <v>83</v>
      </c>
      <c r="BK133" s="185" t="n">
        <f aca="false">ROUND(I133*H133,2)</f>
        <v>0</v>
      </c>
      <c r="BL133" s="3" t="s">
        <v>124</v>
      </c>
      <c r="BM133" s="184" t="s">
        <v>159</v>
      </c>
    </row>
    <row r="134" s="27" customFormat="true" ht="24.15" hidden="false" customHeight="true" outlineLevel="0" collapsed="false">
      <c r="A134" s="22"/>
      <c r="B134" s="171"/>
      <c r="C134" s="172" t="s">
        <v>143</v>
      </c>
      <c r="D134" s="172" t="s">
        <v>120</v>
      </c>
      <c r="E134" s="173" t="s">
        <v>160</v>
      </c>
      <c r="F134" s="174" t="s">
        <v>161</v>
      </c>
      <c r="G134" s="175" t="s">
        <v>123</v>
      </c>
      <c r="H134" s="176" t="n">
        <v>2</v>
      </c>
      <c r="I134" s="177"/>
      <c r="J134" s="178" t="n">
        <f aca="false">ROUND(I134*H134,2)</f>
        <v>0</v>
      </c>
      <c r="K134" s="179"/>
      <c r="L134" s="23"/>
      <c r="M134" s="180"/>
      <c r="N134" s="181" t="s">
        <v>41</v>
      </c>
      <c r="O134" s="65"/>
      <c r="P134" s="182" t="n">
        <f aca="false">O134*H134</f>
        <v>0</v>
      </c>
      <c r="Q134" s="182" t="n">
        <v>0</v>
      </c>
      <c r="R134" s="182" t="n">
        <f aca="false">Q134*H134</f>
        <v>0</v>
      </c>
      <c r="S134" s="182" t="n">
        <v>0</v>
      </c>
      <c r="T134" s="18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4" t="s">
        <v>124</v>
      </c>
      <c r="AT134" s="184" t="s">
        <v>120</v>
      </c>
      <c r="AU134" s="184" t="s">
        <v>83</v>
      </c>
      <c r="AY134" s="3" t="s">
        <v>117</v>
      </c>
      <c r="BE134" s="185" t="n">
        <f aca="false">IF(N134="základná",J134,0)</f>
        <v>0</v>
      </c>
      <c r="BF134" s="185" t="n">
        <f aca="false">IF(N134="znížená",J134,0)</f>
        <v>0</v>
      </c>
      <c r="BG134" s="185" t="n">
        <f aca="false">IF(N134="zákl. prenesená",J134,0)</f>
        <v>0</v>
      </c>
      <c r="BH134" s="185" t="n">
        <f aca="false">IF(N134="zníž. prenesená",J134,0)</f>
        <v>0</v>
      </c>
      <c r="BI134" s="185" t="n">
        <f aca="false">IF(N134="nulová",J134,0)</f>
        <v>0</v>
      </c>
      <c r="BJ134" s="3" t="s">
        <v>83</v>
      </c>
      <c r="BK134" s="185" t="n">
        <f aca="false">ROUND(I134*H134,2)</f>
        <v>0</v>
      </c>
      <c r="BL134" s="3" t="s">
        <v>124</v>
      </c>
      <c r="BM134" s="184" t="s">
        <v>162</v>
      </c>
    </row>
    <row r="135" s="27" customFormat="true" ht="24.15" hidden="false" customHeight="true" outlineLevel="0" collapsed="false">
      <c r="A135" s="22"/>
      <c r="B135" s="171"/>
      <c r="C135" s="172" t="s">
        <v>163</v>
      </c>
      <c r="D135" s="172" t="s">
        <v>120</v>
      </c>
      <c r="E135" s="173" t="s">
        <v>164</v>
      </c>
      <c r="F135" s="174" t="s">
        <v>165</v>
      </c>
      <c r="G135" s="175" t="s">
        <v>139</v>
      </c>
      <c r="H135" s="176" t="n">
        <v>10.471</v>
      </c>
      <c r="I135" s="177"/>
      <c r="J135" s="178" t="n">
        <f aca="false">ROUND(I135*H135,2)</f>
        <v>0</v>
      </c>
      <c r="K135" s="179"/>
      <c r="L135" s="23"/>
      <c r="M135" s="180"/>
      <c r="N135" s="181" t="s">
        <v>41</v>
      </c>
      <c r="O135" s="65"/>
      <c r="P135" s="182" t="n">
        <f aca="false">O135*H135</f>
        <v>0</v>
      </c>
      <c r="Q135" s="182" t="n">
        <v>0</v>
      </c>
      <c r="R135" s="182" t="n">
        <f aca="false">Q135*H135</f>
        <v>0</v>
      </c>
      <c r="S135" s="182" t="n">
        <v>0.024</v>
      </c>
      <c r="T135" s="183" t="n">
        <f aca="false">S135*H135</f>
        <v>0.251304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4" t="s">
        <v>124</v>
      </c>
      <c r="AT135" s="184" t="s">
        <v>120</v>
      </c>
      <c r="AU135" s="184" t="s">
        <v>83</v>
      </c>
      <c r="AY135" s="3" t="s">
        <v>117</v>
      </c>
      <c r="BE135" s="185" t="n">
        <f aca="false">IF(N135="základná",J135,0)</f>
        <v>0</v>
      </c>
      <c r="BF135" s="185" t="n">
        <f aca="false">IF(N135="znížená",J135,0)</f>
        <v>0</v>
      </c>
      <c r="BG135" s="185" t="n">
        <f aca="false">IF(N135="zákl. prenesená",J135,0)</f>
        <v>0</v>
      </c>
      <c r="BH135" s="185" t="n">
        <f aca="false">IF(N135="zníž. prenesená",J135,0)</f>
        <v>0</v>
      </c>
      <c r="BI135" s="185" t="n">
        <f aca="false">IF(N135="nulová",J135,0)</f>
        <v>0</v>
      </c>
      <c r="BJ135" s="3" t="s">
        <v>83</v>
      </c>
      <c r="BK135" s="185" t="n">
        <f aca="false">ROUND(I135*H135,2)</f>
        <v>0</v>
      </c>
      <c r="BL135" s="3" t="s">
        <v>124</v>
      </c>
      <c r="BM135" s="184" t="s">
        <v>166</v>
      </c>
    </row>
    <row r="136" s="27" customFormat="true" ht="24.15" hidden="false" customHeight="true" outlineLevel="0" collapsed="false">
      <c r="A136" s="22"/>
      <c r="B136" s="171"/>
      <c r="C136" s="172" t="s">
        <v>147</v>
      </c>
      <c r="D136" s="172" t="s">
        <v>120</v>
      </c>
      <c r="E136" s="173" t="s">
        <v>167</v>
      </c>
      <c r="F136" s="174" t="s">
        <v>168</v>
      </c>
      <c r="G136" s="175" t="s">
        <v>139</v>
      </c>
      <c r="H136" s="176" t="n">
        <v>143.55</v>
      </c>
      <c r="I136" s="177"/>
      <c r="J136" s="178" t="n">
        <f aca="false">ROUND(I136*H136,2)</f>
        <v>0</v>
      </c>
      <c r="K136" s="179"/>
      <c r="L136" s="23"/>
      <c r="M136" s="180"/>
      <c r="N136" s="181" t="s">
        <v>41</v>
      </c>
      <c r="O136" s="65"/>
      <c r="P136" s="182" t="n">
        <f aca="false">O136*H136</f>
        <v>0</v>
      </c>
      <c r="Q136" s="182" t="n">
        <v>0</v>
      </c>
      <c r="R136" s="182" t="n">
        <f aca="false">Q136*H136</f>
        <v>0</v>
      </c>
      <c r="S136" s="182" t="n">
        <v>0.076</v>
      </c>
      <c r="T136" s="183" t="n">
        <f aca="false">S136*H136</f>
        <v>10.9098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4" t="s">
        <v>124</v>
      </c>
      <c r="AT136" s="184" t="s">
        <v>120</v>
      </c>
      <c r="AU136" s="184" t="s">
        <v>83</v>
      </c>
      <c r="AY136" s="3" t="s">
        <v>117</v>
      </c>
      <c r="BE136" s="185" t="n">
        <f aca="false">IF(N136="základná",J136,0)</f>
        <v>0</v>
      </c>
      <c r="BF136" s="185" t="n">
        <f aca="false">IF(N136="znížená",J136,0)</f>
        <v>0</v>
      </c>
      <c r="BG136" s="185" t="n">
        <f aca="false">IF(N136="zákl. prenesená",J136,0)</f>
        <v>0</v>
      </c>
      <c r="BH136" s="185" t="n">
        <f aca="false">IF(N136="zníž. prenesená",J136,0)</f>
        <v>0</v>
      </c>
      <c r="BI136" s="185" t="n">
        <f aca="false">IF(N136="nulová",J136,0)</f>
        <v>0</v>
      </c>
      <c r="BJ136" s="3" t="s">
        <v>83</v>
      </c>
      <c r="BK136" s="185" t="n">
        <f aca="false">ROUND(I136*H136,2)</f>
        <v>0</v>
      </c>
      <c r="BL136" s="3" t="s">
        <v>124</v>
      </c>
      <c r="BM136" s="184" t="s">
        <v>169</v>
      </c>
    </row>
    <row r="137" s="27" customFormat="true" ht="16.5" hidden="false" customHeight="true" outlineLevel="0" collapsed="false">
      <c r="A137" s="22"/>
      <c r="B137" s="171"/>
      <c r="C137" s="172" t="s">
        <v>170</v>
      </c>
      <c r="D137" s="172" t="s">
        <v>120</v>
      </c>
      <c r="E137" s="173" t="s">
        <v>171</v>
      </c>
      <c r="F137" s="174" t="s">
        <v>172</v>
      </c>
      <c r="G137" s="175" t="s">
        <v>123</v>
      </c>
      <c r="H137" s="176" t="n">
        <v>2</v>
      </c>
      <c r="I137" s="177"/>
      <c r="J137" s="178" t="n">
        <f aca="false">ROUND(I137*H137,2)</f>
        <v>0</v>
      </c>
      <c r="K137" s="179"/>
      <c r="L137" s="23"/>
      <c r="M137" s="180"/>
      <c r="N137" s="181" t="s">
        <v>41</v>
      </c>
      <c r="O137" s="65"/>
      <c r="P137" s="182" t="n">
        <f aca="false">O137*H137</f>
        <v>0</v>
      </c>
      <c r="Q137" s="182" t="n">
        <v>0.1217216</v>
      </c>
      <c r="R137" s="182" t="n">
        <f aca="false">Q137*H137</f>
        <v>0.2434432</v>
      </c>
      <c r="S137" s="182" t="n">
        <v>0</v>
      </c>
      <c r="T137" s="183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4" t="s">
        <v>124</v>
      </c>
      <c r="AT137" s="184" t="s">
        <v>120</v>
      </c>
      <c r="AU137" s="184" t="s">
        <v>83</v>
      </c>
      <c r="AY137" s="3" t="s">
        <v>117</v>
      </c>
      <c r="BE137" s="185" t="n">
        <f aca="false">IF(N137="základná",J137,0)</f>
        <v>0</v>
      </c>
      <c r="BF137" s="185" t="n">
        <f aca="false">IF(N137="znížená",J137,0)</f>
        <v>0</v>
      </c>
      <c r="BG137" s="185" t="n">
        <f aca="false">IF(N137="zákl. prenesená",J137,0)</f>
        <v>0</v>
      </c>
      <c r="BH137" s="185" t="n">
        <f aca="false">IF(N137="zníž. prenesená",J137,0)</f>
        <v>0</v>
      </c>
      <c r="BI137" s="185" t="n">
        <f aca="false">IF(N137="nulová",J137,0)</f>
        <v>0</v>
      </c>
      <c r="BJ137" s="3" t="s">
        <v>83</v>
      </c>
      <c r="BK137" s="185" t="n">
        <f aca="false">ROUND(I137*H137,2)</f>
        <v>0</v>
      </c>
      <c r="BL137" s="3" t="s">
        <v>124</v>
      </c>
      <c r="BM137" s="184" t="s">
        <v>173</v>
      </c>
    </row>
    <row r="138" s="27" customFormat="true" ht="16.5" hidden="false" customHeight="true" outlineLevel="0" collapsed="false">
      <c r="A138" s="22"/>
      <c r="B138" s="171"/>
      <c r="C138" s="172" t="s">
        <v>150</v>
      </c>
      <c r="D138" s="172" t="s">
        <v>120</v>
      </c>
      <c r="E138" s="173" t="s">
        <v>174</v>
      </c>
      <c r="F138" s="174" t="s">
        <v>175</v>
      </c>
      <c r="G138" s="175" t="s">
        <v>176</v>
      </c>
      <c r="H138" s="176" t="n">
        <v>10</v>
      </c>
      <c r="I138" s="177"/>
      <c r="J138" s="178" t="n">
        <f aca="false">ROUND(I138*H138,2)</f>
        <v>0</v>
      </c>
      <c r="K138" s="179"/>
      <c r="L138" s="23"/>
      <c r="M138" s="180"/>
      <c r="N138" s="181" t="s">
        <v>41</v>
      </c>
      <c r="O138" s="65"/>
      <c r="P138" s="182" t="n">
        <f aca="false">O138*H138</f>
        <v>0</v>
      </c>
      <c r="Q138" s="182" t="n">
        <v>0.01067066</v>
      </c>
      <c r="R138" s="182" t="n">
        <f aca="false">Q138*H138</f>
        <v>0.1067066</v>
      </c>
      <c r="S138" s="182" t="n">
        <v>0</v>
      </c>
      <c r="T138" s="183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4" t="s">
        <v>124</v>
      </c>
      <c r="AT138" s="184" t="s">
        <v>120</v>
      </c>
      <c r="AU138" s="184" t="s">
        <v>83</v>
      </c>
      <c r="AY138" s="3" t="s">
        <v>117</v>
      </c>
      <c r="BE138" s="185" t="n">
        <f aca="false">IF(N138="základná",J138,0)</f>
        <v>0</v>
      </c>
      <c r="BF138" s="185" t="n">
        <f aca="false">IF(N138="znížená",J138,0)</f>
        <v>0</v>
      </c>
      <c r="BG138" s="185" t="n">
        <f aca="false">IF(N138="zákl. prenesená",J138,0)</f>
        <v>0</v>
      </c>
      <c r="BH138" s="185" t="n">
        <f aca="false">IF(N138="zníž. prenesená",J138,0)</f>
        <v>0</v>
      </c>
      <c r="BI138" s="185" t="n">
        <f aca="false">IF(N138="nulová",J138,0)</f>
        <v>0</v>
      </c>
      <c r="BJ138" s="3" t="s">
        <v>83</v>
      </c>
      <c r="BK138" s="185" t="n">
        <f aca="false">ROUND(I138*H138,2)</f>
        <v>0</v>
      </c>
      <c r="BL138" s="3" t="s">
        <v>124</v>
      </c>
      <c r="BM138" s="184" t="s">
        <v>177</v>
      </c>
    </row>
    <row r="139" s="27" customFormat="true" ht="21.75" hidden="false" customHeight="true" outlineLevel="0" collapsed="false">
      <c r="A139" s="22"/>
      <c r="B139" s="171"/>
      <c r="C139" s="172" t="s">
        <v>178</v>
      </c>
      <c r="D139" s="172" t="s">
        <v>120</v>
      </c>
      <c r="E139" s="173" t="s">
        <v>179</v>
      </c>
      <c r="F139" s="174" t="s">
        <v>180</v>
      </c>
      <c r="G139" s="175" t="s">
        <v>176</v>
      </c>
      <c r="H139" s="176" t="n">
        <v>30</v>
      </c>
      <c r="I139" s="177"/>
      <c r="J139" s="178" t="n">
        <f aca="false">ROUND(I139*H139,2)</f>
        <v>0</v>
      </c>
      <c r="K139" s="179"/>
      <c r="L139" s="23"/>
      <c r="M139" s="180"/>
      <c r="N139" s="181" t="s">
        <v>41</v>
      </c>
      <c r="O139" s="65"/>
      <c r="P139" s="182" t="n">
        <f aca="false">O139*H139</f>
        <v>0</v>
      </c>
      <c r="Q139" s="182" t="n">
        <v>0</v>
      </c>
      <c r="R139" s="182" t="n">
        <f aca="false">Q139*H139</f>
        <v>0</v>
      </c>
      <c r="S139" s="182" t="n">
        <v>0</v>
      </c>
      <c r="T139" s="183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84" t="s">
        <v>124</v>
      </c>
      <c r="AT139" s="184" t="s">
        <v>120</v>
      </c>
      <c r="AU139" s="184" t="s">
        <v>83</v>
      </c>
      <c r="AY139" s="3" t="s">
        <v>117</v>
      </c>
      <c r="BE139" s="185" t="n">
        <f aca="false">IF(N139="základná",J139,0)</f>
        <v>0</v>
      </c>
      <c r="BF139" s="185" t="n">
        <f aca="false">IF(N139="znížená",J139,0)</f>
        <v>0</v>
      </c>
      <c r="BG139" s="185" t="n">
        <f aca="false">IF(N139="zákl. prenesená",J139,0)</f>
        <v>0</v>
      </c>
      <c r="BH139" s="185" t="n">
        <f aca="false">IF(N139="zníž. prenesená",J139,0)</f>
        <v>0</v>
      </c>
      <c r="BI139" s="185" t="n">
        <f aca="false">IF(N139="nulová",J139,0)</f>
        <v>0</v>
      </c>
      <c r="BJ139" s="3" t="s">
        <v>83</v>
      </c>
      <c r="BK139" s="185" t="n">
        <f aca="false">ROUND(I139*H139,2)</f>
        <v>0</v>
      </c>
      <c r="BL139" s="3" t="s">
        <v>124</v>
      </c>
      <c r="BM139" s="184" t="s">
        <v>181</v>
      </c>
    </row>
    <row r="140" s="27" customFormat="true" ht="21.75" hidden="false" customHeight="true" outlineLevel="0" collapsed="false">
      <c r="A140" s="22"/>
      <c r="B140" s="171"/>
      <c r="C140" s="172" t="s">
        <v>153</v>
      </c>
      <c r="D140" s="172" t="s">
        <v>120</v>
      </c>
      <c r="E140" s="173" t="s">
        <v>182</v>
      </c>
      <c r="F140" s="174" t="s">
        <v>183</v>
      </c>
      <c r="G140" s="175" t="s">
        <v>184</v>
      </c>
      <c r="H140" s="176" t="n">
        <v>400.648</v>
      </c>
      <c r="I140" s="177"/>
      <c r="J140" s="178" t="n">
        <f aca="false">ROUND(I140*H140,2)</f>
        <v>0</v>
      </c>
      <c r="K140" s="179"/>
      <c r="L140" s="23"/>
      <c r="M140" s="180"/>
      <c r="N140" s="181" t="s">
        <v>41</v>
      </c>
      <c r="O140" s="65"/>
      <c r="P140" s="182" t="n">
        <f aca="false">O140*H140</f>
        <v>0</v>
      </c>
      <c r="Q140" s="182" t="n">
        <v>0</v>
      </c>
      <c r="R140" s="182" t="n">
        <f aca="false">Q140*H140</f>
        <v>0</v>
      </c>
      <c r="S140" s="182" t="n">
        <v>0</v>
      </c>
      <c r="T140" s="183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84" t="s">
        <v>124</v>
      </c>
      <c r="AT140" s="184" t="s">
        <v>120</v>
      </c>
      <c r="AU140" s="184" t="s">
        <v>83</v>
      </c>
      <c r="AY140" s="3" t="s">
        <v>117</v>
      </c>
      <c r="BE140" s="185" t="n">
        <f aca="false">IF(N140="základná",J140,0)</f>
        <v>0</v>
      </c>
      <c r="BF140" s="185" t="n">
        <f aca="false">IF(N140="znížená",J140,0)</f>
        <v>0</v>
      </c>
      <c r="BG140" s="185" t="n">
        <f aca="false">IF(N140="zákl. prenesená",J140,0)</f>
        <v>0</v>
      </c>
      <c r="BH140" s="185" t="n">
        <f aca="false">IF(N140="zníž. prenesená",J140,0)</f>
        <v>0</v>
      </c>
      <c r="BI140" s="185" t="n">
        <f aca="false">IF(N140="nulová",J140,0)</f>
        <v>0</v>
      </c>
      <c r="BJ140" s="3" t="s">
        <v>83</v>
      </c>
      <c r="BK140" s="185" t="n">
        <f aca="false">ROUND(I140*H140,2)</f>
        <v>0</v>
      </c>
      <c r="BL140" s="3" t="s">
        <v>124</v>
      </c>
      <c r="BM140" s="184" t="s">
        <v>185</v>
      </c>
    </row>
    <row r="141" s="27" customFormat="true" ht="24.15" hidden="false" customHeight="true" outlineLevel="0" collapsed="false">
      <c r="A141" s="22"/>
      <c r="B141" s="171"/>
      <c r="C141" s="172" t="s">
        <v>186</v>
      </c>
      <c r="D141" s="172" t="s">
        <v>120</v>
      </c>
      <c r="E141" s="173" t="s">
        <v>187</v>
      </c>
      <c r="F141" s="174" t="s">
        <v>188</v>
      </c>
      <c r="G141" s="175" t="s">
        <v>184</v>
      </c>
      <c r="H141" s="176" t="n">
        <v>6009.72</v>
      </c>
      <c r="I141" s="177"/>
      <c r="J141" s="178" t="n">
        <f aca="false">ROUND(I141*H141,2)</f>
        <v>0</v>
      </c>
      <c r="K141" s="179"/>
      <c r="L141" s="23"/>
      <c r="M141" s="180"/>
      <c r="N141" s="181" t="s">
        <v>41</v>
      </c>
      <c r="O141" s="65"/>
      <c r="P141" s="182" t="n">
        <f aca="false">O141*H141</f>
        <v>0</v>
      </c>
      <c r="Q141" s="182" t="n">
        <v>0</v>
      </c>
      <c r="R141" s="182" t="n">
        <f aca="false">Q141*H141</f>
        <v>0</v>
      </c>
      <c r="S141" s="182" t="n">
        <v>0</v>
      </c>
      <c r="T141" s="18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4" t="s">
        <v>124</v>
      </c>
      <c r="AT141" s="184" t="s">
        <v>120</v>
      </c>
      <c r="AU141" s="184" t="s">
        <v>83</v>
      </c>
      <c r="AY141" s="3" t="s">
        <v>117</v>
      </c>
      <c r="BE141" s="185" t="n">
        <f aca="false">IF(N141="základná",J141,0)</f>
        <v>0</v>
      </c>
      <c r="BF141" s="185" t="n">
        <f aca="false">IF(N141="znížená",J141,0)</f>
        <v>0</v>
      </c>
      <c r="BG141" s="185" t="n">
        <f aca="false">IF(N141="zákl. prenesená",J141,0)</f>
        <v>0</v>
      </c>
      <c r="BH141" s="185" t="n">
        <f aca="false">IF(N141="zníž. prenesená",J141,0)</f>
        <v>0</v>
      </c>
      <c r="BI141" s="185" t="n">
        <f aca="false">IF(N141="nulová",J141,0)</f>
        <v>0</v>
      </c>
      <c r="BJ141" s="3" t="s">
        <v>83</v>
      </c>
      <c r="BK141" s="185" t="n">
        <f aca="false">ROUND(I141*H141,2)</f>
        <v>0</v>
      </c>
      <c r="BL141" s="3" t="s">
        <v>124</v>
      </c>
      <c r="BM141" s="184" t="s">
        <v>189</v>
      </c>
    </row>
    <row r="142" s="27" customFormat="true" ht="24.15" hidden="false" customHeight="true" outlineLevel="0" collapsed="false">
      <c r="A142" s="22"/>
      <c r="B142" s="171"/>
      <c r="C142" s="172" t="s">
        <v>6</v>
      </c>
      <c r="D142" s="172" t="s">
        <v>120</v>
      </c>
      <c r="E142" s="173" t="s">
        <v>190</v>
      </c>
      <c r="F142" s="174" t="s">
        <v>191</v>
      </c>
      <c r="G142" s="175" t="s">
        <v>184</v>
      </c>
      <c r="H142" s="176" t="n">
        <v>400.648</v>
      </c>
      <c r="I142" s="177"/>
      <c r="J142" s="178" t="n">
        <f aca="false">ROUND(I142*H142,2)</f>
        <v>0</v>
      </c>
      <c r="K142" s="179"/>
      <c r="L142" s="23"/>
      <c r="M142" s="180"/>
      <c r="N142" s="181" t="s">
        <v>41</v>
      </c>
      <c r="O142" s="65"/>
      <c r="P142" s="182" t="n">
        <f aca="false">O142*H142</f>
        <v>0</v>
      </c>
      <c r="Q142" s="182" t="n">
        <v>0</v>
      </c>
      <c r="R142" s="182" t="n">
        <f aca="false">Q142*H142</f>
        <v>0</v>
      </c>
      <c r="S142" s="182" t="n">
        <v>0</v>
      </c>
      <c r="T142" s="183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84" t="s">
        <v>124</v>
      </c>
      <c r="AT142" s="184" t="s">
        <v>120</v>
      </c>
      <c r="AU142" s="184" t="s">
        <v>83</v>
      </c>
      <c r="AY142" s="3" t="s">
        <v>117</v>
      </c>
      <c r="BE142" s="185" t="n">
        <f aca="false">IF(N142="základná",J142,0)</f>
        <v>0</v>
      </c>
      <c r="BF142" s="185" t="n">
        <f aca="false">IF(N142="znížená",J142,0)</f>
        <v>0</v>
      </c>
      <c r="BG142" s="185" t="n">
        <f aca="false">IF(N142="zákl. prenesená",J142,0)</f>
        <v>0</v>
      </c>
      <c r="BH142" s="185" t="n">
        <f aca="false">IF(N142="zníž. prenesená",J142,0)</f>
        <v>0</v>
      </c>
      <c r="BI142" s="185" t="n">
        <f aca="false">IF(N142="nulová",J142,0)</f>
        <v>0</v>
      </c>
      <c r="BJ142" s="3" t="s">
        <v>83</v>
      </c>
      <c r="BK142" s="185" t="n">
        <f aca="false">ROUND(I142*H142,2)</f>
        <v>0</v>
      </c>
      <c r="BL142" s="3" t="s">
        <v>124</v>
      </c>
      <c r="BM142" s="184" t="s">
        <v>192</v>
      </c>
    </row>
    <row r="143" s="27" customFormat="true" ht="24.15" hidden="false" customHeight="true" outlineLevel="0" collapsed="false">
      <c r="A143" s="22"/>
      <c r="B143" s="171"/>
      <c r="C143" s="172" t="s">
        <v>193</v>
      </c>
      <c r="D143" s="172" t="s">
        <v>120</v>
      </c>
      <c r="E143" s="173" t="s">
        <v>194</v>
      </c>
      <c r="F143" s="174" t="s">
        <v>195</v>
      </c>
      <c r="G143" s="175" t="s">
        <v>184</v>
      </c>
      <c r="H143" s="176" t="n">
        <v>2003.24</v>
      </c>
      <c r="I143" s="177"/>
      <c r="J143" s="178" t="n">
        <f aca="false">ROUND(I143*H143,2)</f>
        <v>0</v>
      </c>
      <c r="K143" s="179"/>
      <c r="L143" s="23"/>
      <c r="M143" s="180"/>
      <c r="N143" s="181" t="s">
        <v>41</v>
      </c>
      <c r="O143" s="65"/>
      <c r="P143" s="182" t="n">
        <f aca="false">O143*H143</f>
        <v>0</v>
      </c>
      <c r="Q143" s="182" t="n">
        <v>0</v>
      </c>
      <c r="R143" s="182" t="n">
        <f aca="false">Q143*H143</f>
        <v>0</v>
      </c>
      <c r="S143" s="182" t="n">
        <v>0</v>
      </c>
      <c r="T143" s="18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84" t="s">
        <v>124</v>
      </c>
      <c r="AT143" s="184" t="s">
        <v>120</v>
      </c>
      <c r="AU143" s="184" t="s">
        <v>83</v>
      </c>
      <c r="AY143" s="3" t="s">
        <v>117</v>
      </c>
      <c r="BE143" s="185" t="n">
        <f aca="false">IF(N143="základná",J143,0)</f>
        <v>0</v>
      </c>
      <c r="BF143" s="185" t="n">
        <f aca="false">IF(N143="znížená",J143,0)</f>
        <v>0</v>
      </c>
      <c r="BG143" s="185" t="n">
        <f aca="false">IF(N143="zákl. prenesená",J143,0)</f>
        <v>0</v>
      </c>
      <c r="BH143" s="185" t="n">
        <f aca="false">IF(N143="zníž. prenesená",J143,0)</f>
        <v>0</v>
      </c>
      <c r="BI143" s="185" t="n">
        <f aca="false">IF(N143="nulová",J143,0)</f>
        <v>0</v>
      </c>
      <c r="BJ143" s="3" t="s">
        <v>83</v>
      </c>
      <c r="BK143" s="185" t="n">
        <f aca="false">ROUND(I143*H143,2)</f>
        <v>0</v>
      </c>
      <c r="BL143" s="3" t="s">
        <v>124</v>
      </c>
      <c r="BM143" s="184" t="s">
        <v>196</v>
      </c>
    </row>
    <row r="144" s="27" customFormat="true" ht="21.75" hidden="false" customHeight="true" outlineLevel="0" collapsed="false">
      <c r="A144" s="22"/>
      <c r="B144" s="171"/>
      <c r="C144" s="172" t="s">
        <v>159</v>
      </c>
      <c r="D144" s="172" t="s">
        <v>120</v>
      </c>
      <c r="E144" s="173" t="s">
        <v>197</v>
      </c>
      <c r="F144" s="174" t="s">
        <v>198</v>
      </c>
      <c r="G144" s="175" t="s">
        <v>184</v>
      </c>
      <c r="H144" s="176" t="n">
        <v>400.648</v>
      </c>
      <c r="I144" s="177"/>
      <c r="J144" s="178" t="n">
        <f aca="false">ROUND(I144*H144,2)</f>
        <v>0</v>
      </c>
      <c r="K144" s="179"/>
      <c r="L144" s="23"/>
      <c r="M144" s="180"/>
      <c r="N144" s="181" t="s">
        <v>41</v>
      </c>
      <c r="O144" s="65"/>
      <c r="P144" s="182" t="n">
        <f aca="false">O144*H144</f>
        <v>0</v>
      </c>
      <c r="Q144" s="182" t="n">
        <v>0</v>
      </c>
      <c r="R144" s="182" t="n">
        <f aca="false">Q144*H144</f>
        <v>0</v>
      </c>
      <c r="S144" s="182" t="n">
        <v>0</v>
      </c>
      <c r="T144" s="183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4" t="s">
        <v>124</v>
      </c>
      <c r="AT144" s="184" t="s">
        <v>120</v>
      </c>
      <c r="AU144" s="184" t="s">
        <v>83</v>
      </c>
      <c r="AY144" s="3" t="s">
        <v>117</v>
      </c>
      <c r="BE144" s="185" t="n">
        <f aca="false">IF(N144="základná",J144,0)</f>
        <v>0</v>
      </c>
      <c r="BF144" s="185" t="n">
        <f aca="false">IF(N144="znížená",J144,0)</f>
        <v>0</v>
      </c>
      <c r="BG144" s="185" t="n">
        <f aca="false">IF(N144="zákl. prenesená",J144,0)</f>
        <v>0</v>
      </c>
      <c r="BH144" s="185" t="n">
        <f aca="false">IF(N144="zníž. prenesená",J144,0)</f>
        <v>0</v>
      </c>
      <c r="BI144" s="185" t="n">
        <f aca="false">IF(N144="nulová",J144,0)</f>
        <v>0</v>
      </c>
      <c r="BJ144" s="3" t="s">
        <v>83</v>
      </c>
      <c r="BK144" s="185" t="n">
        <f aca="false">ROUND(I144*H144,2)</f>
        <v>0</v>
      </c>
      <c r="BL144" s="3" t="s">
        <v>124</v>
      </c>
      <c r="BM144" s="184" t="s">
        <v>199</v>
      </c>
    </row>
    <row r="145" s="157" customFormat="true" ht="25.9" hidden="false" customHeight="true" outlineLevel="0" collapsed="false">
      <c r="B145" s="158"/>
      <c r="D145" s="159" t="s">
        <v>74</v>
      </c>
      <c r="E145" s="160" t="s">
        <v>200</v>
      </c>
      <c r="F145" s="160" t="s">
        <v>201</v>
      </c>
      <c r="I145" s="161"/>
      <c r="J145" s="162" t="n">
        <f aca="false">BK145</f>
        <v>0</v>
      </c>
      <c r="L145" s="158"/>
      <c r="M145" s="163"/>
      <c r="N145" s="164"/>
      <c r="O145" s="164"/>
      <c r="P145" s="165" t="n">
        <f aca="false">P146+P149+P154+P159+P161+P164</f>
        <v>0</v>
      </c>
      <c r="Q145" s="164"/>
      <c r="R145" s="165" t="n">
        <f aca="false">R146+R149+R154+R159+R161+R164</f>
        <v>0</v>
      </c>
      <c r="S145" s="164"/>
      <c r="T145" s="166" t="n">
        <f aca="false">T146+T149+T154+T159+T161+T164</f>
        <v>170.7345185</v>
      </c>
      <c r="AR145" s="159" t="s">
        <v>83</v>
      </c>
      <c r="AT145" s="167" t="s">
        <v>74</v>
      </c>
      <c r="AU145" s="167" t="s">
        <v>75</v>
      </c>
      <c r="AY145" s="159" t="s">
        <v>117</v>
      </c>
      <c r="BK145" s="168" t="n">
        <f aca="false">BK146+BK149+BK154+BK159+BK161+BK164</f>
        <v>0</v>
      </c>
    </row>
    <row r="146" s="157" customFormat="true" ht="22.8" hidden="false" customHeight="true" outlineLevel="0" collapsed="false">
      <c r="B146" s="158"/>
      <c r="D146" s="159" t="s">
        <v>74</v>
      </c>
      <c r="E146" s="169" t="s">
        <v>202</v>
      </c>
      <c r="F146" s="169" t="s">
        <v>203</v>
      </c>
      <c r="I146" s="161"/>
      <c r="J146" s="170" t="n">
        <f aca="false">BK146</f>
        <v>0</v>
      </c>
      <c r="L146" s="158"/>
      <c r="M146" s="163"/>
      <c r="N146" s="164"/>
      <c r="O146" s="164"/>
      <c r="P146" s="165" t="n">
        <f aca="false">SUM(P147:P148)</f>
        <v>0</v>
      </c>
      <c r="Q146" s="164"/>
      <c r="R146" s="165" t="n">
        <f aca="false">SUM(R147:R148)</f>
        <v>0</v>
      </c>
      <c r="S146" s="164"/>
      <c r="T146" s="166" t="n">
        <f aca="false">SUM(T147:T148)</f>
        <v>0.25168</v>
      </c>
      <c r="AR146" s="159" t="s">
        <v>83</v>
      </c>
      <c r="AT146" s="167" t="s">
        <v>74</v>
      </c>
      <c r="AU146" s="167" t="s">
        <v>12</v>
      </c>
      <c r="AY146" s="159" t="s">
        <v>117</v>
      </c>
      <c r="BK146" s="168" t="n">
        <f aca="false">SUM(BK147:BK148)</f>
        <v>0</v>
      </c>
    </row>
    <row r="147" s="27" customFormat="true" ht="24.15" hidden="false" customHeight="true" outlineLevel="0" collapsed="false">
      <c r="A147" s="22"/>
      <c r="B147" s="171"/>
      <c r="C147" s="172" t="s">
        <v>204</v>
      </c>
      <c r="D147" s="172" t="s">
        <v>120</v>
      </c>
      <c r="E147" s="173" t="s">
        <v>205</v>
      </c>
      <c r="F147" s="174" t="s">
        <v>206</v>
      </c>
      <c r="G147" s="175" t="s">
        <v>207</v>
      </c>
      <c r="H147" s="176" t="n">
        <v>10</v>
      </c>
      <c r="I147" s="177"/>
      <c r="J147" s="178" t="n">
        <f aca="false">ROUND(I147*H147,2)</f>
        <v>0</v>
      </c>
      <c r="K147" s="179"/>
      <c r="L147" s="23"/>
      <c r="M147" s="180"/>
      <c r="N147" s="181" t="s">
        <v>41</v>
      </c>
      <c r="O147" s="65"/>
      <c r="P147" s="182" t="n">
        <f aca="false">O147*H147</f>
        <v>0</v>
      </c>
      <c r="Q147" s="182" t="n">
        <v>0</v>
      </c>
      <c r="R147" s="182" t="n">
        <f aca="false">Q147*H147</f>
        <v>0</v>
      </c>
      <c r="S147" s="182" t="n">
        <v>0.01933</v>
      </c>
      <c r="T147" s="183" t="n">
        <f aca="false">S147*H147</f>
        <v>0.1933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4" t="s">
        <v>150</v>
      </c>
      <c r="AT147" s="184" t="s">
        <v>120</v>
      </c>
      <c r="AU147" s="184" t="s">
        <v>83</v>
      </c>
      <c r="AY147" s="3" t="s">
        <v>117</v>
      </c>
      <c r="BE147" s="185" t="n">
        <f aca="false">IF(N147="základná",J147,0)</f>
        <v>0</v>
      </c>
      <c r="BF147" s="185" t="n">
        <f aca="false">IF(N147="znížená",J147,0)</f>
        <v>0</v>
      </c>
      <c r="BG147" s="185" t="n">
        <f aca="false">IF(N147="zákl. prenesená",J147,0)</f>
        <v>0</v>
      </c>
      <c r="BH147" s="185" t="n">
        <f aca="false">IF(N147="zníž. prenesená",J147,0)</f>
        <v>0</v>
      </c>
      <c r="BI147" s="185" t="n">
        <f aca="false">IF(N147="nulová",J147,0)</f>
        <v>0</v>
      </c>
      <c r="BJ147" s="3" t="s">
        <v>83</v>
      </c>
      <c r="BK147" s="185" t="n">
        <f aca="false">ROUND(I147*H147,2)</f>
        <v>0</v>
      </c>
      <c r="BL147" s="3" t="s">
        <v>150</v>
      </c>
      <c r="BM147" s="184" t="s">
        <v>208</v>
      </c>
    </row>
    <row r="148" s="27" customFormat="true" ht="24.15" hidden="false" customHeight="true" outlineLevel="0" collapsed="false">
      <c r="A148" s="22"/>
      <c r="B148" s="171"/>
      <c r="C148" s="172" t="s">
        <v>162</v>
      </c>
      <c r="D148" s="172" t="s">
        <v>120</v>
      </c>
      <c r="E148" s="173" t="s">
        <v>209</v>
      </c>
      <c r="F148" s="174" t="s">
        <v>210</v>
      </c>
      <c r="G148" s="175" t="s">
        <v>207</v>
      </c>
      <c r="H148" s="176" t="n">
        <v>3</v>
      </c>
      <c r="I148" s="177"/>
      <c r="J148" s="178" t="n">
        <f aca="false">ROUND(I148*H148,2)</f>
        <v>0</v>
      </c>
      <c r="K148" s="179"/>
      <c r="L148" s="23"/>
      <c r="M148" s="180"/>
      <c r="N148" s="181" t="s">
        <v>41</v>
      </c>
      <c r="O148" s="65"/>
      <c r="P148" s="182" t="n">
        <f aca="false">O148*H148</f>
        <v>0</v>
      </c>
      <c r="Q148" s="182" t="n">
        <v>0</v>
      </c>
      <c r="R148" s="182" t="n">
        <f aca="false">Q148*H148</f>
        <v>0</v>
      </c>
      <c r="S148" s="182" t="n">
        <v>0.01946</v>
      </c>
      <c r="T148" s="183" t="n">
        <f aca="false">S148*H148</f>
        <v>0.05838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84" t="s">
        <v>150</v>
      </c>
      <c r="AT148" s="184" t="s">
        <v>120</v>
      </c>
      <c r="AU148" s="184" t="s">
        <v>83</v>
      </c>
      <c r="AY148" s="3" t="s">
        <v>117</v>
      </c>
      <c r="BE148" s="185" t="n">
        <f aca="false">IF(N148="základná",J148,0)</f>
        <v>0</v>
      </c>
      <c r="BF148" s="185" t="n">
        <f aca="false">IF(N148="znížená",J148,0)</f>
        <v>0</v>
      </c>
      <c r="BG148" s="185" t="n">
        <f aca="false">IF(N148="zákl. prenesená",J148,0)</f>
        <v>0</v>
      </c>
      <c r="BH148" s="185" t="n">
        <f aca="false">IF(N148="zníž. prenesená",J148,0)</f>
        <v>0</v>
      </c>
      <c r="BI148" s="185" t="n">
        <f aca="false">IF(N148="nulová",J148,0)</f>
        <v>0</v>
      </c>
      <c r="BJ148" s="3" t="s">
        <v>83</v>
      </c>
      <c r="BK148" s="185" t="n">
        <f aca="false">ROUND(I148*H148,2)</f>
        <v>0</v>
      </c>
      <c r="BL148" s="3" t="s">
        <v>150</v>
      </c>
      <c r="BM148" s="184" t="s">
        <v>211</v>
      </c>
    </row>
    <row r="149" s="157" customFormat="true" ht="22.8" hidden="false" customHeight="true" outlineLevel="0" collapsed="false">
      <c r="B149" s="158"/>
      <c r="D149" s="159" t="s">
        <v>74</v>
      </c>
      <c r="E149" s="169" t="s">
        <v>212</v>
      </c>
      <c r="F149" s="169" t="s">
        <v>213</v>
      </c>
      <c r="I149" s="161"/>
      <c r="J149" s="170" t="n">
        <f aca="false">BK149</f>
        <v>0</v>
      </c>
      <c r="L149" s="158"/>
      <c r="M149" s="163"/>
      <c r="N149" s="164"/>
      <c r="O149" s="164"/>
      <c r="P149" s="165" t="n">
        <f aca="false">SUM(P150:P153)</f>
        <v>0</v>
      </c>
      <c r="Q149" s="164"/>
      <c r="R149" s="165" t="n">
        <f aca="false">SUM(R150:R153)</f>
        <v>0</v>
      </c>
      <c r="S149" s="164"/>
      <c r="T149" s="166" t="n">
        <f aca="false">SUM(T150:T153)</f>
        <v>101.03328</v>
      </c>
      <c r="AR149" s="159" t="s">
        <v>83</v>
      </c>
      <c r="AT149" s="167" t="s">
        <v>74</v>
      </c>
      <c r="AU149" s="167" t="s">
        <v>12</v>
      </c>
      <c r="AY149" s="159" t="s">
        <v>117</v>
      </c>
      <c r="BK149" s="168" t="n">
        <f aca="false">SUM(BK150:BK153)</f>
        <v>0</v>
      </c>
    </row>
    <row r="150" s="27" customFormat="true" ht="33" hidden="false" customHeight="true" outlineLevel="0" collapsed="false">
      <c r="A150" s="22"/>
      <c r="B150" s="171"/>
      <c r="C150" s="172" t="s">
        <v>214</v>
      </c>
      <c r="D150" s="172" t="s">
        <v>120</v>
      </c>
      <c r="E150" s="173" t="s">
        <v>215</v>
      </c>
      <c r="F150" s="174" t="s">
        <v>216</v>
      </c>
      <c r="G150" s="175" t="s">
        <v>176</v>
      </c>
      <c r="H150" s="176" t="n">
        <v>2848.762</v>
      </c>
      <c r="I150" s="177"/>
      <c r="J150" s="178" t="n">
        <f aca="false">ROUND(I150*H150,2)</f>
        <v>0</v>
      </c>
      <c r="K150" s="179"/>
      <c r="L150" s="23"/>
      <c r="M150" s="180"/>
      <c r="N150" s="181" t="s">
        <v>41</v>
      </c>
      <c r="O150" s="65"/>
      <c r="P150" s="182" t="n">
        <f aca="false">O150*H150</f>
        <v>0</v>
      </c>
      <c r="Q150" s="182" t="n">
        <v>0</v>
      </c>
      <c r="R150" s="182" t="n">
        <f aca="false">Q150*H150</f>
        <v>0</v>
      </c>
      <c r="S150" s="182" t="n">
        <v>0.032</v>
      </c>
      <c r="T150" s="183" t="n">
        <f aca="false">S150*H150</f>
        <v>91.160384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84" t="s">
        <v>150</v>
      </c>
      <c r="AT150" s="184" t="s">
        <v>120</v>
      </c>
      <c r="AU150" s="184" t="s">
        <v>83</v>
      </c>
      <c r="AY150" s="3" t="s">
        <v>117</v>
      </c>
      <c r="BE150" s="185" t="n">
        <f aca="false">IF(N150="základná",J150,0)</f>
        <v>0</v>
      </c>
      <c r="BF150" s="185" t="n">
        <f aca="false">IF(N150="znížená",J150,0)</f>
        <v>0</v>
      </c>
      <c r="BG150" s="185" t="n">
        <f aca="false">IF(N150="zákl. prenesená",J150,0)</f>
        <v>0</v>
      </c>
      <c r="BH150" s="185" t="n">
        <f aca="false">IF(N150="zníž. prenesená",J150,0)</f>
        <v>0</v>
      </c>
      <c r="BI150" s="185" t="n">
        <f aca="false">IF(N150="nulová",J150,0)</f>
        <v>0</v>
      </c>
      <c r="BJ150" s="3" t="s">
        <v>83</v>
      </c>
      <c r="BK150" s="185" t="n">
        <f aca="false">ROUND(I150*H150,2)</f>
        <v>0</v>
      </c>
      <c r="BL150" s="3" t="s">
        <v>150</v>
      </c>
      <c r="BM150" s="184" t="s">
        <v>217</v>
      </c>
    </row>
    <row r="151" s="27" customFormat="true" ht="33" hidden="false" customHeight="true" outlineLevel="0" collapsed="false">
      <c r="A151" s="22"/>
      <c r="B151" s="171"/>
      <c r="C151" s="172" t="s">
        <v>166</v>
      </c>
      <c r="D151" s="172" t="s">
        <v>120</v>
      </c>
      <c r="E151" s="173" t="s">
        <v>218</v>
      </c>
      <c r="F151" s="174" t="s">
        <v>219</v>
      </c>
      <c r="G151" s="175" t="s">
        <v>139</v>
      </c>
      <c r="H151" s="176" t="n">
        <v>1296.128</v>
      </c>
      <c r="I151" s="177"/>
      <c r="J151" s="178" t="n">
        <f aca="false">ROUND(I151*H151,2)</f>
        <v>0</v>
      </c>
      <c r="K151" s="179"/>
      <c r="L151" s="23"/>
      <c r="M151" s="180"/>
      <c r="N151" s="181" t="s">
        <v>41</v>
      </c>
      <c r="O151" s="65"/>
      <c r="P151" s="182" t="n">
        <f aca="false">O151*H151</f>
        <v>0</v>
      </c>
      <c r="Q151" s="182" t="n">
        <v>0</v>
      </c>
      <c r="R151" s="182" t="n">
        <f aca="false">Q151*H151</f>
        <v>0</v>
      </c>
      <c r="S151" s="182" t="n">
        <v>0.007</v>
      </c>
      <c r="T151" s="183" t="n">
        <f aca="false">S151*H151</f>
        <v>9.072896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4" t="s">
        <v>150</v>
      </c>
      <c r="AT151" s="184" t="s">
        <v>120</v>
      </c>
      <c r="AU151" s="184" t="s">
        <v>83</v>
      </c>
      <c r="AY151" s="3" t="s">
        <v>117</v>
      </c>
      <c r="BE151" s="185" t="n">
        <f aca="false">IF(N151="základná",J151,0)</f>
        <v>0</v>
      </c>
      <c r="BF151" s="185" t="n">
        <f aca="false">IF(N151="znížená",J151,0)</f>
        <v>0</v>
      </c>
      <c r="BG151" s="185" t="n">
        <f aca="false">IF(N151="zákl. prenesená",J151,0)</f>
        <v>0</v>
      </c>
      <c r="BH151" s="185" t="n">
        <f aca="false">IF(N151="zníž. prenesená",J151,0)</f>
        <v>0</v>
      </c>
      <c r="BI151" s="185" t="n">
        <f aca="false">IF(N151="nulová",J151,0)</f>
        <v>0</v>
      </c>
      <c r="BJ151" s="3" t="s">
        <v>83</v>
      </c>
      <c r="BK151" s="185" t="n">
        <f aca="false">ROUND(I151*H151,2)</f>
        <v>0</v>
      </c>
      <c r="BL151" s="3" t="s">
        <v>150</v>
      </c>
      <c r="BM151" s="184" t="s">
        <v>220</v>
      </c>
    </row>
    <row r="152" s="27" customFormat="true" ht="24.15" hidden="false" customHeight="true" outlineLevel="0" collapsed="false">
      <c r="A152" s="22"/>
      <c r="B152" s="171"/>
      <c r="C152" s="172" t="s">
        <v>221</v>
      </c>
      <c r="D152" s="172" t="s">
        <v>120</v>
      </c>
      <c r="E152" s="173" t="s">
        <v>222</v>
      </c>
      <c r="F152" s="174" t="s">
        <v>223</v>
      </c>
      <c r="G152" s="175" t="s">
        <v>123</v>
      </c>
      <c r="H152" s="176" t="n">
        <v>4</v>
      </c>
      <c r="I152" s="177"/>
      <c r="J152" s="178" t="n">
        <f aca="false">ROUND(I152*H152,2)</f>
        <v>0</v>
      </c>
      <c r="K152" s="179"/>
      <c r="L152" s="23"/>
      <c r="M152" s="180"/>
      <c r="N152" s="181" t="s">
        <v>41</v>
      </c>
      <c r="O152" s="65"/>
      <c r="P152" s="182" t="n">
        <f aca="false">O152*H152</f>
        <v>0</v>
      </c>
      <c r="Q152" s="182" t="n">
        <v>0</v>
      </c>
      <c r="R152" s="182" t="n">
        <f aca="false">Q152*H152</f>
        <v>0</v>
      </c>
      <c r="S152" s="182" t="n">
        <v>0.2</v>
      </c>
      <c r="T152" s="183" t="n">
        <f aca="false">S152*H152</f>
        <v>0.8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4" t="s">
        <v>150</v>
      </c>
      <c r="AT152" s="184" t="s">
        <v>120</v>
      </c>
      <c r="AU152" s="184" t="s">
        <v>83</v>
      </c>
      <c r="AY152" s="3" t="s">
        <v>117</v>
      </c>
      <c r="BE152" s="185" t="n">
        <f aca="false">IF(N152="základná",J152,0)</f>
        <v>0</v>
      </c>
      <c r="BF152" s="185" t="n">
        <f aca="false">IF(N152="znížená",J152,0)</f>
        <v>0</v>
      </c>
      <c r="BG152" s="185" t="n">
        <f aca="false">IF(N152="zákl. prenesená",J152,0)</f>
        <v>0</v>
      </c>
      <c r="BH152" s="185" t="n">
        <f aca="false">IF(N152="zníž. prenesená",J152,0)</f>
        <v>0</v>
      </c>
      <c r="BI152" s="185" t="n">
        <f aca="false">IF(N152="nulová",J152,0)</f>
        <v>0</v>
      </c>
      <c r="BJ152" s="3" t="s">
        <v>83</v>
      </c>
      <c r="BK152" s="185" t="n">
        <f aca="false">ROUND(I152*H152,2)</f>
        <v>0</v>
      </c>
      <c r="BL152" s="3" t="s">
        <v>150</v>
      </c>
      <c r="BM152" s="184" t="s">
        <v>224</v>
      </c>
    </row>
    <row r="153" s="27" customFormat="true" ht="16.5" hidden="false" customHeight="true" outlineLevel="0" collapsed="false">
      <c r="A153" s="22"/>
      <c r="B153" s="171"/>
      <c r="C153" s="172" t="s">
        <v>169</v>
      </c>
      <c r="D153" s="172" t="s">
        <v>120</v>
      </c>
      <c r="E153" s="173" t="s">
        <v>225</v>
      </c>
      <c r="F153" s="174" t="s">
        <v>226</v>
      </c>
      <c r="G153" s="175" t="s">
        <v>139</v>
      </c>
      <c r="H153" s="176" t="n">
        <v>906.142</v>
      </c>
      <c r="I153" s="177"/>
      <c r="J153" s="178" t="n">
        <f aca="false">ROUND(I153*H153,2)</f>
        <v>0</v>
      </c>
      <c r="K153" s="179"/>
      <c r="L153" s="23"/>
      <c r="M153" s="180"/>
      <c r="N153" s="181" t="s">
        <v>40</v>
      </c>
      <c r="O153" s="65"/>
      <c r="P153" s="182" t="n">
        <f aca="false">O153*H153</f>
        <v>0</v>
      </c>
      <c r="Q153" s="182" t="n">
        <v>0</v>
      </c>
      <c r="R153" s="182" t="n">
        <f aca="false">Q153*H153</f>
        <v>0</v>
      </c>
      <c r="S153" s="182" t="n">
        <v>0</v>
      </c>
      <c r="T153" s="183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84" t="s">
        <v>150</v>
      </c>
      <c r="AT153" s="184" t="s">
        <v>120</v>
      </c>
      <c r="AU153" s="184" t="s">
        <v>83</v>
      </c>
      <c r="AY153" s="3" t="s">
        <v>117</v>
      </c>
      <c r="BE153" s="185" t="n">
        <f aca="false">IF(N153="základná",J153,0)</f>
        <v>0</v>
      </c>
      <c r="BF153" s="185" t="n">
        <f aca="false">IF(N153="znížená",J153,0)</f>
        <v>0</v>
      </c>
      <c r="BG153" s="185" t="n">
        <f aca="false">IF(N153="zákl. prenesená",J153,0)</f>
        <v>0</v>
      </c>
      <c r="BH153" s="185" t="n">
        <f aca="false">IF(N153="zníž. prenesená",J153,0)</f>
        <v>0</v>
      </c>
      <c r="BI153" s="185" t="n">
        <f aca="false">IF(N153="nulová",J153,0)</f>
        <v>0</v>
      </c>
      <c r="BJ153" s="3" t="s">
        <v>12</v>
      </c>
      <c r="BK153" s="185" t="n">
        <f aca="false">ROUND(I153*H153,2)</f>
        <v>0</v>
      </c>
      <c r="BL153" s="3" t="s">
        <v>150</v>
      </c>
      <c r="BM153" s="184" t="s">
        <v>227</v>
      </c>
    </row>
    <row r="154" s="157" customFormat="true" ht="22.8" hidden="false" customHeight="true" outlineLevel="0" collapsed="false">
      <c r="B154" s="158"/>
      <c r="D154" s="159" t="s">
        <v>74</v>
      </c>
      <c r="E154" s="169" t="s">
        <v>228</v>
      </c>
      <c r="F154" s="169" t="s">
        <v>229</v>
      </c>
      <c r="I154" s="161"/>
      <c r="J154" s="170" t="n">
        <f aca="false">BK154</f>
        <v>0</v>
      </c>
      <c r="L154" s="158"/>
      <c r="M154" s="163"/>
      <c r="N154" s="164"/>
      <c r="O154" s="164"/>
      <c r="P154" s="165" t="n">
        <f aca="false">SUM(P155:P158)</f>
        <v>0</v>
      </c>
      <c r="Q154" s="164"/>
      <c r="R154" s="165" t="n">
        <f aca="false">SUM(R155:R158)</f>
        <v>0</v>
      </c>
      <c r="S154" s="164"/>
      <c r="T154" s="166" t="n">
        <f aca="false">SUM(T155:T158)</f>
        <v>2.3034985</v>
      </c>
      <c r="AR154" s="159" t="s">
        <v>83</v>
      </c>
      <c r="AT154" s="167" t="s">
        <v>74</v>
      </c>
      <c r="AU154" s="167" t="s">
        <v>12</v>
      </c>
      <c r="AY154" s="159" t="s">
        <v>117</v>
      </c>
      <c r="BK154" s="168" t="n">
        <f aca="false">SUM(BK155:BK158)</f>
        <v>0</v>
      </c>
    </row>
    <row r="155" s="27" customFormat="true" ht="37.8" hidden="false" customHeight="true" outlineLevel="0" collapsed="false">
      <c r="A155" s="22"/>
      <c r="B155" s="171"/>
      <c r="C155" s="172" t="s">
        <v>230</v>
      </c>
      <c r="D155" s="172" t="s">
        <v>120</v>
      </c>
      <c r="E155" s="173" t="s">
        <v>231</v>
      </c>
      <c r="F155" s="174" t="s">
        <v>232</v>
      </c>
      <c r="G155" s="175" t="s">
        <v>176</v>
      </c>
      <c r="H155" s="176" t="n">
        <v>283.06</v>
      </c>
      <c r="I155" s="177"/>
      <c r="J155" s="178" t="n">
        <f aca="false">ROUND(I155*H155,2)</f>
        <v>0</v>
      </c>
      <c r="K155" s="179"/>
      <c r="L155" s="23"/>
      <c r="M155" s="180"/>
      <c r="N155" s="181" t="s">
        <v>41</v>
      </c>
      <c r="O155" s="65"/>
      <c r="P155" s="182" t="n">
        <f aca="false">O155*H155</f>
        <v>0</v>
      </c>
      <c r="Q155" s="182" t="n">
        <v>0</v>
      </c>
      <c r="R155" s="182" t="n">
        <f aca="false">Q155*H155</f>
        <v>0</v>
      </c>
      <c r="S155" s="182" t="n">
        <v>0.0042</v>
      </c>
      <c r="T155" s="183" t="n">
        <f aca="false">S155*H155</f>
        <v>1.188852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84" t="s">
        <v>150</v>
      </c>
      <c r="AT155" s="184" t="s">
        <v>120</v>
      </c>
      <c r="AU155" s="184" t="s">
        <v>83</v>
      </c>
      <c r="AY155" s="3" t="s">
        <v>117</v>
      </c>
      <c r="BE155" s="185" t="n">
        <f aca="false">IF(N155="základná",J155,0)</f>
        <v>0</v>
      </c>
      <c r="BF155" s="185" t="n">
        <f aca="false">IF(N155="znížená",J155,0)</f>
        <v>0</v>
      </c>
      <c r="BG155" s="185" t="n">
        <f aca="false">IF(N155="zákl. prenesená",J155,0)</f>
        <v>0</v>
      </c>
      <c r="BH155" s="185" t="n">
        <f aca="false">IF(N155="zníž. prenesená",J155,0)</f>
        <v>0</v>
      </c>
      <c r="BI155" s="185" t="n">
        <f aca="false">IF(N155="nulová",J155,0)</f>
        <v>0</v>
      </c>
      <c r="BJ155" s="3" t="s">
        <v>83</v>
      </c>
      <c r="BK155" s="185" t="n">
        <f aca="false">ROUND(I155*H155,2)</f>
        <v>0</v>
      </c>
      <c r="BL155" s="3" t="s">
        <v>150</v>
      </c>
      <c r="BM155" s="184" t="s">
        <v>233</v>
      </c>
    </row>
    <row r="156" s="27" customFormat="true" ht="33" hidden="false" customHeight="true" outlineLevel="0" collapsed="false">
      <c r="A156" s="22"/>
      <c r="B156" s="171"/>
      <c r="C156" s="172" t="s">
        <v>173</v>
      </c>
      <c r="D156" s="172" t="s">
        <v>120</v>
      </c>
      <c r="E156" s="173" t="s">
        <v>234</v>
      </c>
      <c r="F156" s="174" t="s">
        <v>235</v>
      </c>
      <c r="G156" s="175" t="s">
        <v>176</v>
      </c>
      <c r="H156" s="176" t="n">
        <v>184.95</v>
      </c>
      <c r="I156" s="177"/>
      <c r="J156" s="178" t="n">
        <f aca="false">ROUND(I156*H156,2)</f>
        <v>0</v>
      </c>
      <c r="K156" s="179"/>
      <c r="L156" s="23"/>
      <c r="M156" s="180"/>
      <c r="N156" s="181" t="s">
        <v>41</v>
      </c>
      <c r="O156" s="65"/>
      <c r="P156" s="182" t="n">
        <f aca="false">O156*H156</f>
        <v>0</v>
      </c>
      <c r="Q156" s="182" t="n">
        <v>0</v>
      </c>
      <c r="R156" s="182" t="n">
        <f aca="false">Q156*H156</f>
        <v>0</v>
      </c>
      <c r="S156" s="182" t="n">
        <v>0.0033</v>
      </c>
      <c r="T156" s="183" t="n">
        <f aca="false">S156*H156</f>
        <v>0.610335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4" t="s">
        <v>150</v>
      </c>
      <c r="AT156" s="184" t="s">
        <v>120</v>
      </c>
      <c r="AU156" s="184" t="s">
        <v>83</v>
      </c>
      <c r="AY156" s="3" t="s">
        <v>117</v>
      </c>
      <c r="BE156" s="185" t="n">
        <f aca="false">IF(N156="základná",J156,0)</f>
        <v>0</v>
      </c>
      <c r="BF156" s="185" t="n">
        <f aca="false">IF(N156="znížená",J156,0)</f>
        <v>0</v>
      </c>
      <c r="BG156" s="185" t="n">
        <f aca="false">IF(N156="zákl. prenesená",J156,0)</f>
        <v>0</v>
      </c>
      <c r="BH156" s="185" t="n">
        <f aca="false">IF(N156="zníž. prenesená",J156,0)</f>
        <v>0</v>
      </c>
      <c r="BI156" s="185" t="n">
        <f aca="false">IF(N156="nulová",J156,0)</f>
        <v>0</v>
      </c>
      <c r="BJ156" s="3" t="s">
        <v>83</v>
      </c>
      <c r="BK156" s="185" t="n">
        <f aca="false">ROUND(I156*H156,2)</f>
        <v>0</v>
      </c>
      <c r="BL156" s="3" t="s">
        <v>150</v>
      </c>
      <c r="BM156" s="184" t="s">
        <v>236</v>
      </c>
    </row>
    <row r="157" s="27" customFormat="true" ht="24.15" hidden="false" customHeight="true" outlineLevel="0" collapsed="false">
      <c r="A157" s="22"/>
      <c r="B157" s="171"/>
      <c r="C157" s="172" t="s">
        <v>237</v>
      </c>
      <c r="D157" s="172" t="s">
        <v>120</v>
      </c>
      <c r="E157" s="173" t="s">
        <v>238</v>
      </c>
      <c r="F157" s="174" t="s">
        <v>239</v>
      </c>
      <c r="G157" s="175" t="s">
        <v>176</v>
      </c>
      <c r="H157" s="176" t="n">
        <v>182.05</v>
      </c>
      <c r="I157" s="177"/>
      <c r="J157" s="178" t="n">
        <f aca="false">ROUND(I157*H157,2)</f>
        <v>0</v>
      </c>
      <c r="K157" s="179"/>
      <c r="L157" s="23"/>
      <c r="M157" s="180"/>
      <c r="N157" s="181" t="s">
        <v>41</v>
      </c>
      <c r="O157" s="65"/>
      <c r="P157" s="182" t="n">
        <f aca="false">O157*H157</f>
        <v>0</v>
      </c>
      <c r="Q157" s="182" t="n">
        <v>0</v>
      </c>
      <c r="R157" s="182" t="n">
        <f aca="false">Q157*H157</f>
        <v>0</v>
      </c>
      <c r="S157" s="182" t="n">
        <v>0.00135</v>
      </c>
      <c r="T157" s="183" t="n">
        <f aca="false">S157*H157</f>
        <v>0.2457675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84" t="s">
        <v>150</v>
      </c>
      <c r="AT157" s="184" t="s">
        <v>120</v>
      </c>
      <c r="AU157" s="184" t="s">
        <v>83</v>
      </c>
      <c r="AY157" s="3" t="s">
        <v>117</v>
      </c>
      <c r="BE157" s="185" t="n">
        <f aca="false">IF(N157="základná",J157,0)</f>
        <v>0</v>
      </c>
      <c r="BF157" s="185" t="n">
        <f aca="false">IF(N157="znížená",J157,0)</f>
        <v>0</v>
      </c>
      <c r="BG157" s="185" t="n">
        <f aca="false">IF(N157="zákl. prenesená",J157,0)</f>
        <v>0</v>
      </c>
      <c r="BH157" s="185" t="n">
        <f aca="false">IF(N157="zníž. prenesená",J157,0)</f>
        <v>0</v>
      </c>
      <c r="BI157" s="185" t="n">
        <f aca="false">IF(N157="nulová",J157,0)</f>
        <v>0</v>
      </c>
      <c r="BJ157" s="3" t="s">
        <v>83</v>
      </c>
      <c r="BK157" s="185" t="n">
        <f aca="false">ROUND(I157*H157,2)</f>
        <v>0</v>
      </c>
      <c r="BL157" s="3" t="s">
        <v>150</v>
      </c>
      <c r="BM157" s="184" t="s">
        <v>240</v>
      </c>
    </row>
    <row r="158" s="27" customFormat="true" ht="24.15" hidden="false" customHeight="true" outlineLevel="0" collapsed="false">
      <c r="A158" s="22"/>
      <c r="B158" s="171"/>
      <c r="C158" s="172" t="s">
        <v>177</v>
      </c>
      <c r="D158" s="172" t="s">
        <v>120</v>
      </c>
      <c r="E158" s="173" t="s">
        <v>241</v>
      </c>
      <c r="F158" s="174" t="s">
        <v>242</v>
      </c>
      <c r="G158" s="175" t="s">
        <v>176</v>
      </c>
      <c r="H158" s="176" t="n">
        <v>114.4</v>
      </c>
      <c r="I158" s="177"/>
      <c r="J158" s="178" t="n">
        <f aca="false">ROUND(I158*H158,2)</f>
        <v>0</v>
      </c>
      <c r="K158" s="179"/>
      <c r="L158" s="23"/>
      <c r="M158" s="180"/>
      <c r="N158" s="181" t="s">
        <v>41</v>
      </c>
      <c r="O158" s="65"/>
      <c r="P158" s="182" t="n">
        <f aca="false">O158*H158</f>
        <v>0</v>
      </c>
      <c r="Q158" s="182" t="n">
        <v>0</v>
      </c>
      <c r="R158" s="182" t="n">
        <f aca="false">Q158*H158</f>
        <v>0</v>
      </c>
      <c r="S158" s="182" t="n">
        <v>0.00226</v>
      </c>
      <c r="T158" s="183" t="n">
        <f aca="false">S158*H158</f>
        <v>0.258544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84" t="s">
        <v>150</v>
      </c>
      <c r="AT158" s="184" t="s">
        <v>120</v>
      </c>
      <c r="AU158" s="184" t="s">
        <v>83</v>
      </c>
      <c r="AY158" s="3" t="s">
        <v>117</v>
      </c>
      <c r="BE158" s="185" t="n">
        <f aca="false">IF(N158="základná",J158,0)</f>
        <v>0</v>
      </c>
      <c r="BF158" s="185" t="n">
        <f aca="false">IF(N158="znížená",J158,0)</f>
        <v>0</v>
      </c>
      <c r="BG158" s="185" t="n">
        <f aca="false">IF(N158="zákl. prenesená",J158,0)</f>
        <v>0</v>
      </c>
      <c r="BH158" s="185" t="n">
        <f aca="false">IF(N158="zníž. prenesená",J158,0)</f>
        <v>0</v>
      </c>
      <c r="BI158" s="185" t="n">
        <f aca="false">IF(N158="nulová",J158,0)</f>
        <v>0</v>
      </c>
      <c r="BJ158" s="3" t="s">
        <v>83</v>
      </c>
      <c r="BK158" s="185" t="n">
        <f aca="false">ROUND(I158*H158,2)</f>
        <v>0</v>
      </c>
      <c r="BL158" s="3" t="s">
        <v>150</v>
      </c>
      <c r="BM158" s="184" t="s">
        <v>243</v>
      </c>
    </row>
    <row r="159" s="157" customFormat="true" ht="22.8" hidden="false" customHeight="true" outlineLevel="0" collapsed="false">
      <c r="B159" s="158"/>
      <c r="D159" s="159" t="s">
        <v>74</v>
      </c>
      <c r="E159" s="169" t="s">
        <v>244</v>
      </c>
      <c r="F159" s="169" t="s">
        <v>245</v>
      </c>
      <c r="I159" s="161"/>
      <c r="J159" s="170" t="n">
        <f aca="false">BK159</f>
        <v>0</v>
      </c>
      <c r="L159" s="158"/>
      <c r="M159" s="163"/>
      <c r="N159" s="164"/>
      <c r="O159" s="164"/>
      <c r="P159" s="165" t="n">
        <f aca="false">P160</f>
        <v>0</v>
      </c>
      <c r="Q159" s="164"/>
      <c r="R159" s="165" t="n">
        <f aca="false">R160</f>
        <v>0</v>
      </c>
      <c r="S159" s="164"/>
      <c r="T159" s="166" t="n">
        <f aca="false">T160</f>
        <v>66.1191</v>
      </c>
      <c r="AR159" s="159" t="s">
        <v>83</v>
      </c>
      <c r="AT159" s="167" t="s">
        <v>74</v>
      </c>
      <c r="AU159" s="167" t="s">
        <v>12</v>
      </c>
      <c r="AY159" s="159" t="s">
        <v>117</v>
      </c>
      <c r="BK159" s="168" t="n">
        <f aca="false">BK160</f>
        <v>0</v>
      </c>
    </row>
    <row r="160" s="27" customFormat="true" ht="37.8" hidden="false" customHeight="true" outlineLevel="0" collapsed="false">
      <c r="A160" s="22"/>
      <c r="B160" s="171"/>
      <c r="C160" s="172" t="s">
        <v>246</v>
      </c>
      <c r="D160" s="172" t="s">
        <v>120</v>
      </c>
      <c r="E160" s="173" t="s">
        <v>247</v>
      </c>
      <c r="F160" s="174" t="s">
        <v>248</v>
      </c>
      <c r="G160" s="175" t="s">
        <v>139</v>
      </c>
      <c r="H160" s="176" t="n">
        <v>1322.382</v>
      </c>
      <c r="I160" s="177"/>
      <c r="J160" s="178" t="n">
        <f aca="false">ROUND(I160*H160,2)</f>
        <v>0</v>
      </c>
      <c r="K160" s="179"/>
      <c r="L160" s="23"/>
      <c r="M160" s="180"/>
      <c r="N160" s="181" t="s">
        <v>41</v>
      </c>
      <c r="O160" s="65"/>
      <c r="P160" s="182" t="n">
        <f aca="false">O160*H160</f>
        <v>0</v>
      </c>
      <c r="Q160" s="182" t="n">
        <v>0</v>
      </c>
      <c r="R160" s="182" t="n">
        <f aca="false">Q160*H160</f>
        <v>0</v>
      </c>
      <c r="S160" s="182" t="n">
        <v>0.05</v>
      </c>
      <c r="T160" s="183" t="n">
        <f aca="false">S160*H160</f>
        <v>66.1191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84" t="s">
        <v>150</v>
      </c>
      <c r="AT160" s="184" t="s">
        <v>120</v>
      </c>
      <c r="AU160" s="184" t="s">
        <v>83</v>
      </c>
      <c r="AY160" s="3" t="s">
        <v>117</v>
      </c>
      <c r="BE160" s="185" t="n">
        <f aca="false">IF(N160="základná",J160,0)</f>
        <v>0</v>
      </c>
      <c r="BF160" s="185" t="n">
        <f aca="false">IF(N160="znížená",J160,0)</f>
        <v>0</v>
      </c>
      <c r="BG160" s="185" t="n">
        <f aca="false">IF(N160="zákl. prenesená",J160,0)</f>
        <v>0</v>
      </c>
      <c r="BH160" s="185" t="n">
        <f aca="false">IF(N160="zníž. prenesená",J160,0)</f>
        <v>0</v>
      </c>
      <c r="BI160" s="185" t="n">
        <f aca="false">IF(N160="nulová",J160,0)</f>
        <v>0</v>
      </c>
      <c r="BJ160" s="3" t="s">
        <v>83</v>
      </c>
      <c r="BK160" s="185" t="n">
        <f aca="false">ROUND(I160*H160,2)</f>
        <v>0</v>
      </c>
      <c r="BL160" s="3" t="s">
        <v>150</v>
      </c>
      <c r="BM160" s="184" t="s">
        <v>249</v>
      </c>
    </row>
    <row r="161" s="157" customFormat="true" ht="22.8" hidden="false" customHeight="true" outlineLevel="0" collapsed="false">
      <c r="B161" s="158"/>
      <c r="D161" s="159" t="s">
        <v>74</v>
      </c>
      <c r="E161" s="169" t="s">
        <v>250</v>
      </c>
      <c r="F161" s="169" t="s">
        <v>251</v>
      </c>
      <c r="I161" s="161"/>
      <c r="J161" s="170" t="n">
        <f aca="false">BK161</f>
        <v>0</v>
      </c>
      <c r="L161" s="158"/>
      <c r="M161" s="163"/>
      <c r="N161" s="164"/>
      <c r="O161" s="164"/>
      <c r="P161" s="165" t="n">
        <f aca="false">SUM(P162:P163)</f>
        <v>0</v>
      </c>
      <c r="Q161" s="164"/>
      <c r="R161" s="165" t="n">
        <f aca="false">SUM(R162:R163)</f>
        <v>0</v>
      </c>
      <c r="S161" s="164"/>
      <c r="T161" s="166" t="n">
        <f aca="false">SUM(T162:T163)</f>
        <v>0</v>
      </c>
      <c r="AR161" s="159" t="s">
        <v>83</v>
      </c>
      <c r="AT161" s="167" t="s">
        <v>74</v>
      </c>
      <c r="AU161" s="167" t="s">
        <v>12</v>
      </c>
      <c r="AY161" s="159" t="s">
        <v>117</v>
      </c>
      <c r="BK161" s="168" t="n">
        <f aca="false">SUM(BK162:BK163)</f>
        <v>0</v>
      </c>
    </row>
    <row r="162" s="27" customFormat="true" ht="16.5" hidden="false" customHeight="true" outlineLevel="0" collapsed="false">
      <c r="A162" s="22"/>
      <c r="B162" s="171"/>
      <c r="C162" s="172" t="s">
        <v>181</v>
      </c>
      <c r="D162" s="172" t="s">
        <v>120</v>
      </c>
      <c r="E162" s="173" t="s">
        <v>252</v>
      </c>
      <c r="F162" s="174" t="s">
        <v>253</v>
      </c>
      <c r="G162" s="175" t="s">
        <v>127</v>
      </c>
      <c r="H162" s="176" t="n">
        <v>1</v>
      </c>
      <c r="I162" s="177"/>
      <c r="J162" s="178" t="n">
        <f aca="false">ROUND(I162*H162,2)</f>
        <v>0</v>
      </c>
      <c r="K162" s="179"/>
      <c r="L162" s="23"/>
      <c r="M162" s="180"/>
      <c r="N162" s="181" t="s">
        <v>41</v>
      </c>
      <c r="O162" s="65"/>
      <c r="P162" s="182" t="n">
        <f aca="false">O162*H162</f>
        <v>0</v>
      </c>
      <c r="Q162" s="182" t="n">
        <v>0</v>
      </c>
      <c r="R162" s="182" t="n">
        <f aca="false">Q162*H162</f>
        <v>0</v>
      </c>
      <c r="S162" s="182" t="n">
        <v>0</v>
      </c>
      <c r="T162" s="183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4" t="s">
        <v>150</v>
      </c>
      <c r="AT162" s="184" t="s">
        <v>120</v>
      </c>
      <c r="AU162" s="184" t="s">
        <v>83</v>
      </c>
      <c r="AY162" s="3" t="s">
        <v>117</v>
      </c>
      <c r="BE162" s="185" t="n">
        <f aca="false">IF(N162="základná",J162,0)</f>
        <v>0</v>
      </c>
      <c r="BF162" s="185" t="n">
        <f aca="false">IF(N162="znížená",J162,0)</f>
        <v>0</v>
      </c>
      <c r="BG162" s="185" t="n">
        <f aca="false">IF(N162="zákl. prenesená",J162,0)</f>
        <v>0</v>
      </c>
      <c r="BH162" s="185" t="n">
        <f aca="false">IF(N162="zníž. prenesená",J162,0)</f>
        <v>0</v>
      </c>
      <c r="BI162" s="185" t="n">
        <f aca="false">IF(N162="nulová",J162,0)</f>
        <v>0</v>
      </c>
      <c r="BJ162" s="3" t="s">
        <v>83</v>
      </c>
      <c r="BK162" s="185" t="n">
        <f aca="false">ROUND(I162*H162,2)</f>
        <v>0</v>
      </c>
      <c r="BL162" s="3" t="s">
        <v>150</v>
      </c>
      <c r="BM162" s="184" t="s">
        <v>254</v>
      </c>
    </row>
    <row r="163" s="27" customFormat="true" ht="21.75" hidden="false" customHeight="true" outlineLevel="0" collapsed="false">
      <c r="A163" s="22"/>
      <c r="B163" s="171"/>
      <c r="C163" s="172" t="s">
        <v>255</v>
      </c>
      <c r="D163" s="172" t="s">
        <v>120</v>
      </c>
      <c r="E163" s="173" t="s">
        <v>256</v>
      </c>
      <c r="F163" s="174" t="s">
        <v>257</v>
      </c>
      <c r="G163" s="175" t="s">
        <v>127</v>
      </c>
      <c r="H163" s="176" t="n">
        <v>1</v>
      </c>
      <c r="I163" s="177"/>
      <c r="J163" s="178" t="n">
        <f aca="false">ROUND(I163*H163,2)</f>
        <v>0</v>
      </c>
      <c r="K163" s="179"/>
      <c r="L163" s="23"/>
      <c r="M163" s="180"/>
      <c r="N163" s="181" t="s">
        <v>41</v>
      </c>
      <c r="O163" s="65"/>
      <c r="P163" s="182" t="n">
        <f aca="false">O163*H163</f>
        <v>0</v>
      </c>
      <c r="Q163" s="182" t="n">
        <v>0</v>
      </c>
      <c r="R163" s="182" t="n">
        <f aca="false">Q163*H163</f>
        <v>0</v>
      </c>
      <c r="S163" s="182" t="n">
        <v>0</v>
      </c>
      <c r="T163" s="183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84" t="s">
        <v>150</v>
      </c>
      <c r="AT163" s="184" t="s">
        <v>120</v>
      </c>
      <c r="AU163" s="184" t="s">
        <v>83</v>
      </c>
      <c r="AY163" s="3" t="s">
        <v>117</v>
      </c>
      <c r="BE163" s="185" t="n">
        <f aca="false">IF(N163="základná",J163,0)</f>
        <v>0</v>
      </c>
      <c r="BF163" s="185" t="n">
        <f aca="false">IF(N163="znížená",J163,0)</f>
        <v>0</v>
      </c>
      <c r="BG163" s="185" t="n">
        <f aca="false">IF(N163="zákl. prenesená",J163,0)</f>
        <v>0</v>
      </c>
      <c r="BH163" s="185" t="n">
        <f aca="false">IF(N163="zníž. prenesená",J163,0)</f>
        <v>0</v>
      </c>
      <c r="BI163" s="185" t="n">
        <f aca="false">IF(N163="nulová",J163,0)</f>
        <v>0</v>
      </c>
      <c r="BJ163" s="3" t="s">
        <v>83</v>
      </c>
      <c r="BK163" s="185" t="n">
        <f aca="false">ROUND(I163*H163,2)</f>
        <v>0</v>
      </c>
      <c r="BL163" s="3" t="s">
        <v>150</v>
      </c>
      <c r="BM163" s="184" t="s">
        <v>258</v>
      </c>
    </row>
    <row r="164" s="157" customFormat="true" ht="22.8" hidden="false" customHeight="true" outlineLevel="0" collapsed="false">
      <c r="B164" s="158"/>
      <c r="D164" s="159" t="s">
        <v>74</v>
      </c>
      <c r="E164" s="169" t="s">
        <v>259</v>
      </c>
      <c r="F164" s="169" t="s">
        <v>260</v>
      </c>
      <c r="I164" s="161"/>
      <c r="J164" s="170" t="n">
        <f aca="false">BK164</f>
        <v>0</v>
      </c>
      <c r="L164" s="158"/>
      <c r="M164" s="163"/>
      <c r="N164" s="164"/>
      <c r="O164" s="164"/>
      <c r="P164" s="165" t="n">
        <f aca="false">P165</f>
        <v>0</v>
      </c>
      <c r="Q164" s="164"/>
      <c r="R164" s="165" t="n">
        <f aca="false">R165</f>
        <v>0</v>
      </c>
      <c r="S164" s="164"/>
      <c r="T164" s="166" t="n">
        <f aca="false">T165</f>
        <v>1.02696</v>
      </c>
      <c r="AR164" s="159" t="s">
        <v>83</v>
      </c>
      <c r="AT164" s="167" t="s">
        <v>74</v>
      </c>
      <c r="AU164" s="167" t="s">
        <v>12</v>
      </c>
      <c r="AY164" s="159" t="s">
        <v>117</v>
      </c>
      <c r="BK164" s="168" t="n">
        <f aca="false">BK165</f>
        <v>0</v>
      </c>
    </row>
    <row r="165" s="27" customFormat="true" ht="24.15" hidden="false" customHeight="true" outlineLevel="0" collapsed="false">
      <c r="A165" s="22"/>
      <c r="B165" s="171"/>
      <c r="C165" s="172" t="s">
        <v>185</v>
      </c>
      <c r="D165" s="172" t="s">
        <v>120</v>
      </c>
      <c r="E165" s="173" t="s">
        <v>261</v>
      </c>
      <c r="F165" s="174" t="s">
        <v>262</v>
      </c>
      <c r="G165" s="175" t="s">
        <v>139</v>
      </c>
      <c r="H165" s="176" t="n">
        <v>1026.96</v>
      </c>
      <c r="I165" s="177"/>
      <c r="J165" s="178" t="n">
        <f aca="false">ROUND(I165*H165,2)</f>
        <v>0</v>
      </c>
      <c r="K165" s="179"/>
      <c r="L165" s="23"/>
      <c r="M165" s="186"/>
      <c r="N165" s="187" t="s">
        <v>41</v>
      </c>
      <c r="O165" s="188"/>
      <c r="P165" s="189" t="n">
        <f aca="false">O165*H165</f>
        <v>0</v>
      </c>
      <c r="Q165" s="189" t="n">
        <v>0</v>
      </c>
      <c r="R165" s="189" t="n">
        <f aca="false">Q165*H165</f>
        <v>0</v>
      </c>
      <c r="S165" s="189" t="n">
        <v>0.001</v>
      </c>
      <c r="T165" s="190" t="n">
        <f aca="false">S165*H165</f>
        <v>1.02696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84" t="s">
        <v>150</v>
      </c>
      <c r="AT165" s="184" t="s">
        <v>120</v>
      </c>
      <c r="AU165" s="184" t="s">
        <v>83</v>
      </c>
      <c r="AY165" s="3" t="s">
        <v>117</v>
      </c>
      <c r="BE165" s="185" t="n">
        <f aca="false">IF(N165="základná",J165,0)</f>
        <v>0</v>
      </c>
      <c r="BF165" s="185" t="n">
        <f aca="false">IF(N165="znížená",J165,0)</f>
        <v>0</v>
      </c>
      <c r="BG165" s="185" t="n">
        <f aca="false">IF(N165="zákl. prenesená",J165,0)</f>
        <v>0</v>
      </c>
      <c r="BH165" s="185" t="n">
        <f aca="false">IF(N165="zníž. prenesená",J165,0)</f>
        <v>0</v>
      </c>
      <c r="BI165" s="185" t="n">
        <f aca="false">IF(N165="nulová",J165,0)</f>
        <v>0</v>
      </c>
      <c r="BJ165" s="3" t="s">
        <v>83</v>
      </c>
      <c r="BK165" s="185" t="n">
        <f aca="false">ROUND(I165*H165,2)</f>
        <v>0</v>
      </c>
      <c r="BL165" s="3" t="s">
        <v>150</v>
      </c>
      <c r="BM165" s="184" t="s">
        <v>263</v>
      </c>
    </row>
    <row r="166" s="27" customFormat="true" ht="6.95" hidden="false" customHeight="true" outlineLevel="0" collapsed="false">
      <c r="A166" s="22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23"/>
      <c r="M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</row>
  </sheetData>
  <autoFilter ref="C119:K165"/>
  <mergeCells count="9">
    <mergeCell ref="L2:V2"/>
    <mergeCell ref="E7:H7"/>
    <mergeCell ref="E9:H9"/>
    <mergeCell ref="E18:H18"/>
    <mergeCell ref="E27:H27"/>
    <mergeCell ref="E80:H80"/>
    <mergeCell ref="E82:H82"/>
    <mergeCell ref="E110:H110"/>
    <mergeCell ref="E112:H11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381"/>
  <sheetViews>
    <sheetView showFormulas="false" showGridLines="false" showRowColHeaders="true" showZeros="true" rightToLeft="false" tabSelected="false" showOutlineSymbols="true" defaultGridColor="true" view="pageBreakPreview" topLeftCell="A19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85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75</v>
      </c>
    </row>
    <row r="4" customFormat="false" ht="24.95" hidden="false" customHeight="true" outlineLevel="0" collapsed="false">
      <c r="B4" s="6"/>
      <c r="D4" s="7" t="s">
        <v>86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16.5" hidden="false" customHeight="true" outlineLevel="0" collapsed="false">
      <c r="B7" s="6"/>
      <c r="E7" s="106" t="str">
        <f aca="false">'Rekapitulácia stavby'!K6</f>
        <v>SOŠ Tornaľa - modernizácia odborného vzdelávania - budova SOŠ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87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264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46.95" hidden="false" customHeight="true" outlineLevel="0" collapsed="false">
      <c r="A27" s="110"/>
      <c r="B27" s="111"/>
      <c r="C27" s="110"/>
      <c r="D27" s="110"/>
      <c r="E27" s="20" t="s">
        <v>34</v>
      </c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35</v>
      </c>
      <c r="E30" s="22"/>
      <c r="F30" s="22"/>
      <c r="G30" s="22"/>
      <c r="H30" s="22"/>
      <c r="I30" s="22"/>
      <c r="J30" s="115" t="n">
        <f aca="false">ROUND(J138,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37</v>
      </c>
      <c r="G32" s="22"/>
      <c r="H32" s="22"/>
      <c r="I32" s="116" t="s">
        <v>36</v>
      </c>
      <c r="J32" s="116" t="s">
        <v>38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39</v>
      </c>
      <c r="E33" s="31" t="s">
        <v>40</v>
      </c>
      <c r="F33" s="118" t="n">
        <f aca="false">ROUND((SUM(BE138:BE380)),  2)</f>
        <v>0</v>
      </c>
      <c r="G33" s="119"/>
      <c r="H33" s="119"/>
      <c r="I33" s="120" t="n">
        <v>0.2</v>
      </c>
      <c r="J33" s="118" t="n">
        <f aca="false">ROUND(((SUM(BE138:BE380))*I33),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41</v>
      </c>
      <c r="F34" s="118" t="n">
        <f aca="false">ROUND((SUM(BF138:BF380)),  2)</f>
        <v>0</v>
      </c>
      <c r="G34" s="119"/>
      <c r="H34" s="119"/>
      <c r="I34" s="120" t="n">
        <v>0.2</v>
      </c>
      <c r="J34" s="118" t="n">
        <f aca="false">ROUND(((SUM(BF138:BF380))*I34),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21" t="n">
        <f aca="false">ROUND((SUM(BG138:BG380)),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43</v>
      </c>
      <c r="F36" s="121" t="n">
        <f aca="false">ROUND((SUM(BH138:BH380)),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44</v>
      </c>
      <c r="F37" s="118" t="n">
        <f aca="false">ROUND((SUM(BI138:BI380)),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45</v>
      </c>
      <c r="E39" s="68"/>
      <c r="F39" s="68"/>
      <c r="G39" s="125" t="s">
        <v>46</v>
      </c>
      <c r="H39" s="126" t="s">
        <v>47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s="27" customFormat="true" ht="14.4" hidden="false" customHeight="true" outlineLevel="0" collapsed="false">
      <c r="B45" s="44"/>
      <c r="D45" s="45" t="s">
        <v>48</v>
      </c>
      <c r="E45" s="46"/>
      <c r="F45" s="46"/>
      <c r="G45" s="45" t="s">
        <v>49</v>
      </c>
      <c r="H45" s="46"/>
      <c r="I45" s="46"/>
      <c r="J45" s="46"/>
      <c r="K45" s="46"/>
      <c r="L45" s="44"/>
    </row>
    <row r="46" customFormat="false" ht="12.8" hidden="false" customHeight="false" outlineLevel="0" collapsed="false">
      <c r="B46" s="6"/>
      <c r="L46" s="6"/>
    </row>
    <row r="47" customFormat="false" ht="12.8" hidden="false" customHeight="false" outlineLevel="0" collapsed="false">
      <c r="B47" s="6"/>
      <c r="L47" s="6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s="27" customFormat="true" ht="12.8" hidden="false" customHeight="false" outlineLevel="0" collapsed="false">
      <c r="A56" s="22"/>
      <c r="B56" s="23"/>
      <c r="C56" s="22"/>
      <c r="D56" s="47" t="s">
        <v>50</v>
      </c>
      <c r="E56" s="25"/>
      <c r="F56" s="129" t="s">
        <v>51</v>
      </c>
      <c r="G56" s="47" t="s">
        <v>50</v>
      </c>
      <c r="H56" s="25"/>
      <c r="I56" s="25"/>
      <c r="J56" s="130" t="s">
        <v>51</v>
      </c>
      <c r="K56" s="25"/>
      <c r="L56" s="44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s="27" customFormat="true" ht="12.8" hidden="false" customHeight="false" outlineLevel="0" collapsed="false">
      <c r="A60" s="22"/>
      <c r="B60" s="23"/>
      <c r="C60" s="22"/>
      <c r="D60" s="45" t="s">
        <v>52</v>
      </c>
      <c r="E60" s="48"/>
      <c r="F60" s="48"/>
      <c r="G60" s="45" t="s">
        <v>53</v>
      </c>
      <c r="H60" s="48"/>
      <c r="I60" s="48"/>
      <c r="J60" s="48"/>
      <c r="K60" s="48"/>
      <c r="L60" s="44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</row>
    <row r="61" customFormat="false" ht="12.8" hidden="false" customHeight="false" outlineLevel="0" collapsed="false">
      <c r="B61" s="6"/>
      <c r="L61" s="6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s="27" customFormat="true" ht="12.8" hidden="false" customHeight="false" outlineLevel="0" collapsed="false">
      <c r="A71" s="22"/>
      <c r="B71" s="23"/>
      <c r="C71" s="22"/>
      <c r="D71" s="47" t="s">
        <v>50</v>
      </c>
      <c r="E71" s="25"/>
      <c r="F71" s="129" t="s">
        <v>51</v>
      </c>
      <c r="G71" s="47" t="s">
        <v>50</v>
      </c>
      <c r="H71" s="25"/>
      <c r="I71" s="25"/>
      <c r="J71" s="130" t="s">
        <v>51</v>
      </c>
      <c r="K71" s="25"/>
      <c r="L71" s="44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="27" customFormat="true" ht="14.4" hidden="false" customHeight="true" outlineLevel="0" collapsed="false">
      <c r="A72" s="22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44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6" s="27" customFormat="true" ht="6.95" hidden="false" customHeight="true" outlineLevel="0" collapsed="false">
      <c r="A76" s="22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44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24.95" hidden="false" customHeight="true" outlineLevel="0" collapsed="false">
      <c r="A77" s="22"/>
      <c r="B77" s="23"/>
      <c r="C77" s="7" t="s">
        <v>89</v>
      </c>
      <c r="D77" s="22"/>
      <c r="E77" s="22"/>
      <c r="F77" s="22"/>
      <c r="G77" s="22"/>
      <c r="H77" s="22"/>
      <c r="I77" s="22"/>
      <c r="J77" s="22"/>
      <c r="K77" s="22"/>
      <c r="L77" s="44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="27" customFormat="true" ht="6.95" hidden="false" customHeight="true" outlineLevel="0" collapsed="false">
      <c r="A78" s="22"/>
      <c r="B78" s="23"/>
      <c r="C78" s="22"/>
      <c r="D78" s="22"/>
      <c r="E78" s="22"/>
      <c r="F78" s="22"/>
      <c r="G78" s="22"/>
      <c r="H78" s="22"/>
      <c r="I78" s="22"/>
      <c r="J78" s="22"/>
      <c r="K78" s="2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12" hidden="false" customHeight="true" outlineLevel="0" collapsed="false">
      <c r="A79" s="22"/>
      <c r="B79" s="23"/>
      <c r="C79" s="15" t="s">
        <v>14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16.5" hidden="false" customHeight="true" outlineLevel="0" collapsed="false">
      <c r="A80" s="22"/>
      <c r="B80" s="23"/>
      <c r="C80" s="22"/>
      <c r="D80" s="22"/>
      <c r="E80" s="106" t="str">
        <f aca="false">E7</f>
        <v>SOŠ Tornaľa - modernizácia odborného vzdelávania - budova SOŠ</v>
      </c>
      <c r="F80" s="106"/>
      <c r="G80" s="106"/>
      <c r="H80" s="106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87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7" t="str">
        <f aca="false">E9</f>
        <v>2 - SO 01 - Budova SOŠ - architektúra</v>
      </c>
      <c r="F82" s="107"/>
      <c r="G82" s="107"/>
      <c r="H82" s="107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18</v>
      </c>
      <c r="D84" s="22"/>
      <c r="E84" s="22"/>
      <c r="F84" s="16" t="str">
        <f aca="false">F12</f>
        <v>Tornaľa</v>
      </c>
      <c r="G84" s="22"/>
      <c r="H84" s="22"/>
      <c r="I84" s="15" t="s">
        <v>20</v>
      </c>
      <c r="J84" s="108" t="str">
        <f aca="false">IF(J12="","",J12)</f>
        <v>18. 5. 2022</v>
      </c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25.65" hidden="false" customHeight="true" outlineLevel="0" collapsed="false">
      <c r="A86" s="22"/>
      <c r="B86" s="23"/>
      <c r="C86" s="15" t="s">
        <v>22</v>
      </c>
      <c r="D86" s="22"/>
      <c r="E86" s="22"/>
      <c r="F86" s="16" t="str">
        <f aca="false">E15</f>
        <v>Banskobystrický samosprávny kraj</v>
      </c>
      <c r="G86" s="22"/>
      <c r="H86" s="22"/>
      <c r="I86" s="15" t="s">
        <v>28</v>
      </c>
      <c r="J86" s="131" t="str">
        <f aca="false">E21</f>
        <v>Ing. Arch. Mário Regec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5.15" hidden="false" customHeight="true" outlineLevel="0" collapsed="false">
      <c r="A87" s="22"/>
      <c r="B87" s="23"/>
      <c r="C87" s="15" t="s">
        <v>26</v>
      </c>
      <c r="D87" s="22"/>
      <c r="E87" s="22"/>
      <c r="F87" s="16" t="str">
        <f aca="false">IF(E18="","",E18)</f>
        <v>Vyplň údaj</v>
      </c>
      <c r="G87" s="22"/>
      <c r="H87" s="22"/>
      <c r="I87" s="15" t="s">
        <v>31</v>
      </c>
      <c r="J87" s="131" t="str">
        <f aca="false">E24</f>
        <v>Ing. Marian Magyar</v>
      </c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0.3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9.3" hidden="false" customHeight="true" outlineLevel="0" collapsed="false">
      <c r="A89" s="22"/>
      <c r="B89" s="23"/>
      <c r="C89" s="132" t="s">
        <v>90</v>
      </c>
      <c r="D89" s="123"/>
      <c r="E89" s="123"/>
      <c r="F89" s="123"/>
      <c r="G89" s="123"/>
      <c r="H89" s="123"/>
      <c r="I89" s="123"/>
      <c r="J89" s="133" t="s">
        <v>91</v>
      </c>
      <c r="K89" s="123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2.8" hidden="false" customHeight="true" outlineLevel="0" collapsed="false">
      <c r="A91" s="22"/>
      <c r="B91" s="23"/>
      <c r="C91" s="134" t="s">
        <v>92</v>
      </c>
      <c r="D91" s="22"/>
      <c r="E91" s="22"/>
      <c r="F91" s="22"/>
      <c r="G91" s="22"/>
      <c r="H91" s="22"/>
      <c r="I91" s="22"/>
      <c r="J91" s="115" t="n">
        <f aca="false">J138</f>
        <v>0</v>
      </c>
      <c r="K91" s="22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U91" s="3" t="s">
        <v>93</v>
      </c>
    </row>
    <row r="92" s="135" customFormat="true" ht="24.95" hidden="false" customHeight="true" outlineLevel="0" collapsed="false">
      <c r="B92" s="136"/>
      <c r="D92" s="137" t="s">
        <v>94</v>
      </c>
      <c r="E92" s="138"/>
      <c r="F92" s="138"/>
      <c r="G92" s="138"/>
      <c r="H92" s="138"/>
      <c r="I92" s="138"/>
      <c r="J92" s="139" t="n">
        <f aca="false">J139</f>
        <v>0</v>
      </c>
      <c r="L92" s="136"/>
    </row>
    <row r="93" s="140" customFormat="true" ht="19.95" hidden="false" customHeight="true" outlineLevel="0" collapsed="false">
      <c r="B93" s="141"/>
      <c r="D93" s="142" t="s">
        <v>265</v>
      </c>
      <c r="E93" s="143"/>
      <c r="F93" s="143"/>
      <c r="G93" s="143"/>
      <c r="H93" s="143"/>
      <c r="I93" s="143"/>
      <c r="J93" s="144" t="n">
        <f aca="false">J140</f>
        <v>0</v>
      </c>
      <c r="L93" s="141"/>
    </row>
    <row r="94" s="140" customFormat="true" ht="19.95" hidden="false" customHeight="true" outlineLevel="0" collapsed="false">
      <c r="B94" s="141"/>
      <c r="D94" s="142" t="s">
        <v>266</v>
      </c>
      <c r="E94" s="143"/>
      <c r="F94" s="143"/>
      <c r="G94" s="143"/>
      <c r="H94" s="143"/>
      <c r="I94" s="143"/>
      <c r="J94" s="144" t="n">
        <f aca="false">J153</f>
        <v>0</v>
      </c>
      <c r="L94" s="141"/>
    </row>
    <row r="95" s="140" customFormat="true" ht="19.95" hidden="false" customHeight="true" outlineLevel="0" collapsed="false">
      <c r="B95" s="141"/>
      <c r="D95" s="142" t="s">
        <v>267</v>
      </c>
      <c r="E95" s="143"/>
      <c r="F95" s="143"/>
      <c r="G95" s="143"/>
      <c r="H95" s="143"/>
      <c r="I95" s="143"/>
      <c r="J95" s="144" t="n">
        <f aca="false">J156</f>
        <v>0</v>
      </c>
      <c r="L95" s="141"/>
    </row>
    <row r="96" s="140" customFormat="true" ht="19.95" hidden="false" customHeight="true" outlineLevel="0" collapsed="false">
      <c r="B96" s="141"/>
      <c r="D96" s="142" t="s">
        <v>268</v>
      </c>
      <c r="E96" s="143"/>
      <c r="F96" s="143"/>
      <c r="G96" s="143"/>
      <c r="H96" s="143"/>
      <c r="I96" s="143"/>
      <c r="J96" s="144" t="n">
        <f aca="false">J165</f>
        <v>0</v>
      </c>
      <c r="L96" s="141"/>
    </row>
    <row r="97" s="140" customFormat="true" ht="19.95" hidden="false" customHeight="true" outlineLevel="0" collapsed="false">
      <c r="B97" s="141"/>
      <c r="D97" s="142" t="s">
        <v>95</v>
      </c>
      <c r="E97" s="143"/>
      <c r="F97" s="143"/>
      <c r="G97" s="143"/>
      <c r="H97" s="143"/>
      <c r="I97" s="143"/>
      <c r="J97" s="144" t="n">
        <f aca="false">J189</f>
        <v>0</v>
      </c>
      <c r="L97" s="141"/>
    </row>
    <row r="98" s="140" customFormat="true" ht="19.95" hidden="false" customHeight="true" outlineLevel="0" collapsed="false">
      <c r="B98" s="141"/>
      <c r="D98" s="142" t="s">
        <v>269</v>
      </c>
      <c r="E98" s="143"/>
      <c r="F98" s="143"/>
      <c r="G98" s="143"/>
      <c r="H98" s="143"/>
      <c r="I98" s="143"/>
      <c r="J98" s="144" t="n">
        <f aca="false">J201</f>
        <v>0</v>
      </c>
      <c r="L98" s="141"/>
    </row>
    <row r="99" s="135" customFormat="true" ht="24.95" hidden="false" customHeight="true" outlineLevel="0" collapsed="false">
      <c r="B99" s="136"/>
      <c r="D99" s="137" t="s">
        <v>96</v>
      </c>
      <c r="E99" s="138"/>
      <c r="F99" s="138"/>
      <c r="G99" s="138"/>
      <c r="H99" s="138"/>
      <c r="I99" s="138"/>
      <c r="J99" s="139" t="n">
        <f aca="false">J203</f>
        <v>0</v>
      </c>
      <c r="L99" s="136"/>
    </row>
    <row r="100" s="140" customFormat="true" ht="19.95" hidden="false" customHeight="true" outlineLevel="0" collapsed="false">
      <c r="B100" s="141"/>
      <c r="D100" s="142" t="s">
        <v>270</v>
      </c>
      <c r="E100" s="143"/>
      <c r="F100" s="143"/>
      <c r="G100" s="143"/>
      <c r="H100" s="143"/>
      <c r="I100" s="143"/>
      <c r="J100" s="144" t="n">
        <f aca="false">J204</f>
        <v>0</v>
      </c>
      <c r="L100" s="141"/>
    </row>
    <row r="101" s="140" customFormat="true" ht="19.95" hidden="false" customHeight="true" outlineLevel="0" collapsed="false">
      <c r="B101" s="141"/>
      <c r="D101" s="142" t="s">
        <v>271</v>
      </c>
      <c r="E101" s="143"/>
      <c r="F101" s="143"/>
      <c r="G101" s="143"/>
      <c r="H101" s="143"/>
      <c r="I101" s="143"/>
      <c r="J101" s="144" t="n">
        <f aca="false">J211</f>
        <v>0</v>
      </c>
      <c r="L101" s="141"/>
    </row>
    <row r="102" s="140" customFormat="true" ht="19.95" hidden="false" customHeight="true" outlineLevel="0" collapsed="false">
      <c r="B102" s="141"/>
      <c r="D102" s="142" t="s">
        <v>97</v>
      </c>
      <c r="E102" s="143"/>
      <c r="F102" s="143"/>
      <c r="G102" s="143"/>
      <c r="H102" s="143"/>
      <c r="I102" s="143"/>
      <c r="J102" s="144" t="n">
        <f aca="false">J220</f>
        <v>0</v>
      </c>
      <c r="L102" s="141"/>
    </row>
    <row r="103" s="140" customFormat="true" ht="19.95" hidden="false" customHeight="true" outlineLevel="0" collapsed="false">
      <c r="B103" s="141"/>
      <c r="D103" s="142" t="s">
        <v>98</v>
      </c>
      <c r="E103" s="143"/>
      <c r="F103" s="143"/>
      <c r="G103" s="143"/>
      <c r="H103" s="143"/>
      <c r="I103" s="143"/>
      <c r="J103" s="144" t="n">
        <f aca="false">J227</f>
        <v>0</v>
      </c>
      <c r="L103" s="141"/>
    </row>
    <row r="104" s="140" customFormat="true" ht="19.95" hidden="false" customHeight="true" outlineLevel="0" collapsed="false">
      <c r="B104" s="141"/>
      <c r="D104" s="142" t="s">
        <v>272</v>
      </c>
      <c r="E104" s="143"/>
      <c r="F104" s="143"/>
      <c r="G104" s="143"/>
      <c r="H104" s="143"/>
      <c r="I104" s="143"/>
      <c r="J104" s="144" t="n">
        <f aca="false">J241</f>
        <v>0</v>
      </c>
      <c r="L104" s="141"/>
    </row>
    <row r="105" s="140" customFormat="true" ht="19.95" hidden="false" customHeight="true" outlineLevel="0" collapsed="false">
      <c r="B105" s="141"/>
      <c r="D105" s="142" t="s">
        <v>99</v>
      </c>
      <c r="E105" s="143"/>
      <c r="F105" s="143"/>
      <c r="G105" s="143"/>
      <c r="H105" s="143"/>
      <c r="I105" s="143"/>
      <c r="J105" s="144" t="n">
        <f aca="false">J266</f>
        <v>0</v>
      </c>
      <c r="L105" s="141"/>
    </row>
    <row r="106" s="140" customFormat="true" ht="19.95" hidden="false" customHeight="true" outlineLevel="0" collapsed="false">
      <c r="B106" s="141"/>
      <c r="D106" s="142" t="s">
        <v>100</v>
      </c>
      <c r="E106" s="143"/>
      <c r="F106" s="143"/>
      <c r="G106" s="143"/>
      <c r="H106" s="143"/>
      <c r="I106" s="143"/>
      <c r="J106" s="144" t="n">
        <f aca="false">J283</f>
        <v>0</v>
      </c>
      <c r="L106" s="141"/>
    </row>
    <row r="107" s="140" customFormat="true" ht="19.95" hidden="false" customHeight="true" outlineLevel="0" collapsed="false">
      <c r="B107" s="141"/>
      <c r="D107" s="142" t="s">
        <v>273</v>
      </c>
      <c r="E107" s="143"/>
      <c r="F107" s="143"/>
      <c r="G107" s="143"/>
      <c r="H107" s="143"/>
      <c r="I107" s="143"/>
      <c r="J107" s="144" t="n">
        <f aca="false">J291</f>
        <v>0</v>
      </c>
      <c r="L107" s="141"/>
    </row>
    <row r="108" s="140" customFormat="true" ht="19.95" hidden="false" customHeight="true" outlineLevel="0" collapsed="false">
      <c r="B108" s="141"/>
      <c r="D108" s="142" t="s">
        <v>101</v>
      </c>
      <c r="E108" s="143"/>
      <c r="F108" s="143"/>
      <c r="G108" s="143"/>
      <c r="H108" s="143"/>
      <c r="I108" s="143"/>
      <c r="J108" s="144" t="n">
        <f aca="false">J304</f>
        <v>0</v>
      </c>
      <c r="L108" s="141"/>
    </row>
    <row r="109" s="140" customFormat="true" ht="19.95" hidden="false" customHeight="true" outlineLevel="0" collapsed="false">
      <c r="B109" s="141"/>
      <c r="D109" s="142" t="s">
        <v>274</v>
      </c>
      <c r="E109" s="143"/>
      <c r="F109" s="143"/>
      <c r="G109" s="143"/>
      <c r="H109" s="143"/>
      <c r="I109" s="143"/>
      <c r="J109" s="144" t="n">
        <f aca="false">J337</f>
        <v>0</v>
      </c>
      <c r="L109" s="141"/>
    </row>
    <row r="110" s="140" customFormat="true" ht="19.95" hidden="false" customHeight="true" outlineLevel="0" collapsed="false">
      <c r="B110" s="141"/>
      <c r="D110" s="142" t="s">
        <v>275</v>
      </c>
      <c r="E110" s="143"/>
      <c r="F110" s="143"/>
      <c r="G110" s="143"/>
      <c r="H110" s="143"/>
      <c r="I110" s="143"/>
      <c r="J110" s="144" t="n">
        <f aca="false">J341</f>
        <v>0</v>
      </c>
      <c r="L110" s="141"/>
    </row>
    <row r="111" s="140" customFormat="true" ht="19.95" hidden="false" customHeight="true" outlineLevel="0" collapsed="false">
      <c r="B111" s="141"/>
      <c r="D111" s="142" t="s">
        <v>102</v>
      </c>
      <c r="E111" s="143"/>
      <c r="F111" s="143"/>
      <c r="G111" s="143"/>
      <c r="H111" s="143"/>
      <c r="I111" s="143"/>
      <c r="J111" s="144" t="n">
        <f aca="false">J349</f>
        <v>0</v>
      </c>
      <c r="L111" s="141"/>
    </row>
    <row r="112" s="140" customFormat="true" ht="19.95" hidden="false" customHeight="true" outlineLevel="0" collapsed="false">
      <c r="B112" s="141"/>
      <c r="D112" s="142" t="s">
        <v>276</v>
      </c>
      <c r="E112" s="143"/>
      <c r="F112" s="143"/>
      <c r="G112" s="143"/>
      <c r="H112" s="143"/>
      <c r="I112" s="143"/>
      <c r="J112" s="144" t="n">
        <f aca="false">J355</f>
        <v>0</v>
      </c>
      <c r="L112" s="141"/>
    </row>
    <row r="113" s="140" customFormat="true" ht="19.95" hidden="false" customHeight="true" outlineLevel="0" collapsed="false">
      <c r="B113" s="141"/>
      <c r="D113" s="142" t="s">
        <v>277</v>
      </c>
      <c r="E113" s="143"/>
      <c r="F113" s="143"/>
      <c r="G113" s="143"/>
      <c r="H113" s="143"/>
      <c r="I113" s="143"/>
      <c r="J113" s="144" t="n">
        <f aca="false">J358</f>
        <v>0</v>
      </c>
      <c r="L113" s="141"/>
    </row>
    <row r="114" s="140" customFormat="true" ht="19.95" hidden="false" customHeight="true" outlineLevel="0" collapsed="false">
      <c r="B114" s="141"/>
      <c r="D114" s="142" t="s">
        <v>278</v>
      </c>
      <c r="E114" s="143"/>
      <c r="F114" s="143"/>
      <c r="G114" s="143"/>
      <c r="H114" s="143"/>
      <c r="I114" s="143"/>
      <c r="J114" s="144" t="n">
        <f aca="false">J362</f>
        <v>0</v>
      </c>
      <c r="L114" s="141"/>
    </row>
    <row r="115" s="140" customFormat="true" ht="19.95" hidden="false" customHeight="true" outlineLevel="0" collapsed="false">
      <c r="B115" s="141"/>
      <c r="D115" s="142" t="s">
        <v>279</v>
      </c>
      <c r="E115" s="143"/>
      <c r="F115" s="143"/>
      <c r="G115" s="143"/>
      <c r="H115" s="143"/>
      <c r="I115" s="143"/>
      <c r="J115" s="144" t="n">
        <f aca="false">J364</f>
        <v>0</v>
      </c>
      <c r="L115" s="141"/>
    </row>
    <row r="116" s="135" customFormat="true" ht="24.95" hidden="false" customHeight="true" outlineLevel="0" collapsed="false">
      <c r="B116" s="136"/>
      <c r="D116" s="137" t="s">
        <v>280</v>
      </c>
      <c r="E116" s="138"/>
      <c r="F116" s="138"/>
      <c r="G116" s="138"/>
      <c r="H116" s="138"/>
      <c r="I116" s="138"/>
      <c r="J116" s="139" t="n">
        <f aca="false">J367</f>
        <v>0</v>
      </c>
      <c r="L116" s="136"/>
    </row>
    <row r="117" s="140" customFormat="true" ht="19.95" hidden="false" customHeight="true" outlineLevel="0" collapsed="false">
      <c r="B117" s="141"/>
      <c r="D117" s="142" t="s">
        <v>281</v>
      </c>
      <c r="E117" s="143"/>
      <c r="F117" s="143"/>
      <c r="G117" s="143"/>
      <c r="H117" s="143"/>
      <c r="I117" s="143"/>
      <c r="J117" s="144" t="n">
        <f aca="false">J371</f>
        <v>0</v>
      </c>
      <c r="L117" s="141"/>
    </row>
    <row r="118" s="135" customFormat="true" ht="24.95" hidden="false" customHeight="true" outlineLevel="0" collapsed="false">
      <c r="B118" s="136"/>
      <c r="D118" s="137" t="s">
        <v>282</v>
      </c>
      <c r="E118" s="138"/>
      <c r="F118" s="138"/>
      <c r="G118" s="138"/>
      <c r="H118" s="138"/>
      <c r="I118" s="138"/>
      <c r="J118" s="139" t="n">
        <f aca="false">J373</f>
        <v>0</v>
      </c>
      <c r="L118" s="136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44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4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44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103</v>
      </c>
      <c r="D125" s="22"/>
      <c r="E125" s="22"/>
      <c r="F125" s="22"/>
      <c r="G125" s="22"/>
      <c r="H125" s="22"/>
      <c r="I125" s="22"/>
      <c r="J125" s="22"/>
      <c r="K125" s="22"/>
      <c r="L125" s="44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44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14</v>
      </c>
      <c r="D127" s="22"/>
      <c r="E127" s="22"/>
      <c r="F127" s="22"/>
      <c r="G127" s="22"/>
      <c r="H127" s="22"/>
      <c r="I127" s="22"/>
      <c r="J127" s="22"/>
      <c r="K127" s="22"/>
      <c r="L127" s="44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106" t="str">
        <f aca="false">E7</f>
        <v>SOŠ Tornaľa - modernizácia odborného vzdelávania - budova SOŠ</v>
      </c>
      <c r="F128" s="106"/>
      <c r="G128" s="106"/>
      <c r="H128" s="106"/>
      <c r="I128" s="22"/>
      <c r="J128" s="22"/>
      <c r="K128" s="22"/>
      <c r="L128" s="44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87</v>
      </c>
      <c r="D129" s="22"/>
      <c r="E129" s="22"/>
      <c r="F129" s="22"/>
      <c r="G129" s="22"/>
      <c r="H129" s="22"/>
      <c r="I129" s="22"/>
      <c r="J129" s="22"/>
      <c r="K129" s="22"/>
      <c r="L129" s="44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107" t="str">
        <f aca="false">E9</f>
        <v>2 - SO 01 - Budova SOŠ - architektúra</v>
      </c>
      <c r="F130" s="107"/>
      <c r="G130" s="107"/>
      <c r="H130" s="107"/>
      <c r="I130" s="22"/>
      <c r="J130" s="22"/>
      <c r="K130" s="22"/>
      <c r="L130" s="44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44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18</v>
      </c>
      <c r="D132" s="22"/>
      <c r="E132" s="22"/>
      <c r="F132" s="16" t="str">
        <f aca="false">F12</f>
        <v>Tornaľa</v>
      </c>
      <c r="G132" s="22"/>
      <c r="H132" s="22"/>
      <c r="I132" s="15" t="s">
        <v>20</v>
      </c>
      <c r="J132" s="108" t="str">
        <f aca="false">IF(J12="","",J12)</f>
        <v>18. 5. 2022</v>
      </c>
      <c r="K132" s="22"/>
      <c r="L132" s="44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44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25.65" hidden="false" customHeight="true" outlineLevel="0" collapsed="false">
      <c r="A134" s="22"/>
      <c r="B134" s="23"/>
      <c r="C134" s="15" t="s">
        <v>22</v>
      </c>
      <c r="D134" s="22"/>
      <c r="E134" s="22"/>
      <c r="F134" s="16" t="str">
        <f aca="false">E15</f>
        <v>Banskobystrický samosprávny kraj</v>
      </c>
      <c r="G134" s="22"/>
      <c r="H134" s="22"/>
      <c r="I134" s="15" t="s">
        <v>28</v>
      </c>
      <c r="J134" s="131" t="str">
        <f aca="false">E21</f>
        <v>Ing. Arch. Mário Regec</v>
      </c>
      <c r="K134" s="22"/>
      <c r="L134" s="44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26</v>
      </c>
      <c r="D135" s="22"/>
      <c r="E135" s="22"/>
      <c r="F135" s="16" t="str">
        <f aca="false">IF(E18="","",E18)</f>
        <v>Vyplň údaj</v>
      </c>
      <c r="G135" s="22"/>
      <c r="H135" s="22"/>
      <c r="I135" s="15" t="s">
        <v>31</v>
      </c>
      <c r="J135" s="131" t="str">
        <f aca="false">E24</f>
        <v>Ing. Marian Magyar</v>
      </c>
      <c r="K135" s="22"/>
      <c r="L135" s="44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44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52" customFormat="true" ht="29.3" hidden="false" customHeight="true" outlineLevel="0" collapsed="false">
      <c r="A137" s="145"/>
      <c r="B137" s="146"/>
      <c r="C137" s="147" t="s">
        <v>104</v>
      </c>
      <c r="D137" s="148" t="s">
        <v>60</v>
      </c>
      <c r="E137" s="148" t="s">
        <v>56</v>
      </c>
      <c r="F137" s="148" t="s">
        <v>57</v>
      </c>
      <c r="G137" s="148" t="s">
        <v>105</v>
      </c>
      <c r="H137" s="148" t="s">
        <v>106</v>
      </c>
      <c r="I137" s="148" t="s">
        <v>107</v>
      </c>
      <c r="J137" s="149" t="s">
        <v>91</v>
      </c>
      <c r="K137" s="150" t="s">
        <v>108</v>
      </c>
      <c r="L137" s="151"/>
      <c r="M137" s="73"/>
      <c r="N137" s="74" t="s">
        <v>39</v>
      </c>
      <c r="O137" s="74" t="s">
        <v>109</v>
      </c>
      <c r="P137" s="74" t="s">
        <v>110</v>
      </c>
      <c r="Q137" s="74" t="s">
        <v>111</v>
      </c>
      <c r="R137" s="74" t="s">
        <v>112</v>
      </c>
      <c r="S137" s="74" t="s">
        <v>113</v>
      </c>
      <c r="T137" s="75" t="s">
        <v>114</v>
      </c>
      <c r="U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</row>
    <row r="138" s="27" customFormat="true" ht="22.8" hidden="false" customHeight="true" outlineLevel="0" collapsed="false">
      <c r="A138" s="22"/>
      <c r="B138" s="23"/>
      <c r="C138" s="81" t="s">
        <v>92</v>
      </c>
      <c r="D138" s="22"/>
      <c r="E138" s="22"/>
      <c r="F138" s="22"/>
      <c r="G138" s="22"/>
      <c r="H138" s="22"/>
      <c r="I138" s="22"/>
      <c r="J138" s="153" t="n">
        <f aca="false">BK138</f>
        <v>0</v>
      </c>
      <c r="K138" s="22"/>
      <c r="L138" s="23"/>
      <c r="M138" s="76"/>
      <c r="N138" s="63"/>
      <c r="O138" s="77"/>
      <c r="P138" s="154" t="n">
        <f aca="false">P139+P203+P367+P373</f>
        <v>0</v>
      </c>
      <c r="Q138" s="77"/>
      <c r="R138" s="154" t="n">
        <f aca="false">R139+R203+R367+R373</f>
        <v>522.464272815174</v>
      </c>
      <c r="S138" s="77"/>
      <c r="T138" s="155" t="n">
        <f aca="false">T139+T203+T367+T373</f>
        <v>6.9297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74</v>
      </c>
      <c r="AU138" s="3" t="s">
        <v>93</v>
      </c>
      <c r="BK138" s="156" t="n">
        <f aca="false">BK139+BK203+BK367+BK373</f>
        <v>0</v>
      </c>
    </row>
    <row r="139" s="157" customFormat="true" ht="25.9" hidden="false" customHeight="true" outlineLevel="0" collapsed="false">
      <c r="B139" s="158"/>
      <c r="D139" s="159" t="s">
        <v>74</v>
      </c>
      <c r="E139" s="160" t="s">
        <v>115</v>
      </c>
      <c r="F139" s="160" t="s">
        <v>116</v>
      </c>
      <c r="I139" s="161"/>
      <c r="J139" s="162" t="n">
        <f aca="false">BK139</f>
        <v>0</v>
      </c>
      <c r="L139" s="158"/>
      <c r="M139" s="163"/>
      <c r="N139" s="164"/>
      <c r="O139" s="164"/>
      <c r="P139" s="165" t="n">
        <f aca="false">P140+P153+P156+P165+P189+P201</f>
        <v>0</v>
      </c>
      <c r="Q139" s="164"/>
      <c r="R139" s="165" t="n">
        <f aca="false">R140+R153+R156+R165+R189+R201</f>
        <v>485.43377269787</v>
      </c>
      <c r="S139" s="164"/>
      <c r="T139" s="166" t="n">
        <f aca="false">T140+T153+T156+T165+T189+T201</f>
        <v>6.9297</v>
      </c>
      <c r="AR139" s="159" t="s">
        <v>12</v>
      </c>
      <c r="AT139" s="167" t="s">
        <v>74</v>
      </c>
      <c r="AU139" s="167" t="s">
        <v>75</v>
      </c>
      <c r="AY139" s="159" t="s">
        <v>117</v>
      </c>
      <c r="BK139" s="168" t="n">
        <f aca="false">BK140+BK153+BK156+BK165+BK189+BK201</f>
        <v>0</v>
      </c>
    </row>
    <row r="140" s="157" customFormat="true" ht="22.8" hidden="false" customHeight="true" outlineLevel="0" collapsed="false">
      <c r="B140" s="158"/>
      <c r="D140" s="159" t="s">
        <v>74</v>
      </c>
      <c r="E140" s="169" t="s">
        <v>12</v>
      </c>
      <c r="F140" s="169" t="s">
        <v>283</v>
      </c>
      <c r="I140" s="161"/>
      <c r="J140" s="170" t="n">
        <f aca="false">BK140</f>
        <v>0</v>
      </c>
      <c r="L140" s="158"/>
      <c r="M140" s="163"/>
      <c r="N140" s="164"/>
      <c r="O140" s="164"/>
      <c r="P140" s="165" t="n">
        <f aca="false">SUM(P141:P152)</f>
        <v>0</v>
      </c>
      <c r="Q140" s="164"/>
      <c r="R140" s="165" t="n">
        <f aca="false">SUM(R141:R152)</f>
        <v>0</v>
      </c>
      <c r="S140" s="164"/>
      <c r="T140" s="166" t="n">
        <f aca="false">SUM(T141:T152)</f>
        <v>0</v>
      </c>
      <c r="AR140" s="159" t="s">
        <v>12</v>
      </c>
      <c r="AT140" s="167" t="s">
        <v>74</v>
      </c>
      <c r="AU140" s="167" t="s">
        <v>12</v>
      </c>
      <c r="AY140" s="159" t="s">
        <v>117</v>
      </c>
      <c r="BK140" s="168" t="n">
        <f aca="false">SUM(BK141:BK152)</f>
        <v>0</v>
      </c>
    </row>
    <row r="141" s="27" customFormat="true" ht="24.15" hidden="false" customHeight="true" outlineLevel="0" collapsed="false">
      <c r="A141" s="22"/>
      <c r="B141" s="171"/>
      <c r="C141" s="172" t="s">
        <v>12</v>
      </c>
      <c r="D141" s="172" t="s">
        <v>120</v>
      </c>
      <c r="E141" s="173" t="s">
        <v>284</v>
      </c>
      <c r="F141" s="174" t="s">
        <v>285</v>
      </c>
      <c r="G141" s="175" t="s">
        <v>134</v>
      </c>
      <c r="H141" s="176" t="n">
        <v>47.586</v>
      </c>
      <c r="I141" s="177"/>
      <c r="J141" s="178" t="n">
        <f aca="false">ROUND(I141*H141,2)</f>
        <v>0</v>
      </c>
      <c r="K141" s="179"/>
      <c r="L141" s="23"/>
      <c r="M141" s="180"/>
      <c r="N141" s="181" t="s">
        <v>41</v>
      </c>
      <c r="O141" s="65"/>
      <c r="P141" s="182" t="n">
        <f aca="false">O141*H141</f>
        <v>0</v>
      </c>
      <c r="Q141" s="182" t="n">
        <v>0</v>
      </c>
      <c r="R141" s="182" t="n">
        <f aca="false">Q141*H141</f>
        <v>0</v>
      </c>
      <c r="S141" s="182" t="n">
        <v>0</v>
      </c>
      <c r="T141" s="18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4" t="s">
        <v>124</v>
      </c>
      <c r="AT141" s="184" t="s">
        <v>120</v>
      </c>
      <c r="AU141" s="184" t="s">
        <v>83</v>
      </c>
      <c r="AY141" s="3" t="s">
        <v>117</v>
      </c>
      <c r="BE141" s="185" t="n">
        <f aca="false">IF(N141="základná",J141,0)</f>
        <v>0</v>
      </c>
      <c r="BF141" s="185" t="n">
        <f aca="false">IF(N141="znížená",J141,0)</f>
        <v>0</v>
      </c>
      <c r="BG141" s="185" t="n">
        <f aca="false">IF(N141="zákl. prenesená",J141,0)</f>
        <v>0</v>
      </c>
      <c r="BH141" s="185" t="n">
        <f aca="false">IF(N141="zníž. prenesená",J141,0)</f>
        <v>0</v>
      </c>
      <c r="BI141" s="185" t="n">
        <f aca="false">IF(N141="nulová",J141,0)</f>
        <v>0</v>
      </c>
      <c r="BJ141" s="3" t="s">
        <v>83</v>
      </c>
      <c r="BK141" s="185" t="n">
        <f aca="false">ROUND(I141*H141,2)</f>
        <v>0</v>
      </c>
      <c r="BL141" s="3" t="s">
        <v>124</v>
      </c>
      <c r="BM141" s="184" t="s">
        <v>83</v>
      </c>
    </row>
    <row r="142" s="27" customFormat="true" ht="16.5" hidden="false" customHeight="true" outlineLevel="0" collapsed="false">
      <c r="A142" s="22"/>
      <c r="B142" s="171"/>
      <c r="C142" s="172" t="s">
        <v>83</v>
      </c>
      <c r="D142" s="172" t="s">
        <v>120</v>
      </c>
      <c r="E142" s="173" t="s">
        <v>286</v>
      </c>
      <c r="F142" s="174" t="s">
        <v>287</v>
      </c>
      <c r="G142" s="175" t="s">
        <v>134</v>
      </c>
      <c r="H142" s="176" t="n">
        <v>117.401</v>
      </c>
      <c r="I142" s="177"/>
      <c r="J142" s="178" t="n">
        <f aca="false">ROUND(I142*H142,2)</f>
        <v>0</v>
      </c>
      <c r="K142" s="179"/>
      <c r="L142" s="23"/>
      <c r="M142" s="180"/>
      <c r="N142" s="181" t="s">
        <v>41</v>
      </c>
      <c r="O142" s="65"/>
      <c r="P142" s="182" t="n">
        <f aca="false">O142*H142</f>
        <v>0</v>
      </c>
      <c r="Q142" s="182" t="n">
        <v>0</v>
      </c>
      <c r="R142" s="182" t="n">
        <f aca="false">Q142*H142</f>
        <v>0</v>
      </c>
      <c r="S142" s="182" t="n">
        <v>0</v>
      </c>
      <c r="T142" s="183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84" t="s">
        <v>124</v>
      </c>
      <c r="AT142" s="184" t="s">
        <v>120</v>
      </c>
      <c r="AU142" s="184" t="s">
        <v>83</v>
      </c>
      <c r="AY142" s="3" t="s">
        <v>117</v>
      </c>
      <c r="BE142" s="185" t="n">
        <f aca="false">IF(N142="základná",J142,0)</f>
        <v>0</v>
      </c>
      <c r="BF142" s="185" t="n">
        <f aca="false">IF(N142="znížená",J142,0)</f>
        <v>0</v>
      </c>
      <c r="BG142" s="185" t="n">
        <f aca="false">IF(N142="zákl. prenesená",J142,0)</f>
        <v>0</v>
      </c>
      <c r="BH142" s="185" t="n">
        <f aca="false">IF(N142="zníž. prenesená",J142,0)</f>
        <v>0</v>
      </c>
      <c r="BI142" s="185" t="n">
        <f aca="false">IF(N142="nulová",J142,0)</f>
        <v>0</v>
      </c>
      <c r="BJ142" s="3" t="s">
        <v>83</v>
      </c>
      <c r="BK142" s="185" t="n">
        <f aca="false">ROUND(I142*H142,2)</f>
        <v>0</v>
      </c>
      <c r="BL142" s="3" t="s">
        <v>124</v>
      </c>
      <c r="BM142" s="184" t="s">
        <v>124</v>
      </c>
    </row>
    <row r="143" s="27" customFormat="true" ht="16.5" hidden="false" customHeight="true" outlineLevel="0" collapsed="false">
      <c r="A143" s="22"/>
      <c r="B143" s="171"/>
      <c r="C143" s="172" t="s">
        <v>128</v>
      </c>
      <c r="D143" s="172" t="s">
        <v>120</v>
      </c>
      <c r="E143" s="173" t="s">
        <v>288</v>
      </c>
      <c r="F143" s="174" t="s">
        <v>289</v>
      </c>
      <c r="G143" s="175" t="s">
        <v>134</v>
      </c>
      <c r="H143" s="176" t="n">
        <v>117.401</v>
      </c>
      <c r="I143" s="177"/>
      <c r="J143" s="178" t="n">
        <f aca="false">ROUND(I143*H143,2)</f>
        <v>0</v>
      </c>
      <c r="K143" s="179"/>
      <c r="L143" s="23"/>
      <c r="M143" s="180"/>
      <c r="N143" s="181" t="s">
        <v>41</v>
      </c>
      <c r="O143" s="65"/>
      <c r="P143" s="182" t="n">
        <f aca="false">O143*H143</f>
        <v>0</v>
      </c>
      <c r="Q143" s="182" t="n">
        <v>0</v>
      </c>
      <c r="R143" s="182" t="n">
        <f aca="false">Q143*H143</f>
        <v>0</v>
      </c>
      <c r="S143" s="182" t="n">
        <v>0</v>
      </c>
      <c r="T143" s="18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84" t="s">
        <v>124</v>
      </c>
      <c r="AT143" s="184" t="s">
        <v>120</v>
      </c>
      <c r="AU143" s="184" t="s">
        <v>83</v>
      </c>
      <c r="AY143" s="3" t="s">
        <v>117</v>
      </c>
      <c r="BE143" s="185" t="n">
        <f aca="false">IF(N143="základná",J143,0)</f>
        <v>0</v>
      </c>
      <c r="BF143" s="185" t="n">
        <f aca="false">IF(N143="znížená",J143,0)</f>
        <v>0</v>
      </c>
      <c r="BG143" s="185" t="n">
        <f aca="false">IF(N143="zákl. prenesená",J143,0)</f>
        <v>0</v>
      </c>
      <c r="BH143" s="185" t="n">
        <f aca="false">IF(N143="zníž. prenesená",J143,0)</f>
        <v>0</v>
      </c>
      <c r="BI143" s="185" t="n">
        <f aca="false">IF(N143="nulová",J143,0)</f>
        <v>0</v>
      </c>
      <c r="BJ143" s="3" t="s">
        <v>83</v>
      </c>
      <c r="BK143" s="185" t="n">
        <f aca="false">ROUND(I143*H143,2)</f>
        <v>0</v>
      </c>
      <c r="BL143" s="3" t="s">
        <v>124</v>
      </c>
      <c r="BM143" s="184" t="s">
        <v>131</v>
      </c>
    </row>
    <row r="144" s="27" customFormat="true" ht="33" hidden="false" customHeight="true" outlineLevel="0" collapsed="false">
      <c r="A144" s="22"/>
      <c r="B144" s="171"/>
      <c r="C144" s="172" t="s">
        <v>124</v>
      </c>
      <c r="D144" s="172" t="s">
        <v>120</v>
      </c>
      <c r="E144" s="173" t="s">
        <v>290</v>
      </c>
      <c r="F144" s="174" t="s">
        <v>291</v>
      </c>
      <c r="G144" s="175" t="s">
        <v>134</v>
      </c>
      <c r="H144" s="176" t="n">
        <v>101.961</v>
      </c>
      <c r="I144" s="177"/>
      <c r="J144" s="178" t="n">
        <f aca="false">ROUND(I144*H144,2)</f>
        <v>0</v>
      </c>
      <c r="K144" s="179"/>
      <c r="L144" s="23"/>
      <c r="M144" s="180"/>
      <c r="N144" s="181" t="s">
        <v>41</v>
      </c>
      <c r="O144" s="65"/>
      <c r="P144" s="182" t="n">
        <f aca="false">O144*H144</f>
        <v>0</v>
      </c>
      <c r="Q144" s="182" t="n">
        <v>0</v>
      </c>
      <c r="R144" s="182" t="n">
        <f aca="false">Q144*H144</f>
        <v>0</v>
      </c>
      <c r="S144" s="182" t="n">
        <v>0</v>
      </c>
      <c r="T144" s="183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4" t="s">
        <v>124</v>
      </c>
      <c r="AT144" s="184" t="s">
        <v>120</v>
      </c>
      <c r="AU144" s="184" t="s">
        <v>83</v>
      </c>
      <c r="AY144" s="3" t="s">
        <v>117</v>
      </c>
      <c r="BE144" s="185" t="n">
        <f aca="false">IF(N144="základná",J144,0)</f>
        <v>0</v>
      </c>
      <c r="BF144" s="185" t="n">
        <f aca="false">IF(N144="znížená",J144,0)</f>
        <v>0</v>
      </c>
      <c r="BG144" s="185" t="n">
        <f aca="false">IF(N144="zákl. prenesená",J144,0)</f>
        <v>0</v>
      </c>
      <c r="BH144" s="185" t="n">
        <f aca="false">IF(N144="zníž. prenesená",J144,0)</f>
        <v>0</v>
      </c>
      <c r="BI144" s="185" t="n">
        <f aca="false">IF(N144="nulová",J144,0)</f>
        <v>0</v>
      </c>
      <c r="BJ144" s="3" t="s">
        <v>83</v>
      </c>
      <c r="BK144" s="185" t="n">
        <f aca="false">ROUND(I144*H144,2)</f>
        <v>0</v>
      </c>
      <c r="BL144" s="3" t="s">
        <v>124</v>
      </c>
      <c r="BM144" s="184" t="s">
        <v>135</v>
      </c>
    </row>
    <row r="145" s="27" customFormat="true" ht="37.8" hidden="false" customHeight="true" outlineLevel="0" collapsed="false">
      <c r="A145" s="22"/>
      <c r="B145" s="171"/>
      <c r="C145" s="172" t="s">
        <v>136</v>
      </c>
      <c r="D145" s="172" t="s">
        <v>120</v>
      </c>
      <c r="E145" s="173" t="s">
        <v>292</v>
      </c>
      <c r="F145" s="174" t="s">
        <v>293</v>
      </c>
      <c r="G145" s="175" t="s">
        <v>134</v>
      </c>
      <c r="H145" s="176" t="n">
        <v>1019.61</v>
      </c>
      <c r="I145" s="177"/>
      <c r="J145" s="178" t="n">
        <f aca="false">ROUND(I145*H145,2)</f>
        <v>0</v>
      </c>
      <c r="K145" s="179"/>
      <c r="L145" s="23"/>
      <c r="M145" s="180"/>
      <c r="N145" s="181" t="s">
        <v>41</v>
      </c>
      <c r="O145" s="65"/>
      <c r="P145" s="182" t="n">
        <f aca="false">O145*H145</f>
        <v>0</v>
      </c>
      <c r="Q145" s="182" t="n">
        <v>0</v>
      </c>
      <c r="R145" s="182" t="n">
        <f aca="false">Q145*H145</f>
        <v>0</v>
      </c>
      <c r="S145" s="182" t="n">
        <v>0</v>
      </c>
      <c r="T145" s="183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4" t="s">
        <v>124</v>
      </c>
      <c r="AT145" s="184" t="s">
        <v>120</v>
      </c>
      <c r="AU145" s="184" t="s">
        <v>83</v>
      </c>
      <c r="AY145" s="3" t="s">
        <v>117</v>
      </c>
      <c r="BE145" s="185" t="n">
        <f aca="false">IF(N145="základná",J145,0)</f>
        <v>0</v>
      </c>
      <c r="BF145" s="185" t="n">
        <f aca="false">IF(N145="znížená",J145,0)</f>
        <v>0</v>
      </c>
      <c r="BG145" s="185" t="n">
        <f aca="false">IF(N145="zákl. prenesená",J145,0)</f>
        <v>0</v>
      </c>
      <c r="BH145" s="185" t="n">
        <f aca="false">IF(N145="zníž. prenesená",J145,0)</f>
        <v>0</v>
      </c>
      <c r="BI145" s="185" t="n">
        <f aca="false">IF(N145="nulová",J145,0)</f>
        <v>0</v>
      </c>
      <c r="BJ145" s="3" t="s">
        <v>83</v>
      </c>
      <c r="BK145" s="185" t="n">
        <f aca="false">ROUND(I145*H145,2)</f>
        <v>0</v>
      </c>
      <c r="BL145" s="3" t="s">
        <v>124</v>
      </c>
      <c r="BM145" s="184" t="s">
        <v>140</v>
      </c>
    </row>
    <row r="146" s="27" customFormat="true" ht="24.15" hidden="false" customHeight="true" outlineLevel="0" collapsed="false">
      <c r="A146" s="22"/>
      <c r="B146" s="171"/>
      <c r="C146" s="172" t="s">
        <v>131</v>
      </c>
      <c r="D146" s="172" t="s">
        <v>120</v>
      </c>
      <c r="E146" s="173" t="s">
        <v>294</v>
      </c>
      <c r="F146" s="174" t="s">
        <v>295</v>
      </c>
      <c r="G146" s="175" t="s">
        <v>134</v>
      </c>
      <c r="H146" s="176" t="n">
        <v>164.987</v>
      </c>
      <c r="I146" s="177"/>
      <c r="J146" s="178" t="n">
        <f aca="false">ROUND(I146*H146,2)</f>
        <v>0</v>
      </c>
      <c r="K146" s="179"/>
      <c r="L146" s="23"/>
      <c r="M146" s="180"/>
      <c r="N146" s="181" t="s">
        <v>41</v>
      </c>
      <c r="O146" s="65"/>
      <c r="P146" s="182" t="n">
        <f aca="false">O146*H146</f>
        <v>0</v>
      </c>
      <c r="Q146" s="182" t="n">
        <v>0</v>
      </c>
      <c r="R146" s="182" t="n">
        <f aca="false">Q146*H146</f>
        <v>0</v>
      </c>
      <c r="S146" s="182" t="n">
        <v>0</v>
      </c>
      <c r="T146" s="18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84" t="s">
        <v>124</v>
      </c>
      <c r="AT146" s="184" t="s">
        <v>120</v>
      </c>
      <c r="AU146" s="184" t="s">
        <v>83</v>
      </c>
      <c r="AY146" s="3" t="s">
        <v>117</v>
      </c>
      <c r="BE146" s="185" t="n">
        <f aca="false">IF(N146="základná",J146,0)</f>
        <v>0</v>
      </c>
      <c r="BF146" s="185" t="n">
        <f aca="false">IF(N146="znížená",J146,0)</f>
        <v>0</v>
      </c>
      <c r="BG146" s="185" t="n">
        <f aca="false">IF(N146="zákl. prenesená",J146,0)</f>
        <v>0</v>
      </c>
      <c r="BH146" s="185" t="n">
        <f aca="false">IF(N146="zníž. prenesená",J146,0)</f>
        <v>0</v>
      </c>
      <c r="BI146" s="185" t="n">
        <f aca="false">IF(N146="nulová",J146,0)</f>
        <v>0</v>
      </c>
      <c r="BJ146" s="3" t="s">
        <v>83</v>
      </c>
      <c r="BK146" s="185" t="n">
        <f aca="false">ROUND(I146*H146,2)</f>
        <v>0</v>
      </c>
      <c r="BL146" s="3" t="s">
        <v>124</v>
      </c>
      <c r="BM146" s="184" t="s">
        <v>143</v>
      </c>
    </row>
    <row r="147" s="27" customFormat="true" ht="24.15" hidden="false" customHeight="true" outlineLevel="0" collapsed="false">
      <c r="A147" s="22"/>
      <c r="B147" s="171"/>
      <c r="C147" s="172" t="s">
        <v>144</v>
      </c>
      <c r="D147" s="172" t="s">
        <v>120</v>
      </c>
      <c r="E147" s="173" t="s">
        <v>296</v>
      </c>
      <c r="F147" s="174" t="s">
        <v>297</v>
      </c>
      <c r="G147" s="175" t="s">
        <v>134</v>
      </c>
      <c r="H147" s="176" t="n">
        <v>101.961</v>
      </c>
      <c r="I147" s="177"/>
      <c r="J147" s="178" t="n">
        <f aca="false">ROUND(I147*H147,2)</f>
        <v>0</v>
      </c>
      <c r="K147" s="179"/>
      <c r="L147" s="23"/>
      <c r="M147" s="180"/>
      <c r="N147" s="181" t="s">
        <v>41</v>
      </c>
      <c r="O147" s="65"/>
      <c r="P147" s="182" t="n">
        <f aca="false">O147*H147</f>
        <v>0</v>
      </c>
      <c r="Q147" s="182" t="n">
        <v>0</v>
      </c>
      <c r="R147" s="182" t="n">
        <f aca="false">Q147*H147</f>
        <v>0</v>
      </c>
      <c r="S147" s="182" t="n">
        <v>0</v>
      </c>
      <c r="T147" s="183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4" t="s">
        <v>124</v>
      </c>
      <c r="AT147" s="184" t="s">
        <v>120</v>
      </c>
      <c r="AU147" s="184" t="s">
        <v>83</v>
      </c>
      <c r="AY147" s="3" t="s">
        <v>117</v>
      </c>
      <c r="BE147" s="185" t="n">
        <f aca="false">IF(N147="základná",J147,0)</f>
        <v>0</v>
      </c>
      <c r="BF147" s="185" t="n">
        <f aca="false">IF(N147="znížená",J147,0)</f>
        <v>0</v>
      </c>
      <c r="BG147" s="185" t="n">
        <f aca="false">IF(N147="zákl. prenesená",J147,0)</f>
        <v>0</v>
      </c>
      <c r="BH147" s="185" t="n">
        <f aca="false">IF(N147="zníž. prenesená",J147,0)</f>
        <v>0</v>
      </c>
      <c r="BI147" s="185" t="n">
        <f aca="false">IF(N147="nulová",J147,0)</f>
        <v>0</v>
      </c>
      <c r="BJ147" s="3" t="s">
        <v>83</v>
      </c>
      <c r="BK147" s="185" t="n">
        <f aca="false">ROUND(I147*H147,2)</f>
        <v>0</v>
      </c>
      <c r="BL147" s="3" t="s">
        <v>124</v>
      </c>
      <c r="BM147" s="184" t="s">
        <v>147</v>
      </c>
    </row>
    <row r="148" s="27" customFormat="true" ht="21.75" hidden="false" customHeight="true" outlineLevel="0" collapsed="false">
      <c r="A148" s="22"/>
      <c r="B148" s="171"/>
      <c r="C148" s="172" t="s">
        <v>135</v>
      </c>
      <c r="D148" s="172" t="s">
        <v>120</v>
      </c>
      <c r="E148" s="173" t="s">
        <v>298</v>
      </c>
      <c r="F148" s="174" t="s">
        <v>299</v>
      </c>
      <c r="G148" s="175" t="s">
        <v>134</v>
      </c>
      <c r="H148" s="176" t="n">
        <v>101.961</v>
      </c>
      <c r="I148" s="177"/>
      <c r="J148" s="178" t="n">
        <f aca="false">ROUND(I148*H148,2)</f>
        <v>0</v>
      </c>
      <c r="K148" s="179"/>
      <c r="L148" s="23"/>
      <c r="M148" s="180"/>
      <c r="N148" s="181" t="s">
        <v>41</v>
      </c>
      <c r="O148" s="65"/>
      <c r="P148" s="182" t="n">
        <f aca="false">O148*H148</f>
        <v>0</v>
      </c>
      <c r="Q148" s="182" t="n">
        <v>0</v>
      </c>
      <c r="R148" s="182" t="n">
        <f aca="false">Q148*H148</f>
        <v>0</v>
      </c>
      <c r="S148" s="182" t="n">
        <v>0</v>
      </c>
      <c r="T148" s="183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84" t="s">
        <v>124</v>
      </c>
      <c r="AT148" s="184" t="s">
        <v>120</v>
      </c>
      <c r="AU148" s="184" t="s">
        <v>83</v>
      </c>
      <c r="AY148" s="3" t="s">
        <v>117</v>
      </c>
      <c r="BE148" s="185" t="n">
        <f aca="false">IF(N148="základná",J148,0)</f>
        <v>0</v>
      </c>
      <c r="BF148" s="185" t="n">
        <f aca="false">IF(N148="znížená",J148,0)</f>
        <v>0</v>
      </c>
      <c r="BG148" s="185" t="n">
        <f aca="false">IF(N148="zákl. prenesená",J148,0)</f>
        <v>0</v>
      </c>
      <c r="BH148" s="185" t="n">
        <f aca="false">IF(N148="zníž. prenesená",J148,0)</f>
        <v>0</v>
      </c>
      <c r="BI148" s="185" t="n">
        <f aca="false">IF(N148="nulová",J148,0)</f>
        <v>0</v>
      </c>
      <c r="BJ148" s="3" t="s">
        <v>83</v>
      </c>
      <c r="BK148" s="185" t="n">
        <f aca="false">ROUND(I148*H148,2)</f>
        <v>0</v>
      </c>
      <c r="BL148" s="3" t="s">
        <v>124</v>
      </c>
      <c r="BM148" s="184" t="s">
        <v>150</v>
      </c>
    </row>
    <row r="149" s="27" customFormat="true" ht="24.15" hidden="false" customHeight="true" outlineLevel="0" collapsed="false">
      <c r="A149" s="22"/>
      <c r="B149" s="171"/>
      <c r="C149" s="172" t="s">
        <v>118</v>
      </c>
      <c r="D149" s="172" t="s">
        <v>120</v>
      </c>
      <c r="E149" s="173" t="s">
        <v>300</v>
      </c>
      <c r="F149" s="174" t="s">
        <v>301</v>
      </c>
      <c r="G149" s="175" t="s">
        <v>184</v>
      </c>
      <c r="H149" s="176" t="n">
        <v>198.824</v>
      </c>
      <c r="I149" s="177"/>
      <c r="J149" s="178" t="n">
        <f aca="false">ROUND(I149*H149,2)</f>
        <v>0</v>
      </c>
      <c r="K149" s="179"/>
      <c r="L149" s="23"/>
      <c r="M149" s="180"/>
      <c r="N149" s="181" t="s">
        <v>41</v>
      </c>
      <c r="O149" s="65"/>
      <c r="P149" s="182" t="n">
        <f aca="false">O149*H149</f>
        <v>0</v>
      </c>
      <c r="Q149" s="182" t="n">
        <v>0</v>
      </c>
      <c r="R149" s="182" t="n">
        <f aca="false">Q149*H149</f>
        <v>0</v>
      </c>
      <c r="S149" s="182" t="n">
        <v>0</v>
      </c>
      <c r="T149" s="18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4" t="s">
        <v>124</v>
      </c>
      <c r="AT149" s="184" t="s">
        <v>120</v>
      </c>
      <c r="AU149" s="184" t="s">
        <v>83</v>
      </c>
      <c r="AY149" s="3" t="s">
        <v>117</v>
      </c>
      <c r="BE149" s="185" t="n">
        <f aca="false">IF(N149="základná",J149,0)</f>
        <v>0</v>
      </c>
      <c r="BF149" s="185" t="n">
        <f aca="false">IF(N149="znížená",J149,0)</f>
        <v>0</v>
      </c>
      <c r="BG149" s="185" t="n">
        <f aca="false">IF(N149="zákl. prenesená",J149,0)</f>
        <v>0</v>
      </c>
      <c r="BH149" s="185" t="n">
        <f aca="false">IF(N149="zníž. prenesená",J149,0)</f>
        <v>0</v>
      </c>
      <c r="BI149" s="185" t="n">
        <f aca="false">IF(N149="nulová",J149,0)</f>
        <v>0</v>
      </c>
      <c r="BJ149" s="3" t="s">
        <v>83</v>
      </c>
      <c r="BK149" s="185" t="n">
        <f aca="false">ROUND(I149*H149,2)</f>
        <v>0</v>
      </c>
      <c r="BL149" s="3" t="s">
        <v>124</v>
      </c>
      <c r="BM149" s="184" t="s">
        <v>153</v>
      </c>
    </row>
    <row r="150" s="27" customFormat="true" ht="37.8" hidden="false" customHeight="true" outlineLevel="0" collapsed="false">
      <c r="A150" s="22"/>
      <c r="B150" s="171"/>
      <c r="C150" s="172" t="s">
        <v>140</v>
      </c>
      <c r="D150" s="172" t="s">
        <v>120</v>
      </c>
      <c r="E150" s="173" t="s">
        <v>302</v>
      </c>
      <c r="F150" s="174" t="s">
        <v>303</v>
      </c>
      <c r="G150" s="175" t="s">
        <v>134</v>
      </c>
      <c r="H150" s="176" t="n">
        <v>63.026</v>
      </c>
      <c r="I150" s="177"/>
      <c r="J150" s="178" t="n">
        <f aca="false">ROUND(I150*H150,2)</f>
        <v>0</v>
      </c>
      <c r="K150" s="179"/>
      <c r="L150" s="23"/>
      <c r="M150" s="180"/>
      <c r="N150" s="181" t="s">
        <v>41</v>
      </c>
      <c r="O150" s="65"/>
      <c r="P150" s="182" t="n">
        <f aca="false">O150*H150</f>
        <v>0</v>
      </c>
      <c r="Q150" s="182" t="n">
        <v>0</v>
      </c>
      <c r="R150" s="182" t="n">
        <f aca="false">Q150*H150</f>
        <v>0</v>
      </c>
      <c r="S150" s="182" t="n">
        <v>0</v>
      </c>
      <c r="T150" s="183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84" t="s">
        <v>124</v>
      </c>
      <c r="AT150" s="184" t="s">
        <v>120</v>
      </c>
      <c r="AU150" s="184" t="s">
        <v>83</v>
      </c>
      <c r="AY150" s="3" t="s">
        <v>117</v>
      </c>
      <c r="BE150" s="185" t="n">
        <f aca="false">IF(N150="základná",J150,0)</f>
        <v>0</v>
      </c>
      <c r="BF150" s="185" t="n">
        <f aca="false">IF(N150="znížená",J150,0)</f>
        <v>0</v>
      </c>
      <c r="BG150" s="185" t="n">
        <f aca="false">IF(N150="zákl. prenesená",J150,0)</f>
        <v>0</v>
      </c>
      <c r="BH150" s="185" t="n">
        <f aca="false">IF(N150="zníž. prenesená",J150,0)</f>
        <v>0</v>
      </c>
      <c r="BI150" s="185" t="n">
        <f aca="false">IF(N150="nulová",J150,0)</f>
        <v>0</v>
      </c>
      <c r="BJ150" s="3" t="s">
        <v>83</v>
      </c>
      <c r="BK150" s="185" t="n">
        <f aca="false">ROUND(I150*H150,2)</f>
        <v>0</v>
      </c>
      <c r="BL150" s="3" t="s">
        <v>124</v>
      </c>
      <c r="BM150" s="184" t="s">
        <v>6</v>
      </c>
    </row>
    <row r="151" s="27" customFormat="true" ht="37.8" hidden="false" customHeight="true" outlineLevel="0" collapsed="false">
      <c r="A151" s="22"/>
      <c r="B151" s="171"/>
      <c r="C151" s="172" t="s">
        <v>156</v>
      </c>
      <c r="D151" s="172" t="s">
        <v>120</v>
      </c>
      <c r="E151" s="173" t="s">
        <v>304</v>
      </c>
      <c r="F151" s="174" t="s">
        <v>305</v>
      </c>
      <c r="G151" s="175" t="s">
        <v>134</v>
      </c>
      <c r="H151" s="176" t="n">
        <v>45.018</v>
      </c>
      <c r="I151" s="177"/>
      <c r="J151" s="178" t="n">
        <f aca="false">ROUND(I151*H151,2)</f>
        <v>0</v>
      </c>
      <c r="K151" s="179"/>
      <c r="L151" s="23"/>
      <c r="M151" s="180"/>
      <c r="N151" s="181" t="s">
        <v>41</v>
      </c>
      <c r="O151" s="65"/>
      <c r="P151" s="182" t="n">
        <f aca="false">O151*H151</f>
        <v>0</v>
      </c>
      <c r="Q151" s="182" t="n">
        <v>0</v>
      </c>
      <c r="R151" s="182" t="n">
        <f aca="false">Q151*H151</f>
        <v>0</v>
      </c>
      <c r="S151" s="182" t="n">
        <v>0</v>
      </c>
      <c r="T151" s="183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4" t="s">
        <v>124</v>
      </c>
      <c r="AT151" s="184" t="s">
        <v>120</v>
      </c>
      <c r="AU151" s="184" t="s">
        <v>83</v>
      </c>
      <c r="AY151" s="3" t="s">
        <v>117</v>
      </c>
      <c r="BE151" s="185" t="n">
        <f aca="false">IF(N151="základná",J151,0)</f>
        <v>0</v>
      </c>
      <c r="BF151" s="185" t="n">
        <f aca="false">IF(N151="znížená",J151,0)</f>
        <v>0</v>
      </c>
      <c r="BG151" s="185" t="n">
        <f aca="false">IF(N151="zákl. prenesená",J151,0)</f>
        <v>0</v>
      </c>
      <c r="BH151" s="185" t="n">
        <f aca="false">IF(N151="zníž. prenesená",J151,0)</f>
        <v>0</v>
      </c>
      <c r="BI151" s="185" t="n">
        <f aca="false">IF(N151="nulová",J151,0)</f>
        <v>0</v>
      </c>
      <c r="BJ151" s="3" t="s">
        <v>83</v>
      </c>
      <c r="BK151" s="185" t="n">
        <f aca="false">ROUND(I151*H151,2)</f>
        <v>0</v>
      </c>
      <c r="BL151" s="3" t="s">
        <v>124</v>
      </c>
      <c r="BM151" s="184" t="s">
        <v>159</v>
      </c>
    </row>
    <row r="152" s="27" customFormat="true" ht="16.5" hidden="false" customHeight="true" outlineLevel="0" collapsed="false">
      <c r="A152" s="22"/>
      <c r="B152" s="171"/>
      <c r="C152" s="191" t="s">
        <v>143</v>
      </c>
      <c r="D152" s="191" t="s">
        <v>306</v>
      </c>
      <c r="E152" s="192" t="s">
        <v>307</v>
      </c>
      <c r="F152" s="193" t="s">
        <v>308</v>
      </c>
      <c r="G152" s="194" t="s">
        <v>184</v>
      </c>
      <c r="H152" s="195" t="n">
        <v>99.04</v>
      </c>
      <c r="I152" s="196"/>
      <c r="J152" s="197" t="n">
        <f aca="false">ROUND(I152*H152,2)</f>
        <v>0</v>
      </c>
      <c r="K152" s="198"/>
      <c r="L152" s="199"/>
      <c r="M152" s="200"/>
      <c r="N152" s="201" t="s">
        <v>41</v>
      </c>
      <c r="O152" s="65"/>
      <c r="P152" s="182" t="n">
        <f aca="false">O152*H152</f>
        <v>0</v>
      </c>
      <c r="Q152" s="182" t="n">
        <v>0</v>
      </c>
      <c r="R152" s="182" t="n">
        <f aca="false">Q152*H152</f>
        <v>0</v>
      </c>
      <c r="S152" s="182" t="n">
        <v>0</v>
      </c>
      <c r="T152" s="183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4" t="s">
        <v>135</v>
      </c>
      <c r="AT152" s="184" t="s">
        <v>306</v>
      </c>
      <c r="AU152" s="184" t="s">
        <v>83</v>
      </c>
      <c r="AY152" s="3" t="s">
        <v>117</v>
      </c>
      <c r="BE152" s="185" t="n">
        <f aca="false">IF(N152="základná",J152,0)</f>
        <v>0</v>
      </c>
      <c r="BF152" s="185" t="n">
        <f aca="false">IF(N152="znížená",J152,0)</f>
        <v>0</v>
      </c>
      <c r="BG152" s="185" t="n">
        <f aca="false">IF(N152="zákl. prenesená",J152,0)</f>
        <v>0</v>
      </c>
      <c r="BH152" s="185" t="n">
        <f aca="false">IF(N152="zníž. prenesená",J152,0)</f>
        <v>0</v>
      </c>
      <c r="BI152" s="185" t="n">
        <f aca="false">IF(N152="nulová",J152,0)</f>
        <v>0</v>
      </c>
      <c r="BJ152" s="3" t="s">
        <v>83</v>
      </c>
      <c r="BK152" s="185" t="n">
        <f aca="false">ROUND(I152*H152,2)</f>
        <v>0</v>
      </c>
      <c r="BL152" s="3" t="s">
        <v>124</v>
      </c>
      <c r="BM152" s="184" t="s">
        <v>162</v>
      </c>
    </row>
    <row r="153" s="157" customFormat="true" ht="22.8" hidden="false" customHeight="true" outlineLevel="0" collapsed="false">
      <c r="B153" s="158"/>
      <c r="D153" s="159" t="s">
        <v>74</v>
      </c>
      <c r="E153" s="169" t="s">
        <v>128</v>
      </c>
      <c r="F153" s="169" t="s">
        <v>309</v>
      </c>
      <c r="I153" s="161"/>
      <c r="J153" s="170" t="n">
        <f aca="false">BK153</f>
        <v>0</v>
      </c>
      <c r="L153" s="158"/>
      <c r="M153" s="163"/>
      <c r="N153" s="164"/>
      <c r="O153" s="164"/>
      <c r="P153" s="165" t="n">
        <f aca="false">SUM(P154:P155)</f>
        <v>0</v>
      </c>
      <c r="Q153" s="164"/>
      <c r="R153" s="165" t="n">
        <f aca="false">SUM(R154:R155)</f>
        <v>10.288051461</v>
      </c>
      <c r="S153" s="164"/>
      <c r="T153" s="166" t="n">
        <f aca="false">SUM(T154:T155)</f>
        <v>0</v>
      </c>
      <c r="AR153" s="159" t="s">
        <v>12</v>
      </c>
      <c r="AT153" s="167" t="s">
        <v>74</v>
      </c>
      <c r="AU153" s="167" t="s">
        <v>12</v>
      </c>
      <c r="AY153" s="159" t="s">
        <v>117</v>
      </c>
      <c r="BK153" s="168" t="n">
        <f aca="false">SUM(BK154:BK155)</f>
        <v>0</v>
      </c>
    </row>
    <row r="154" s="27" customFormat="true" ht="37.8" hidden="false" customHeight="true" outlineLevel="0" collapsed="false">
      <c r="A154" s="22"/>
      <c r="B154" s="171"/>
      <c r="C154" s="172" t="s">
        <v>163</v>
      </c>
      <c r="D154" s="172" t="s">
        <v>120</v>
      </c>
      <c r="E154" s="173" t="s">
        <v>310</v>
      </c>
      <c r="F154" s="174" t="s">
        <v>311</v>
      </c>
      <c r="G154" s="175" t="s">
        <v>134</v>
      </c>
      <c r="H154" s="176" t="n">
        <v>2.421</v>
      </c>
      <c r="I154" s="177"/>
      <c r="J154" s="178" t="n">
        <f aca="false">ROUND(I154*H154,2)</f>
        <v>0</v>
      </c>
      <c r="K154" s="179"/>
      <c r="L154" s="23"/>
      <c r="M154" s="180"/>
      <c r="N154" s="181" t="s">
        <v>41</v>
      </c>
      <c r="O154" s="65"/>
      <c r="P154" s="182" t="n">
        <f aca="false">O154*H154</f>
        <v>0</v>
      </c>
      <c r="Q154" s="182" t="n">
        <v>0.50193</v>
      </c>
      <c r="R154" s="182" t="n">
        <f aca="false">Q154*H154</f>
        <v>1.21517253</v>
      </c>
      <c r="S154" s="182" t="n">
        <v>0</v>
      </c>
      <c r="T154" s="183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84" t="s">
        <v>124</v>
      </c>
      <c r="AT154" s="184" t="s">
        <v>120</v>
      </c>
      <c r="AU154" s="184" t="s">
        <v>83</v>
      </c>
      <c r="AY154" s="3" t="s">
        <v>117</v>
      </c>
      <c r="BE154" s="185" t="n">
        <f aca="false">IF(N154="základná",J154,0)</f>
        <v>0</v>
      </c>
      <c r="BF154" s="185" t="n">
        <f aca="false">IF(N154="znížená",J154,0)</f>
        <v>0</v>
      </c>
      <c r="BG154" s="185" t="n">
        <f aca="false">IF(N154="zákl. prenesená",J154,0)</f>
        <v>0</v>
      </c>
      <c r="BH154" s="185" t="n">
        <f aca="false">IF(N154="zníž. prenesená",J154,0)</f>
        <v>0</v>
      </c>
      <c r="BI154" s="185" t="n">
        <f aca="false">IF(N154="nulová",J154,0)</f>
        <v>0</v>
      </c>
      <c r="BJ154" s="3" t="s">
        <v>83</v>
      </c>
      <c r="BK154" s="185" t="n">
        <f aca="false">ROUND(I154*H154,2)</f>
        <v>0</v>
      </c>
      <c r="BL154" s="3" t="s">
        <v>124</v>
      </c>
      <c r="BM154" s="184" t="s">
        <v>166</v>
      </c>
    </row>
    <row r="155" s="27" customFormat="true" ht="33" hidden="false" customHeight="true" outlineLevel="0" collapsed="false">
      <c r="A155" s="22"/>
      <c r="B155" s="171"/>
      <c r="C155" s="172" t="s">
        <v>147</v>
      </c>
      <c r="D155" s="172" t="s">
        <v>120</v>
      </c>
      <c r="E155" s="173" t="s">
        <v>312</v>
      </c>
      <c r="F155" s="174" t="s">
        <v>313</v>
      </c>
      <c r="G155" s="175" t="s">
        <v>139</v>
      </c>
      <c r="H155" s="176" t="n">
        <v>81.558</v>
      </c>
      <c r="I155" s="177"/>
      <c r="J155" s="178" t="n">
        <f aca="false">ROUND(I155*H155,2)</f>
        <v>0</v>
      </c>
      <c r="K155" s="179"/>
      <c r="L155" s="23"/>
      <c r="M155" s="180"/>
      <c r="N155" s="181" t="s">
        <v>41</v>
      </c>
      <c r="O155" s="65"/>
      <c r="P155" s="182" t="n">
        <f aca="false">O155*H155</f>
        <v>0</v>
      </c>
      <c r="Q155" s="182" t="n">
        <v>0.1112445</v>
      </c>
      <c r="R155" s="182" t="n">
        <f aca="false">Q155*H155</f>
        <v>9.072878931</v>
      </c>
      <c r="S155" s="182" t="n">
        <v>0</v>
      </c>
      <c r="T155" s="183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84" t="s">
        <v>124</v>
      </c>
      <c r="AT155" s="184" t="s">
        <v>120</v>
      </c>
      <c r="AU155" s="184" t="s">
        <v>83</v>
      </c>
      <c r="AY155" s="3" t="s">
        <v>117</v>
      </c>
      <c r="BE155" s="185" t="n">
        <f aca="false">IF(N155="základná",J155,0)</f>
        <v>0</v>
      </c>
      <c r="BF155" s="185" t="n">
        <f aca="false">IF(N155="znížená",J155,0)</f>
        <v>0</v>
      </c>
      <c r="BG155" s="185" t="n">
        <f aca="false">IF(N155="zákl. prenesená",J155,0)</f>
        <v>0</v>
      </c>
      <c r="BH155" s="185" t="n">
        <f aca="false">IF(N155="zníž. prenesená",J155,0)</f>
        <v>0</v>
      </c>
      <c r="BI155" s="185" t="n">
        <f aca="false">IF(N155="nulová",J155,0)</f>
        <v>0</v>
      </c>
      <c r="BJ155" s="3" t="s">
        <v>83</v>
      </c>
      <c r="BK155" s="185" t="n">
        <f aca="false">ROUND(I155*H155,2)</f>
        <v>0</v>
      </c>
      <c r="BL155" s="3" t="s">
        <v>124</v>
      </c>
      <c r="BM155" s="184" t="s">
        <v>169</v>
      </c>
    </row>
    <row r="156" s="157" customFormat="true" ht="22.8" hidden="false" customHeight="true" outlineLevel="0" collapsed="false">
      <c r="B156" s="158"/>
      <c r="D156" s="159" t="s">
        <v>74</v>
      </c>
      <c r="E156" s="169" t="s">
        <v>124</v>
      </c>
      <c r="F156" s="169" t="s">
        <v>314</v>
      </c>
      <c r="I156" s="161"/>
      <c r="J156" s="170" t="n">
        <f aca="false">BK156</f>
        <v>0</v>
      </c>
      <c r="L156" s="158"/>
      <c r="M156" s="163"/>
      <c r="N156" s="164"/>
      <c r="O156" s="164"/>
      <c r="P156" s="165" t="n">
        <f aca="false">SUM(P157:P164)</f>
        <v>0</v>
      </c>
      <c r="Q156" s="164"/>
      <c r="R156" s="165" t="n">
        <f aca="false">SUM(R157:R164)</f>
        <v>72.88541888561</v>
      </c>
      <c r="S156" s="164"/>
      <c r="T156" s="166" t="n">
        <f aca="false">SUM(T157:T164)</f>
        <v>0</v>
      </c>
      <c r="AR156" s="159" t="s">
        <v>12</v>
      </c>
      <c r="AT156" s="167" t="s">
        <v>74</v>
      </c>
      <c r="AU156" s="167" t="s">
        <v>12</v>
      </c>
      <c r="AY156" s="159" t="s">
        <v>117</v>
      </c>
      <c r="BK156" s="168" t="n">
        <f aca="false">SUM(BK157:BK164)</f>
        <v>0</v>
      </c>
    </row>
    <row r="157" s="27" customFormat="true" ht="21.75" hidden="false" customHeight="true" outlineLevel="0" collapsed="false">
      <c r="A157" s="22"/>
      <c r="B157" s="171"/>
      <c r="C157" s="172" t="s">
        <v>170</v>
      </c>
      <c r="D157" s="172" t="s">
        <v>120</v>
      </c>
      <c r="E157" s="173" t="s">
        <v>315</v>
      </c>
      <c r="F157" s="174" t="s">
        <v>316</v>
      </c>
      <c r="G157" s="175" t="s">
        <v>134</v>
      </c>
      <c r="H157" s="176" t="n">
        <v>23.679</v>
      </c>
      <c r="I157" s="177"/>
      <c r="J157" s="178" t="n">
        <f aca="false">ROUND(I157*H157,2)</f>
        <v>0</v>
      </c>
      <c r="K157" s="179"/>
      <c r="L157" s="23"/>
      <c r="M157" s="180"/>
      <c r="N157" s="181" t="s">
        <v>41</v>
      </c>
      <c r="O157" s="65"/>
      <c r="P157" s="182" t="n">
        <f aca="false">O157*H157</f>
        <v>0</v>
      </c>
      <c r="Q157" s="182" t="n">
        <v>2.4018648</v>
      </c>
      <c r="R157" s="182" t="n">
        <f aca="false">Q157*H157</f>
        <v>56.8737565992</v>
      </c>
      <c r="S157" s="182" t="n">
        <v>0</v>
      </c>
      <c r="T157" s="183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84" t="s">
        <v>124</v>
      </c>
      <c r="AT157" s="184" t="s">
        <v>120</v>
      </c>
      <c r="AU157" s="184" t="s">
        <v>83</v>
      </c>
      <c r="AY157" s="3" t="s">
        <v>117</v>
      </c>
      <c r="BE157" s="185" t="n">
        <f aca="false">IF(N157="základná",J157,0)</f>
        <v>0</v>
      </c>
      <c r="BF157" s="185" t="n">
        <f aca="false">IF(N157="znížená",J157,0)</f>
        <v>0</v>
      </c>
      <c r="BG157" s="185" t="n">
        <f aca="false">IF(N157="zákl. prenesená",J157,0)</f>
        <v>0</v>
      </c>
      <c r="BH157" s="185" t="n">
        <f aca="false">IF(N157="zníž. prenesená",J157,0)</f>
        <v>0</v>
      </c>
      <c r="BI157" s="185" t="n">
        <f aca="false">IF(N157="nulová",J157,0)</f>
        <v>0</v>
      </c>
      <c r="BJ157" s="3" t="s">
        <v>83</v>
      </c>
      <c r="BK157" s="185" t="n">
        <f aca="false">ROUND(I157*H157,2)</f>
        <v>0</v>
      </c>
      <c r="BL157" s="3" t="s">
        <v>124</v>
      </c>
      <c r="BM157" s="184" t="s">
        <v>173</v>
      </c>
    </row>
    <row r="158" s="27" customFormat="true" ht="24.15" hidden="false" customHeight="true" outlineLevel="0" collapsed="false">
      <c r="A158" s="22"/>
      <c r="B158" s="171"/>
      <c r="C158" s="172" t="s">
        <v>150</v>
      </c>
      <c r="D158" s="172" t="s">
        <v>120</v>
      </c>
      <c r="E158" s="173" t="s">
        <v>317</v>
      </c>
      <c r="F158" s="174" t="s">
        <v>318</v>
      </c>
      <c r="G158" s="175" t="s">
        <v>139</v>
      </c>
      <c r="H158" s="176" t="n">
        <v>152.603</v>
      </c>
      <c r="I158" s="177"/>
      <c r="J158" s="178" t="n">
        <f aca="false">ROUND(I158*H158,2)</f>
        <v>0</v>
      </c>
      <c r="K158" s="179"/>
      <c r="L158" s="23"/>
      <c r="M158" s="180"/>
      <c r="N158" s="181" t="s">
        <v>41</v>
      </c>
      <c r="O158" s="65"/>
      <c r="P158" s="182" t="n">
        <f aca="false">O158*H158</f>
        <v>0</v>
      </c>
      <c r="Q158" s="182" t="n">
        <v>0.01689226</v>
      </c>
      <c r="R158" s="182" t="n">
        <f aca="false">Q158*H158</f>
        <v>2.57780955278</v>
      </c>
      <c r="S158" s="182" t="n">
        <v>0</v>
      </c>
      <c r="T158" s="183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84" t="s">
        <v>124</v>
      </c>
      <c r="AT158" s="184" t="s">
        <v>120</v>
      </c>
      <c r="AU158" s="184" t="s">
        <v>83</v>
      </c>
      <c r="AY158" s="3" t="s">
        <v>117</v>
      </c>
      <c r="BE158" s="185" t="n">
        <f aca="false">IF(N158="základná",J158,0)</f>
        <v>0</v>
      </c>
      <c r="BF158" s="185" t="n">
        <f aca="false">IF(N158="znížená",J158,0)</f>
        <v>0</v>
      </c>
      <c r="BG158" s="185" t="n">
        <f aca="false">IF(N158="zákl. prenesená",J158,0)</f>
        <v>0</v>
      </c>
      <c r="BH158" s="185" t="n">
        <f aca="false">IF(N158="zníž. prenesená",J158,0)</f>
        <v>0</v>
      </c>
      <c r="BI158" s="185" t="n">
        <f aca="false">IF(N158="nulová",J158,0)</f>
        <v>0</v>
      </c>
      <c r="BJ158" s="3" t="s">
        <v>83</v>
      </c>
      <c r="BK158" s="185" t="n">
        <f aca="false">ROUND(I158*H158,2)</f>
        <v>0</v>
      </c>
      <c r="BL158" s="3" t="s">
        <v>124</v>
      </c>
      <c r="BM158" s="184" t="s">
        <v>177</v>
      </c>
    </row>
    <row r="159" s="27" customFormat="true" ht="24.15" hidden="false" customHeight="true" outlineLevel="0" collapsed="false">
      <c r="A159" s="22"/>
      <c r="B159" s="171"/>
      <c r="C159" s="172" t="s">
        <v>178</v>
      </c>
      <c r="D159" s="172" t="s">
        <v>120</v>
      </c>
      <c r="E159" s="173" t="s">
        <v>319</v>
      </c>
      <c r="F159" s="174" t="s">
        <v>320</v>
      </c>
      <c r="G159" s="175" t="s">
        <v>139</v>
      </c>
      <c r="H159" s="176" t="n">
        <v>152.603</v>
      </c>
      <c r="I159" s="177"/>
      <c r="J159" s="178" t="n">
        <f aca="false">ROUND(I159*H159,2)</f>
        <v>0</v>
      </c>
      <c r="K159" s="179"/>
      <c r="L159" s="23"/>
      <c r="M159" s="180"/>
      <c r="N159" s="181" t="s">
        <v>41</v>
      </c>
      <c r="O159" s="65"/>
      <c r="P159" s="182" t="n">
        <f aca="false">O159*H159</f>
        <v>0</v>
      </c>
      <c r="Q159" s="182" t="n">
        <v>0</v>
      </c>
      <c r="R159" s="182" t="n">
        <f aca="false">Q159*H159</f>
        <v>0</v>
      </c>
      <c r="S159" s="182" t="n">
        <v>0</v>
      </c>
      <c r="T159" s="183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84" t="s">
        <v>124</v>
      </c>
      <c r="AT159" s="184" t="s">
        <v>120</v>
      </c>
      <c r="AU159" s="184" t="s">
        <v>83</v>
      </c>
      <c r="AY159" s="3" t="s">
        <v>117</v>
      </c>
      <c r="BE159" s="185" t="n">
        <f aca="false">IF(N159="základná",J159,0)</f>
        <v>0</v>
      </c>
      <c r="BF159" s="185" t="n">
        <f aca="false">IF(N159="znížená",J159,0)</f>
        <v>0</v>
      </c>
      <c r="BG159" s="185" t="n">
        <f aca="false">IF(N159="zákl. prenesená",J159,0)</f>
        <v>0</v>
      </c>
      <c r="BH159" s="185" t="n">
        <f aca="false">IF(N159="zníž. prenesená",J159,0)</f>
        <v>0</v>
      </c>
      <c r="BI159" s="185" t="n">
        <f aca="false">IF(N159="nulová",J159,0)</f>
        <v>0</v>
      </c>
      <c r="BJ159" s="3" t="s">
        <v>83</v>
      </c>
      <c r="BK159" s="185" t="n">
        <f aca="false">ROUND(I159*H159,2)</f>
        <v>0</v>
      </c>
      <c r="BL159" s="3" t="s">
        <v>124</v>
      </c>
      <c r="BM159" s="184" t="s">
        <v>181</v>
      </c>
    </row>
    <row r="160" s="27" customFormat="true" ht="24.15" hidden="false" customHeight="true" outlineLevel="0" collapsed="false">
      <c r="A160" s="22"/>
      <c r="B160" s="171"/>
      <c r="C160" s="172" t="s">
        <v>153</v>
      </c>
      <c r="D160" s="172" t="s">
        <v>120</v>
      </c>
      <c r="E160" s="173" t="s">
        <v>321</v>
      </c>
      <c r="F160" s="174" t="s">
        <v>322</v>
      </c>
      <c r="G160" s="175" t="s">
        <v>184</v>
      </c>
      <c r="H160" s="176" t="n">
        <v>2.723</v>
      </c>
      <c r="I160" s="177"/>
      <c r="J160" s="178" t="n">
        <f aca="false">ROUND(I160*H160,2)</f>
        <v>0</v>
      </c>
      <c r="K160" s="179"/>
      <c r="L160" s="23"/>
      <c r="M160" s="180"/>
      <c r="N160" s="181" t="s">
        <v>41</v>
      </c>
      <c r="O160" s="65"/>
      <c r="P160" s="182" t="n">
        <f aca="false">O160*H160</f>
        <v>0</v>
      </c>
      <c r="Q160" s="182" t="n">
        <v>1.01659041</v>
      </c>
      <c r="R160" s="182" t="n">
        <f aca="false">Q160*H160</f>
        <v>2.76817568643</v>
      </c>
      <c r="S160" s="182" t="n">
        <v>0</v>
      </c>
      <c r="T160" s="183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84" t="s">
        <v>124</v>
      </c>
      <c r="AT160" s="184" t="s">
        <v>120</v>
      </c>
      <c r="AU160" s="184" t="s">
        <v>83</v>
      </c>
      <c r="AY160" s="3" t="s">
        <v>117</v>
      </c>
      <c r="BE160" s="185" t="n">
        <f aca="false">IF(N160="základná",J160,0)</f>
        <v>0</v>
      </c>
      <c r="BF160" s="185" t="n">
        <f aca="false">IF(N160="znížená",J160,0)</f>
        <v>0</v>
      </c>
      <c r="BG160" s="185" t="n">
        <f aca="false">IF(N160="zákl. prenesená",J160,0)</f>
        <v>0</v>
      </c>
      <c r="BH160" s="185" t="n">
        <f aca="false">IF(N160="zníž. prenesená",J160,0)</f>
        <v>0</v>
      </c>
      <c r="BI160" s="185" t="n">
        <f aca="false">IF(N160="nulová",J160,0)</f>
        <v>0</v>
      </c>
      <c r="BJ160" s="3" t="s">
        <v>83</v>
      </c>
      <c r="BK160" s="185" t="n">
        <f aca="false">ROUND(I160*H160,2)</f>
        <v>0</v>
      </c>
      <c r="BL160" s="3" t="s">
        <v>124</v>
      </c>
      <c r="BM160" s="184" t="s">
        <v>185</v>
      </c>
    </row>
    <row r="161" s="27" customFormat="true" ht="21.75" hidden="false" customHeight="true" outlineLevel="0" collapsed="false">
      <c r="A161" s="22"/>
      <c r="B161" s="171"/>
      <c r="C161" s="172" t="s">
        <v>186</v>
      </c>
      <c r="D161" s="172" t="s">
        <v>120</v>
      </c>
      <c r="E161" s="173" t="s">
        <v>323</v>
      </c>
      <c r="F161" s="174" t="s">
        <v>324</v>
      </c>
      <c r="G161" s="175" t="s">
        <v>134</v>
      </c>
      <c r="H161" s="176" t="n">
        <v>3.925</v>
      </c>
      <c r="I161" s="177"/>
      <c r="J161" s="178" t="n">
        <f aca="false">ROUND(I161*H161,2)</f>
        <v>0</v>
      </c>
      <c r="K161" s="179"/>
      <c r="L161" s="23"/>
      <c r="M161" s="180"/>
      <c r="N161" s="181" t="s">
        <v>41</v>
      </c>
      <c r="O161" s="65"/>
      <c r="P161" s="182" t="n">
        <f aca="false">O161*H161</f>
        <v>0</v>
      </c>
      <c r="Q161" s="182" t="n">
        <v>2.41579374</v>
      </c>
      <c r="R161" s="182" t="n">
        <f aca="false">Q161*H161</f>
        <v>9.4819904295</v>
      </c>
      <c r="S161" s="182" t="n">
        <v>0</v>
      </c>
      <c r="T161" s="183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84" t="s">
        <v>124</v>
      </c>
      <c r="AT161" s="184" t="s">
        <v>120</v>
      </c>
      <c r="AU161" s="184" t="s">
        <v>83</v>
      </c>
      <c r="AY161" s="3" t="s">
        <v>117</v>
      </c>
      <c r="BE161" s="185" t="n">
        <f aca="false">IF(N161="základná",J161,0)</f>
        <v>0</v>
      </c>
      <c r="BF161" s="185" t="n">
        <f aca="false">IF(N161="znížená",J161,0)</f>
        <v>0</v>
      </c>
      <c r="BG161" s="185" t="n">
        <f aca="false">IF(N161="zákl. prenesená",J161,0)</f>
        <v>0</v>
      </c>
      <c r="BH161" s="185" t="n">
        <f aca="false">IF(N161="zníž. prenesená",J161,0)</f>
        <v>0</v>
      </c>
      <c r="BI161" s="185" t="n">
        <f aca="false">IF(N161="nulová",J161,0)</f>
        <v>0</v>
      </c>
      <c r="BJ161" s="3" t="s">
        <v>83</v>
      </c>
      <c r="BK161" s="185" t="n">
        <f aca="false">ROUND(I161*H161,2)</f>
        <v>0</v>
      </c>
      <c r="BL161" s="3" t="s">
        <v>124</v>
      </c>
      <c r="BM161" s="184" t="s">
        <v>189</v>
      </c>
    </row>
    <row r="162" s="27" customFormat="true" ht="24.15" hidden="false" customHeight="true" outlineLevel="0" collapsed="false">
      <c r="A162" s="22"/>
      <c r="B162" s="171"/>
      <c r="C162" s="172" t="s">
        <v>6</v>
      </c>
      <c r="D162" s="172" t="s">
        <v>120</v>
      </c>
      <c r="E162" s="173" t="s">
        <v>325</v>
      </c>
      <c r="F162" s="174" t="s">
        <v>326</v>
      </c>
      <c r="G162" s="175" t="s">
        <v>184</v>
      </c>
      <c r="H162" s="176" t="n">
        <v>0.608</v>
      </c>
      <c r="I162" s="177"/>
      <c r="J162" s="178" t="n">
        <f aca="false">ROUND(I162*H162,2)</f>
        <v>0</v>
      </c>
      <c r="K162" s="179"/>
      <c r="L162" s="23"/>
      <c r="M162" s="180"/>
      <c r="N162" s="181" t="s">
        <v>41</v>
      </c>
      <c r="O162" s="65"/>
      <c r="P162" s="182" t="n">
        <f aca="false">O162*H162</f>
        <v>0</v>
      </c>
      <c r="Q162" s="182" t="n">
        <v>1.01656833</v>
      </c>
      <c r="R162" s="182" t="n">
        <f aca="false">Q162*H162</f>
        <v>0.61807354464</v>
      </c>
      <c r="S162" s="182" t="n">
        <v>0</v>
      </c>
      <c r="T162" s="183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4" t="s">
        <v>124</v>
      </c>
      <c r="AT162" s="184" t="s">
        <v>120</v>
      </c>
      <c r="AU162" s="184" t="s">
        <v>83</v>
      </c>
      <c r="AY162" s="3" t="s">
        <v>117</v>
      </c>
      <c r="BE162" s="185" t="n">
        <f aca="false">IF(N162="základná",J162,0)</f>
        <v>0</v>
      </c>
      <c r="BF162" s="185" t="n">
        <f aca="false">IF(N162="znížená",J162,0)</f>
        <v>0</v>
      </c>
      <c r="BG162" s="185" t="n">
        <f aca="false">IF(N162="zákl. prenesená",J162,0)</f>
        <v>0</v>
      </c>
      <c r="BH162" s="185" t="n">
        <f aca="false">IF(N162="zníž. prenesená",J162,0)</f>
        <v>0</v>
      </c>
      <c r="BI162" s="185" t="n">
        <f aca="false">IF(N162="nulová",J162,0)</f>
        <v>0</v>
      </c>
      <c r="BJ162" s="3" t="s">
        <v>83</v>
      </c>
      <c r="BK162" s="185" t="n">
        <f aca="false">ROUND(I162*H162,2)</f>
        <v>0</v>
      </c>
      <c r="BL162" s="3" t="s">
        <v>124</v>
      </c>
      <c r="BM162" s="184" t="s">
        <v>192</v>
      </c>
    </row>
    <row r="163" s="27" customFormat="true" ht="33" hidden="false" customHeight="true" outlineLevel="0" collapsed="false">
      <c r="A163" s="22"/>
      <c r="B163" s="171"/>
      <c r="C163" s="172" t="s">
        <v>193</v>
      </c>
      <c r="D163" s="172" t="s">
        <v>120</v>
      </c>
      <c r="E163" s="173" t="s">
        <v>327</v>
      </c>
      <c r="F163" s="174" t="s">
        <v>328</v>
      </c>
      <c r="G163" s="175" t="s">
        <v>139</v>
      </c>
      <c r="H163" s="176" t="n">
        <v>8.967</v>
      </c>
      <c r="I163" s="177"/>
      <c r="J163" s="178" t="n">
        <f aca="false">ROUND(I163*H163,2)</f>
        <v>0</v>
      </c>
      <c r="K163" s="179"/>
      <c r="L163" s="23"/>
      <c r="M163" s="180"/>
      <c r="N163" s="181" t="s">
        <v>41</v>
      </c>
      <c r="O163" s="65"/>
      <c r="P163" s="182" t="n">
        <f aca="false">O163*H163</f>
        <v>0</v>
      </c>
      <c r="Q163" s="182" t="n">
        <v>0.06307718</v>
      </c>
      <c r="R163" s="182" t="n">
        <f aca="false">Q163*H163</f>
        <v>0.56561307306</v>
      </c>
      <c r="S163" s="182" t="n">
        <v>0</v>
      </c>
      <c r="T163" s="183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84" t="s">
        <v>124</v>
      </c>
      <c r="AT163" s="184" t="s">
        <v>120</v>
      </c>
      <c r="AU163" s="184" t="s">
        <v>83</v>
      </c>
      <c r="AY163" s="3" t="s">
        <v>117</v>
      </c>
      <c r="BE163" s="185" t="n">
        <f aca="false">IF(N163="základná",J163,0)</f>
        <v>0</v>
      </c>
      <c r="BF163" s="185" t="n">
        <f aca="false">IF(N163="znížená",J163,0)</f>
        <v>0</v>
      </c>
      <c r="BG163" s="185" t="n">
        <f aca="false">IF(N163="zákl. prenesená",J163,0)</f>
        <v>0</v>
      </c>
      <c r="BH163" s="185" t="n">
        <f aca="false">IF(N163="zníž. prenesená",J163,0)</f>
        <v>0</v>
      </c>
      <c r="BI163" s="185" t="n">
        <f aca="false">IF(N163="nulová",J163,0)</f>
        <v>0</v>
      </c>
      <c r="BJ163" s="3" t="s">
        <v>83</v>
      </c>
      <c r="BK163" s="185" t="n">
        <f aca="false">ROUND(I163*H163,2)</f>
        <v>0</v>
      </c>
      <c r="BL163" s="3" t="s">
        <v>124</v>
      </c>
      <c r="BM163" s="184" t="s">
        <v>196</v>
      </c>
    </row>
    <row r="164" s="27" customFormat="true" ht="33" hidden="false" customHeight="true" outlineLevel="0" collapsed="false">
      <c r="A164" s="22"/>
      <c r="B164" s="171"/>
      <c r="C164" s="172" t="s">
        <v>159</v>
      </c>
      <c r="D164" s="172" t="s">
        <v>120</v>
      </c>
      <c r="E164" s="173" t="s">
        <v>329</v>
      </c>
      <c r="F164" s="174" t="s">
        <v>330</v>
      </c>
      <c r="G164" s="175" t="s">
        <v>139</v>
      </c>
      <c r="H164" s="176" t="n">
        <v>8.967</v>
      </c>
      <c r="I164" s="177"/>
      <c r="J164" s="178" t="n">
        <f aca="false">ROUND(I164*H164,2)</f>
        <v>0</v>
      </c>
      <c r="K164" s="179"/>
      <c r="L164" s="23"/>
      <c r="M164" s="180"/>
      <c r="N164" s="181" t="s">
        <v>41</v>
      </c>
      <c r="O164" s="65"/>
      <c r="P164" s="182" t="n">
        <f aca="false">O164*H164</f>
        <v>0</v>
      </c>
      <c r="Q164" s="182" t="n">
        <v>0</v>
      </c>
      <c r="R164" s="182" t="n">
        <f aca="false">Q164*H164</f>
        <v>0</v>
      </c>
      <c r="S164" s="182" t="n">
        <v>0</v>
      </c>
      <c r="T164" s="183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84" t="s">
        <v>124</v>
      </c>
      <c r="AT164" s="184" t="s">
        <v>120</v>
      </c>
      <c r="AU164" s="184" t="s">
        <v>83</v>
      </c>
      <c r="AY164" s="3" t="s">
        <v>117</v>
      </c>
      <c r="BE164" s="185" t="n">
        <f aca="false">IF(N164="základná",J164,0)</f>
        <v>0</v>
      </c>
      <c r="BF164" s="185" t="n">
        <f aca="false">IF(N164="znížená",J164,0)</f>
        <v>0</v>
      </c>
      <c r="BG164" s="185" t="n">
        <f aca="false">IF(N164="zákl. prenesená",J164,0)</f>
        <v>0</v>
      </c>
      <c r="BH164" s="185" t="n">
        <f aca="false">IF(N164="zníž. prenesená",J164,0)</f>
        <v>0</v>
      </c>
      <c r="BI164" s="185" t="n">
        <f aca="false">IF(N164="nulová",J164,0)</f>
        <v>0</v>
      </c>
      <c r="BJ164" s="3" t="s">
        <v>83</v>
      </c>
      <c r="BK164" s="185" t="n">
        <f aca="false">ROUND(I164*H164,2)</f>
        <v>0</v>
      </c>
      <c r="BL164" s="3" t="s">
        <v>124</v>
      </c>
      <c r="BM164" s="184" t="s">
        <v>199</v>
      </c>
    </row>
    <row r="165" s="157" customFormat="true" ht="22.8" hidden="false" customHeight="true" outlineLevel="0" collapsed="false">
      <c r="B165" s="158"/>
      <c r="D165" s="159" t="s">
        <v>74</v>
      </c>
      <c r="E165" s="169" t="s">
        <v>131</v>
      </c>
      <c r="F165" s="169" t="s">
        <v>331</v>
      </c>
      <c r="I165" s="161"/>
      <c r="J165" s="170" t="n">
        <f aca="false">BK165</f>
        <v>0</v>
      </c>
      <c r="L165" s="158"/>
      <c r="M165" s="163"/>
      <c r="N165" s="164"/>
      <c r="O165" s="164"/>
      <c r="P165" s="165" t="n">
        <f aca="false">SUM(P166:P188)</f>
        <v>0</v>
      </c>
      <c r="Q165" s="164"/>
      <c r="R165" s="165" t="n">
        <f aca="false">SUM(R166:R188)</f>
        <v>205.50685005308</v>
      </c>
      <c r="S165" s="164"/>
      <c r="T165" s="166" t="n">
        <f aca="false">SUM(T166:T188)</f>
        <v>0</v>
      </c>
      <c r="AR165" s="159" t="s">
        <v>12</v>
      </c>
      <c r="AT165" s="167" t="s">
        <v>74</v>
      </c>
      <c r="AU165" s="167" t="s">
        <v>12</v>
      </c>
      <c r="AY165" s="159" t="s">
        <v>117</v>
      </c>
      <c r="BK165" s="168" t="n">
        <f aca="false">SUM(BK166:BK188)</f>
        <v>0</v>
      </c>
    </row>
    <row r="166" s="27" customFormat="true" ht="24.15" hidden="false" customHeight="true" outlineLevel="0" collapsed="false">
      <c r="A166" s="22"/>
      <c r="B166" s="171"/>
      <c r="C166" s="172" t="s">
        <v>204</v>
      </c>
      <c r="D166" s="172" t="s">
        <v>120</v>
      </c>
      <c r="E166" s="173" t="s">
        <v>332</v>
      </c>
      <c r="F166" s="174" t="s">
        <v>333</v>
      </c>
      <c r="G166" s="175" t="s">
        <v>139</v>
      </c>
      <c r="H166" s="176" t="n">
        <v>167.966</v>
      </c>
      <c r="I166" s="177"/>
      <c r="J166" s="178" t="n">
        <f aca="false">ROUND(I166*H166,2)</f>
        <v>0</v>
      </c>
      <c r="K166" s="179"/>
      <c r="L166" s="23"/>
      <c r="M166" s="180"/>
      <c r="N166" s="181" t="s">
        <v>41</v>
      </c>
      <c r="O166" s="65"/>
      <c r="P166" s="182" t="n">
        <f aca="false">O166*H166</f>
        <v>0</v>
      </c>
      <c r="Q166" s="182" t="n">
        <v>0.0004</v>
      </c>
      <c r="R166" s="182" t="n">
        <f aca="false">Q166*H166</f>
        <v>0.0671864</v>
      </c>
      <c r="S166" s="182" t="n">
        <v>0</v>
      </c>
      <c r="T166" s="183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84" t="s">
        <v>124</v>
      </c>
      <c r="AT166" s="184" t="s">
        <v>120</v>
      </c>
      <c r="AU166" s="184" t="s">
        <v>83</v>
      </c>
      <c r="AY166" s="3" t="s">
        <v>117</v>
      </c>
      <c r="BE166" s="185" t="n">
        <f aca="false">IF(N166="základná",J166,0)</f>
        <v>0</v>
      </c>
      <c r="BF166" s="185" t="n">
        <f aca="false">IF(N166="znížená",J166,0)</f>
        <v>0</v>
      </c>
      <c r="BG166" s="185" t="n">
        <f aca="false">IF(N166="zákl. prenesená",J166,0)</f>
        <v>0</v>
      </c>
      <c r="BH166" s="185" t="n">
        <f aca="false">IF(N166="zníž. prenesená",J166,0)</f>
        <v>0</v>
      </c>
      <c r="BI166" s="185" t="n">
        <f aca="false">IF(N166="nulová",J166,0)</f>
        <v>0</v>
      </c>
      <c r="BJ166" s="3" t="s">
        <v>83</v>
      </c>
      <c r="BK166" s="185" t="n">
        <f aca="false">ROUND(I166*H166,2)</f>
        <v>0</v>
      </c>
      <c r="BL166" s="3" t="s">
        <v>124</v>
      </c>
      <c r="BM166" s="184" t="s">
        <v>208</v>
      </c>
    </row>
    <row r="167" s="27" customFormat="true" ht="24.15" hidden="false" customHeight="true" outlineLevel="0" collapsed="false">
      <c r="A167" s="22"/>
      <c r="B167" s="171"/>
      <c r="C167" s="172" t="s">
        <v>162</v>
      </c>
      <c r="D167" s="172" t="s">
        <v>120</v>
      </c>
      <c r="E167" s="173" t="s">
        <v>334</v>
      </c>
      <c r="F167" s="174" t="s">
        <v>335</v>
      </c>
      <c r="G167" s="175" t="s">
        <v>139</v>
      </c>
      <c r="H167" s="176" t="n">
        <v>160.106</v>
      </c>
      <c r="I167" s="177"/>
      <c r="J167" s="178" t="n">
        <f aca="false">ROUND(I167*H167,2)</f>
        <v>0</v>
      </c>
      <c r="K167" s="179"/>
      <c r="L167" s="23"/>
      <c r="M167" s="180"/>
      <c r="N167" s="181" t="s">
        <v>41</v>
      </c>
      <c r="O167" s="65"/>
      <c r="P167" s="182" t="n">
        <f aca="false">O167*H167</f>
        <v>0</v>
      </c>
      <c r="Q167" s="182" t="n">
        <v>0.00788</v>
      </c>
      <c r="R167" s="182" t="n">
        <f aca="false">Q167*H167</f>
        <v>1.26163528</v>
      </c>
      <c r="S167" s="182" t="n">
        <v>0</v>
      </c>
      <c r="T167" s="183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84" t="s">
        <v>124</v>
      </c>
      <c r="AT167" s="184" t="s">
        <v>120</v>
      </c>
      <c r="AU167" s="184" t="s">
        <v>83</v>
      </c>
      <c r="AY167" s="3" t="s">
        <v>117</v>
      </c>
      <c r="BE167" s="185" t="n">
        <f aca="false">IF(N167="základná",J167,0)</f>
        <v>0</v>
      </c>
      <c r="BF167" s="185" t="n">
        <f aca="false">IF(N167="znížená",J167,0)</f>
        <v>0</v>
      </c>
      <c r="BG167" s="185" t="n">
        <f aca="false">IF(N167="zákl. prenesená",J167,0)</f>
        <v>0</v>
      </c>
      <c r="BH167" s="185" t="n">
        <f aca="false">IF(N167="zníž. prenesená",J167,0)</f>
        <v>0</v>
      </c>
      <c r="BI167" s="185" t="n">
        <f aca="false">IF(N167="nulová",J167,0)</f>
        <v>0</v>
      </c>
      <c r="BJ167" s="3" t="s">
        <v>83</v>
      </c>
      <c r="BK167" s="185" t="n">
        <f aca="false">ROUND(I167*H167,2)</f>
        <v>0</v>
      </c>
      <c r="BL167" s="3" t="s">
        <v>124</v>
      </c>
      <c r="BM167" s="184" t="s">
        <v>211</v>
      </c>
    </row>
    <row r="168" s="27" customFormat="true" ht="24.15" hidden="false" customHeight="true" outlineLevel="0" collapsed="false">
      <c r="A168" s="22"/>
      <c r="B168" s="171"/>
      <c r="C168" s="172" t="s">
        <v>214</v>
      </c>
      <c r="D168" s="172" t="s">
        <v>120</v>
      </c>
      <c r="E168" s="173" t="s">
        <v>336</v>
      </c>
      <c r="F168" s="174" t="s">
        <v>337</v>
      </c>
      <c r="G168" s="175" t="s">
        <v>139</v>
      </c>
      <c r="H168" s="176" t="n">
        <v>167.966</v>
      </c>
      <c r="I168" s="177"/>
      <c r="J168" s="178" t="n">
        <f aca="false">ROUND(I168*H168,2)</f>
        <v>0</v>
      </c>
      <c r="K168" s="179"/>
      <c r="L168" s="23"/>
      <c r="M168" s="180"/>
      <c r="N168" s="181" t="s">
        <v>41</v>
      </c>
      <c r="O168" s="65"/>
      <c r="P168" s="182" t="n">
        <f aca="false">O168*H168</f>
        <v>0</v>
      </c>
      <c r="Q168" s="182" t="n">
        <v>0.00515</v>
      </c>
      <c r="R168" s="182" t="n">
        <f aca="false">Q168*H168</f>
        <v>0.8650249</v>
      </c>
      <c r="S168" s="182" t="n">
        <v>0</v>
      </c>
      <c r="T168" s="183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84" t="s">
        <v>124</v>
      </c>
      <c r="AT168" s="184" t="s">
        <v>120</v>
      </c>
      <c r="AU168" s="184" t="s">
        <v>83</v>
      </c>
      <c r="AY168" s="3" t="s">
        <v>117</v>
      </c>
      <c r="BE168" s="185" t="n">
        <f aca="false">IF(N168="základná",J168,0)</f>
        <v>0</v>
      </c>
      <c r="BF168" s="185" t="n">
        <f aca="false">IF(N168="znížená",J168,0)</f>
        <v>0</v>
      </c>
      <c r="BG168" s="185" t="n">
        <f aca="false">IF(N168="zákl. prenesená",J168,0)</f>
        <v>0</v>
      </c>
      <c r="BH168" s="185" t="n">
        <f aca="false">IF(N168="zníž. prenesená",J168,0)</f>
        <v>0</v>
      </c>
      <c r="BI168" s="185" t="n">
        <f aca="false">IF(N168="nulová",J168,0)</f>
        <v>0</v>
      </c>
      <c r="BJ168" s="3" t="s">
        <v>83</v>
      </c>
      <c r="BK168" s="185" t="n">
        <f aca="false">ROUND(I168*H168,2)</f>
        <v>0</v>
      </c>
      <c r="BL168" s="3" t="s">
        <v>124</v>
      </c>
      <c r="BM168" s="184" t="s">
        <v>217</v>
      </c>
    </row>
    <row r="169" s="27" customFormat="true" ht="24.15" hidden="false" customHeight="true" outlineLevel="0" collapsed="false">
      <c r="A169" s="22"/>
      <c r="B169" s="171"/>
      <c r="C169" s="172" t="s">
        <v>166</v>
      </c>
      <c r="D169" s="172" t="s">
        <v>120</v>
      </c>
      <c r="E169" s="173" t="s">
        <v>338</v>
      </c>
      <c r="F169" s="174" t="s">
        <v>339</v>
      </c>
      <c r="G169" s="175" t="s">
        <v>139</v>
      </c>
      <c r="H169" s="176" t="n">
        <v>2077.072</v>
      </c>
      <c r="I169" s="177"/>
      <c r="J169" s="178" t="n">
        <f aca="false">ROUND(I169*H169,2)</f>
        <v>0</v>
      </c>
      <c r="K169" s="179"/>
      <c r="L169" s="23"/>
      <c r="M169" s="180"/>
      <c r="N169" s="181" t="s">
        <v>41</v>
      </c>
      <c r="O169" s="65"/>
      <c r="P169" s="182" t="n">
        <f aca="false">O169*H169</f>
        <v>0</v>
      </c>
      <c r="Q169" s="182" t="n">
        <v>0.0004</v>
      </c>
      <c r="R169" s="182" t="n">
        <f aca="false">Q169*H169</f>
        <v>0.8308288</v>
      </c>
      <c r="S169" s="182" t="n">
        <v>0</v>
      </c>
      <c r="T169" s="183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84" t="s">
        <v>124</v>
      </c>
      <c r="AT169" s="184" t="s">
        <v>120</v>
      </c>
      <c r="AU169" s="184" t="s">
        <v>83</v>
      </c>
      <c r="AY169" s="3" t="s">
        <v>117</v>
      </c>
      <c r="BE169" s="185" t="n">
        <f aca="false">IF(N169="základná",J169,0)</f>
        <v>0</v>
      </c>
      <c r="BF169" s="185" t="n">
        <f aca="false">IF(N169="znížená",J169,0)</f>
        <v>0</v>
      </c>
      <c r="BG169" s="185" t="n">
        <f aca="false">IF(N169="zákl. prenesená",J169,0)</f>
        <v>0</v>
      </c>
      <c r="BH169" s="185" t="n">
        <f aca="false">IF(N169="zníž. prenesená",J169,0)</f>
        <v>0</v>
      </c>
      <c r="BI169" s="185" t="n">
        <f aca="false">IF(N169="nulová",J169,0)</f>
        <v>0</v>
      </c>
      <c r="BJ169" s="3" t="s">
        <v>83</v>
      </c>
      <c r="BK169" s="185" t="n">
        <f aca="false">ROUND(I169*H169,2)</f>
        <v>0</v>
      </c>
      <c r="BL169" s="3" t="s">
        <v>124</v>
      </c>
      <c r="BM169" s="184" t="s">
        <v>220</v>
      </c>
    </row>
    <row r="170" s="27" customFormat="true" ht="24.15" hidden="false" customHeight="true" outlineLevel="0" collapsed="false">
      <c r="A170" s="22"/>
      <c r="B170" s="171"/>
      <c r="C170" s="172" t="s">
        <v>221</v>
      </c>
      <c r="D170" s="172" t="s">
        <v>120</v>
      </c>
      <c r="E170" s="173" t="s">
        <v>340</v>
      </c>
      <c r="F170" s="174" t="s">
        <v>341</v>
      </c>
      <c r="G170" s="175" t="s">
        <v>139</v>
      </c>
      <c r="H170" s="176" t="n">
        <v>1845.106</v>
      </c>
      <c r="I170" s="177"/>
      <c r="J170" s="178" t="n">
        <f aca="false">ROUND(I170*H170,2)</f>
        <v>0</v>
      </c>
      <c r="K170" s="179"/>
      <c r="L170" s="23"/>
      <c r="M170" s="180"/>
      <c r="N170" s="181" t="s">
        <v>41</v>
      </c>
      <c r="O170" s="65"/>
      <c r="P170" s="182" t="n">
        <f aca="false">O170*H170</f>
        <v>0</v>
      </c>
      <c r="Q170" s="182" t="n">
        <v>0.0043</v>
      </c>
      <c r="R170" s="182" t="n">
        <f aca="false">Q170*H170</f>
        <v>7.9339558</v>
      </c>
      <c r="S170" s="182" t="n">
        <v>0</v>
      </c>
      <c r="T170" s="183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84" t="s">
        <v>124</v>
      </c>
      <c r="AT170" s="184" t="s">
        <v>120</v>
      </c>
      <c r="AU170" s="184" t="s">
        <v>83</v>
      </c>
      <c r="AY170" s="3" t="s">
        <v>117</v>
      </c>
      <c r="BE170" s="185" t="n">
        <f aca="false">IF(N170="základná",J170,0)</f>
        <v>0</v>
      </c>
      <c r="BF170" s="185" t="n">
        <f aca="false">IF(N170="znížená",J170,0)</f>
        <v>0</v>
      </c>
      <c r="BG170" s="185" t="n">
        <f aca="false">IF(N170="zákl. prenesená",J170,0)</f>
        <v>0</v>
      </c>
      <c r="BH170" s="185" t="n">
        <f aca="false">IF(N170="zníž. prenesená",J170,0)</f>
        <v>0</v>
      </c>
      <c r="BI170" s="185" t="n">
        <f aca="false">IF(N170="nulová",J170,0)</f>
        <v>0</v>
      </c>
      <c r="BJ170" s="3" t="s">
        <v>83</v>
      </c>
      <c r="BK170" s="185" t="n">
        <f aca="false">ROUND(I170*H170,2)</f>
        <v>0</v>
      </c>
      <c r="BL170" s="3" t="s">
        <v>124</v>
      </c>
      <c r="BM170" s="184" t="s">
        <v>224</v>
      </c>
    </row>
    <row r="171" s="27" customFormat="true" ht="16.5" hidden="false" customHeight="true" outlineLevel="0" collapsed="false">
      <c r="A171" s="22"/>
      <c r="B171" s="171"/>
      <c r="C171" s="172" t="s">
        <v>169</v>
      </c>
      <c r="D171" s="172" t="s">
        <v>120</v>
      </c>
      <c r="E171" s="173" t="s">
        <v>342</v>
      </c>
      <c r="F171" s="174" t="s">
        <v>343</v>
      </c>
      <c r="G171" s="175" t="s">
        <v>139</v>
      </c>
      <c r="H171" s="176" t="n">
        <v>231.966</v>
      </c>
      <c r="I171" s="177"/>
      <c r="J171" s="178" t="n">
        <f aca="false">ROUND(I171*H171,2)</f>
        <v>0</v>
      </c>
      <c r="K171" s="179"/>
      <c r="L171" s="23"/>
      <c r="M171" s="180"/>
      <c r="N171" s="181" t="s">
        <v>41</v>
      </c>
      <c r="O171" s="65"/>
      <c r="P171" s="182" t="n">
        <f aca="false">O171*H171</f>
        <v>0</v>
      </c>
      <c r="Q171" s="182" t="n">
        <v>0</v>
      </c>
      <c r="R171" s="182" t="n">
        <f aca="false">Q171*H171</f>
        <v>0</v>
      </c>
      <c r="S171" s="182" t="n">
        <v>0</v>
      </c>
      <c r="T171" s="183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84" t="s">
        <v>124</v>
      </c>
      <c r="AT171" s="184" t="s">
        <v>120</v>
      </c>
      <c r="AU171" s="184" t="s">
        <v>83</v>
      </c>
      <c r="AY171" s="3" t="s">
        <v>117</v>
      </c>
      <c r="BE171" s="185" t="n">
        <f aca="false">IF(N171="základná",J171,0)</f>
        <v>0</v>
      </c>
      <c r="BF171" s="185" t="n">
        <f aca="false">IF(N171="znížená",J171,0)</f>
        <v>0</v>
      </c>
      <c r="BG171" s="185" t="n">
        <f aca="false">IF(N171="zákl. prenesená",J171,0)</f>
        <v>0</v>
      </c>
      <c r="BH171" s="185" t="n">
        <f aca="false">IF(N171="zníž. prenesená",J171,0)</f>
        <v>0</v>
      </c>
      <c r="BI171" s="185" t="n">
        <f aca="false">IF(N171="nulová",J171,0)</f>
        <v>0</v>
      </c>
      <c r="BJ171" s="3" t="s">
        <v>83</v>
      </c>
      <c r="BK171" s="185" t="n">
        <f aca="false">ROUND(I171*H171,2)</f>
        <v>0</v>
      </c>
      <c r="BL171" s="3" t="s">
        <v>124</v>
      </c>
      <c r="BM171" s="184" t="s">
        <v>227</v>
      </c>
    </row>
    <row r="172" s="27" customFormat="true" ht="33" hidden="false" customHeight="true" outlineLevel="0" collapsed="false">
      <c r="A172" s="22"/>
      <c r="B172" s="171"/>
      <c r="C172" s="172" t="s">
        <v>230</v>
      </c>
      <c r="D172" s="172" t="s">
        <v>120</v>
      </c>
      <c r="E172" s="173" t="s">
        <v>344</v>
      </c>
      <c r="F172" s="174" t="s">
        <v>345</v>
      </c>
      <c r="G172" s="175" t="s">
        <v>139</v>
      </c>
      <c r="H172" s="176" t="n">
        <v>231.966</v>
      </c>
      <c r="I172" s="177"/>
      <c r="J172" s="178" t="n">
        <f aca="false">ROUND(I172*H172,2)</f>
        <v>0</v>
      </c>
      <c r="K172" s="179"/>
      <c r="L172" s="23"/>
      <c r="M172" s="180"/>
      <c r="N172" s="181" t="s">
        <v>41</v>
      </c>
      <c r="O172" s="65"/>
      <c r="P172" s="182" t="n">
        <f aca="false">O172*H172</f>
        <v>0</v>
      </c>
      <c r="Q172" s="182" t="n">
        <v>0.017014</v>
      </c>
      <c r="R172" s="182" t="n">
        <f aca="false">Q172*H172</f>
        <v>3.946669524</v>
      </c>
      <c r="S172" s="182" t="n">
        <v>0</v>
      </c>
      <c r="T172" s="183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84" t="s">
        <v>124</v>
      </c>
      <c r="AT172" s="184" t="s">
        <v>120</v>
      </c>
      <c r="AU172" s="184" t="s">
        <v>83</v>
      </c>
      <c r="AY172" s="3" t="s">
        <v>117</v>
      </c>
      <c r="BE172" s="185" t="n">
        <f aca="false">IF(N172="základná",J172,0)</f>
        <v>0</v>
      </c>
      <c r="BF172" s="185" t="n">
        <f aca="false">IF(N172="znížená",J172,0)</f>
        <v>0</v>
      </c>
      <c r="BG172" s="185" t="n">
        <f aca="false">IF(N172="zákl. prenesená",J172,0)</f>
        <v>0</v>
      </c>
      <c r="BH172" s="185" t="n">
        <f aca="false">IF(N172="zníž. prenesená",J172,0)</f>
        <v>0</v>
      </c>
      <c r="BI172" s="185" t="n">
        <f aca="false">IF(N172="nulová",J172,0)</f>
        <v>0</v>
      </c>
      <c r="BJ172" s="3" t="s">
        <v>83</v>
      </c>
      <c r="BK172" s="185" t="n">
        <f aca="false">ROUND(I172*H172,2)</f>
        <v>0</v>
      </c>
      <c r="BL172" s="3" t="s">
        <v>124</v>
      </c>
      <c r="BM172" s="184" t="s">
        <v>233</v>
      </c>
    </row>
    <row r="173" s="27" customFormat="true" ht="16.5" hidden="false" customHeight="true" outlineLevel="0" collapsed="false">
      <c r="A173" s="22"/>
      <c r="B173" s="171"/>
      <c r="C173" s="172" t="s">
        <v>173</v>
      </c>
      <c r="D173" s="172" t="s">
        <v>120</v>
      </c>
      <c r="E173" s="173" t="s">
        <v>346</v>
      </c>
      <c r="F173" s="174" t="s">
        <v>347</v>
      </c>
      <c r="G173" s="175" t="s">
        <v>139</v>
      </c>
      <c r="H173" s="176" t="n">
        <v>91.075</v>
      </c>
      <c r="I173" s="177"/>
      <c r="J173" s="178" t="n">
        <f aca="false">ROUND(I173*H173,2)</f>
        <v>0</v>
      </c>
      <c r="K173" s="179"/>
      <c r="L173" s="23"/>
      <c r="M173" s="180"/>
      <c r="N173" s="181" t="s">
        <v>41</v>
      </c>
      <c r="O173" s="65"/>
      <c r="P173" s="182" t="n">
        <f aca="false">O173*H173</f>
        <v>0</v>
      </c>
      <c r="Q173" s="182" t="n">
        <v>0</v>
      </c>
      <c r="R173" s="182" t="n">
        <f aca="false">Q173*H173</f>
        <v>0</v>
      </c>
      <c r="S173" s="182" t="n">
        <v>0</v>
      </c>
      <c r="T173" s="183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84" t="s">
        <v>124</v>
      </c>
      <c r="AT173" s="184" t="s">
        <v>120</v>
      </c>
      <c r="AU173" s="184" t="s">
        <v>83</v>
      </c>
      <c r="AY173" s="3" t="s">
        <v>117</v>
      </c>
      <c r="BE173" s="185" t="n">
        <f aca="false">IF(N173="základná",J173,0)</f>
        <v>0</v>
      </c>
      <c r="BF173" s="185" t="n">
        <f aca="false">IF(N173="znížená",J173,0)</f>
        <v>0</v>
      </c>
      <c r="BG173" s="185" t="n">
        <f aca="false">IF(N173="zákl. prenesená",J173,0)</f>
        <v>0</v>
      </c>
      <c r="BH173" s="185" t="n">
        <f aca="false">IF(N173="zníž. prenesená",J173,0)</f>
        <v>0</v>
      </c>
      <c r="BI173" s="185" t="n">
        <f aca="false">IF(N173="nulová",J173,0)</f>
        <v>0</v>
      </c>
      <c r="BJ173" s="3" t="s">
        <v>83</v>
      </c>
      <c r="BK173" s="185" t="n">
        <f aca="false">ROUND(I173*H173,2)</f>
        <v>0</v>
      </c>
      <c r="BL173" s="3" t="s">
        <v>124</v>
      </c>
      <c r="BM173" s="184" t="s">
        <v>236</v>
      </c>
    </row>
    <row r="174" s="27" customFormat="true" ht="33" hidden="false" customHeight="true" outlineLevel="0" collapsed="false">
      <c r="A174" s="22"/>
      <c r="B174" s="171"/>
      <c r="C174" s="172" t="s">
        <v>237</v>
      </c>
      <c r="D174" s="172" t="s">
        <v>120</v>
      </c>
      <c r="E174" s="173" t="s">
        <v>348</v>
      </c>
      <c r="F174" s="174" t="s">
        <v>349</v>
      </c>
      <c r="G174" s="175" t="s">
        <v>139</v>
      </c>
      <c r="H174" s="176" t="n">
        <v>45.151</v>
      </c>
      <c r="I174" s="177"/>
      <c r="J174" s="178" t="n">
        <f aca="false">ROUND(I174*H174,2)</f>
        <v>0</v>
      </c>
      <c r="K174" s="179"/>
      <c r="L174" s="23"/>
      <c r="M174" s="180"/>
      <c r="N174" s="181" t="s">
        <v>41</v>
      </c>
      <c r="O174" s="65"/>
      <c r="P174" s="182" t="n">
        <f aca="false">O174*H174</f>
        <v>0</v>
      </c>
      <c r="Q174" s="182" t="n">
        <v>0.00015</v>
      </c>
      <c r="R174" s="182" t="n">
        <f aca="false">Q174*H174</f>
        <v>0.00677265</v>
      </c>
      <c r="S174" s="182" t="n">
        <v>0</v>
      </c>
      <c r="T174" s="183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84" t="s">
        <v>124</v>
      </c>
      <c r="AT174" s="184" t="s">
        <v>120</v>
      </c>
      <c r="AU174" s="184" t="s">
        <v>83</v>
      </c>
      <c r="AY174" s="3" t="s">
        <v>117</v>
      </c>
      <c r="BE174" s="185" t="n">
        <f aca="false">IF(N174="základná",J174,0)</f>
        <v>0</v>
      </c>
      <c r="BF174" s="185" t="n">
        <f aca="false">IF(N174="znížená",J174,0)</f>
        <v>0</v>
      </c>
      <c r="BG174" s="185" t="n">
        <f aca="false">IF(N174="zákl. prenesená",J174,0)</f>
        <v>0</v>
      </c>
      <c r="BH174" s="185" t="n">
        <f aca="false">IF(N174="zníž. prenesená",J174,0)</f>
        <v>0</v>
      </c>
      <c r="BI174" s="185" t="n">
        <f aca="false">IF(N174="nulová",J174,0)</f>
        <v>0</v>
      </c>
      <c r="BJ174" s="3" t="s">
        <v>83</v>
      </c>
      <c r="BK174" s="185" t="n">
        <f aca="false">ROUND(I174*H174,2)</f>
        <v>0</v>
      </c>
      <c r="BL174" s="3" t="s">
        <v>124</v>
      </c>
      <c r="BM174" s="184" t="s">
        <v>240</v>
      </c>
    </row>
    <row r="175" s="27" customFormat="true" ht="16.5" hidden="false" customHeight="true" outlineLevel="0" collapsed="false">
      <c r="A175" s="22"/>
      <c r="B175" s="171"/>
      <c r="C175" s="191" t="s">
        <v>177</v>
      </c>
      <c r="D175" s="191" t="s">
        <v>306</v>
      </c>
      <c r="E175" s="192" t="s">
        <v>350</v>
      </c>
      <c r="F175" s="193" t="s">
        <v>351</v>
      </c>
      <c r="G175" s="194" t="s">
        <v>139</v>
      </c>
      <c r="H175" s="195" t="n">
        <v>49.66</v>
      </c>
      <c r="I175" s="196"/>
      <c r="J175" s="197" t="n">
        <f aca="false">ROUND(I175*H175,2)</f>
        <v>0</v>
      </c>
      <c r="K175" s="198"/>
      <c r="L175" s="199"/>
      <c r="M175" s="200"/>
      <c r="N175" s="201" t="s">
        <v>41</v>
      </c>
      <c r="O175" s="65"/>
      <c r="P175" s="182" t="n">
        <f aca="false">O175*H175</f>
        <v>0</v>
      </c>
      <c r="Q175" s="182" t="n">
        <v>0</v>
      </c>
      <c r="R175" s="182" t="n">
        <f aca="false">Q175*H175</f>
        <v>0</v>
      </c>
      <c r="S175" s="182" t="n">
        <v>0</v>
      </c>
      <c r="T175" s="183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84" t="s">
        <v>135</v>
      </c>
      <c r="AT175" s="184" t="s">
        <v>306</v>
      </c>
      <c r="AU175" s="184" t="s">
        <v>83</v>
      </c>
      <c r="AY175" s="3" t="s">
        <v>117</v>
      </c>
      <c r="BE175" s="185" t="n">
        <f aca="false">IF(N175="základná",J175,0)</f>
        <v>0</v>
      </c>
      <c r="BF175" s="185" t="n">
        <f aca="false">IF(N175="znížená",J175,0)</f>
        <v>0</v>
      </c>
      <c r="BG175" s="185" t="n">
        <f aca="false">IF(N175="zákl. prenesená",J175,0)</f>
        <v>0</v>
      </c>
      <c r="BH175" s="185" t="n">
        <f aca="false">IF(N175="zníž. prenesená",J175,0)</f>
        <v>0</v>
      </c>
      <c r="BI175" s="185" t="n">
        <f aca="false">IF(N175="nulová",J175,0)</f>
        <v>0</v>
      </c>
      <c r="BJ175" s="3" t="s">
        <v>83</v>
      </c>
      <c r="BK175" s="185" t="n">
        <f aca="false">ROUND(I175*H175,2)</f>
        <v>0</v>
      </c>
      <c r="BL175" s="3" t="s">
        <v>124</v>
      </c>
      <c r="BM175" s="184" t="s">
        <v>243</v>
      </c>
    </row>
    <row r="176" s="27" customFormat="true" ht="24.15" hidden="false" customHeight="true" outlineLevel="0" collapsed="false">
      <c r="A176" s="22"/>
      <c r="B176" s="171"/>
      <c r="C176" s="172" t="s">
        <v>246</v>
      </c>
      <c r="D176" s="172" t="s">
        <v>120</v>
      </c>
      <c r="E176" s="173" t="s">
        <v>352</v>
      </c>
      <c r="F176" s="174" t="s">
        <v>353</v>
      </c>
      <c r="G176" s="175" t="s">
        <v>139</v>
      </c>
      <c r="H176" s="176" t="n">
        <v>1845.106</v>
      </c>
      <c r="I176" s="177"/>
      <c r="J176" s="178" t="n">
        <f aca="false">ROUND(I176*H176,2)</f>
        <v>0</v>
      </c>
      <c r="K176" s="179"/>
      <c r="L176" s="23"/>
      <c r="M176" s="180"/>
      <c r="N176" s="181" t="s">
        <v>41</v>
      </c>
      <c r="O176" s="65"/>
      <c r="P176" s="182" t="n">
        <f aca="false">O176*H176</f>
        <v>0</v>
      </c>
      <c r="Q176" s="182" t="n">
        <v>0.042109</v>
      </c>
      <c r="R176" s="182" t="n">
        <f aca="false">Q176*H176</f>
        <v>77.695568554</v>
      </c>
      <c r="S176" s="182" t="n">
        <v>0</v>
      </c>
      <c r="T176" s="183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84" t="s">
        <v>124</v>
      </c>
      <c r="AT176" s="184" t="s">
        <v>120</v>
      </c>
      <c r="AU176" s="184" t="s">
        <v>83</v>
      </c>
      <c r="AY176" s="3" t="s">
        <v>117</v>
      </c>
      <c r="BE176" s="185" t="n">
        <f aca="false">IF(N176="základná",J176,0)</f>
        <v>0</v>
      </c>
      <c r="BF176" s="185" t="n">
        <f aca="false">IF(N176="znížená",J176,0)</f>
        <v>0</v>
      </c>
      <c r="BG176" s="185" t="n">
        <f aca="false">IF(N176="zákl. prenesená",J176,0)</f>
        <v>0</v>
      </c>
      <c r="BH176" s="185" t="n">
        <f aca="false">IF(N176="zníž. prenesená",J176,0)</f>
        <v>0</v>
      </c>
      <c r="BI176" s="185" t="n">
        <f aca="false">IF(N176="nulová",J176,0)</f>
        <v>0</v>
      </c>
      <c r="BJ176" s="3" t="s">
        <v>83</v>
      </c>
      <c r="BK176" s="185" t="n">
        <f aca="false">ROUND(I176*H176,2)</f>
        <v>0</v>
      </c>
      <c r="BL176" s="3" t="s">
        <v>124</v>
      </c>
      <c r="BM176" s="184" t="s">
        <v>249</v>
      </c>
    </row>
    <row r="177" s="27" customFormat="true" ht="21.75" hidden="false" customHeight="true" outlineLevel="0" collapsed="false">
      <c r="A177" s="22"/>
      <c r="B177" s="171"/>
      <c r="C177" s="172" t="s">
        <v>181</v>
      </c>
      <c r="D177" s="172" t="s">
        <v>120</v>
      </c>
      <c r="E177" s="173" t="s">
        <v>354</v>
      </c>
      <c r="F177" s="174" t="s">
        <v>355</v>
      </c>
      <c r="G177" s="175" t="s">
        <v>139</v>
      </c>
      <c r="H177" s="176" t="n">
        <v>25.704</v>
      </c>
      <c r="I177" s="177"/>
      <c r="J177" s="178" t="n">
        <f aca="false">ROUND(I177*H177,2)</f>
        <v>0</v>
      </c>
      <c r="K177" s="179"/>
      <c r="L177" s="23"/>
      <c r="M177" s="180"/>
      <c r="N177" s="181" t="s">
        <v>41</v>
      </c>
      <c r="O177" s="65"/>
      <c r="P177" s="182" t="n">
        <f aca="false">O177*H177</f>
        <v>0</v>
      </c>
      <c r="Q177" s="182" t="n">
        <v>0</v>
      </c>
      <c r="R177" s="182" t="n">
        <f aca="false">Q177*H177</f>
        <v>0</v>
      </c>
      <c r="S177" s="182" t="n">
        <v>0</v>
      </c>
      <c r="T177" s="183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84" t="s">
        <v>124</v>
      </c>
      <c r="AT177" s="184" t="s">
        <v>120</v>
      </c>
      <c r="AU177" s="184" t="s">
        <v>83</v>
      </c>
      <c r="AY177" s="3" t="s">
        <v>117</v>
      </c>
      <c r="BE177" s="185" t="n">
        <f aca="false">IF(N177="základná",J177,0)</f>
        <v>0</v>
      </c>
      <c r="BF177" s="185" t="n">
        <f aca="false">IF(N177="znížená",J177,0)</f>
        <v>0</v>
      </c>
      <c r="BG177" s="185" t="n">
        <f aca="false">IF(N177="zákl. prenesená",J177,0)</f>
        <v>0</v>
      </c>
      <c r="BH177" s="185" t="n">
        <f aca="false">IF(N177="zníž. prenesená",J177,0)</f>
        <v>0</v>
      </c>
      <c r="BI177" s="185" t="n">
        <f aca="false">IF(N177="nulová",J177,0)</f>
        <v>0</v>
      </c>
      <c r="BJ177" s="3" t="s">
        <v>83</v>
      </c>
      <c r="BK177" s="185" t="n">
        <f aca="false">ROUND(I177*H177,2)</f>
        <v>0</v>
      </c>
      <c r="BL177" s="3" t="s">
        <v>124</v>
      </c>
      <c r="BM177" s="184" t="s">
        <v>254</v>
      </c>
    </row>
    <row r="178" s="27" customFormat="true" ht="21.75" hidden="false" customHeight="true" outlineLevel="0" collapsed="false">
      <c r="A178" s="22"/>
      <c r="B178" s="171"/>
      <c r="C178" s="172" t="s">
        <v>255</v>
      </c>
      <c r="D178" s="172" t="s">
        <v>120</v>
      </c>
      <c r="E178" s="173" t="s">
        <v>356</v>
      </c>
      <c r="F178" s="174" t="s">
        <v>357</v>
      </c>
      <c r="G178" s="175" t="s">
        <v>139</v>
      </c>
      <c r="H178" s="176" t="n">
        <v>9.2</v>
      </c>
      <c r="I178" s="177"/>
      <c r="J178" s="178" t="n">
        <f aca="false">ROUND(I178*H178,2)</f>
        <v>0</v>
      </c>
      <c r="K178" s="179"/>
      <c r="L178" s="23"/>
      <c r="M178" s="180"/>
      <c r="N178" s="181" t="s">
        <v>41</v>
      </c>
      <c r="O178" s="65"/>
      <c r="P178" s="182" t="n">
        <f aca="false">O178*H178</f>
        <v>0</v>
      </c>
      <c r="Q178" s="182" t="n">
        <v>0</v>
      </c>
      <c r="R178" s="182" t="n">
        <f aca="false">Q178*H178</f>
        <v>0</v>
      </c>
      <c r="S178" s="182" t="n">
        <v>0</v>
      </c>
      <c r="T178" s="183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84" t="s">
        <v>124</v>
      </c>
      <c r="AT178" s="184" t="s">
        <v>120</v>
      </c>
      <c r="AU178" s="184" t="s">
        <v>83</v>
      </c>
      <c r="AY178" s="3" t="s">
        <v>117</v>
      </c>
      <c r="BE178" s="185" t="n">
        <f aca="false">IF(N178="základná",J178,0)</f>
        <v>0</v>
      </c>
      <c r="BF178" s="185" t="n">
        <f aca="false">IF(N178="znížená",J178,0)</f>
        <v>0</v>
      </c>
      <c r="BG178" s="185" t="n">
        <f aca="false">IF(N178="zákl. prenesená",J178,0)</f>
        <v>0</v>
      </c>
      <c r="BH178" s="185" t="n">
        <f aca="false">IF(N178="zníž. prenesená",J178,0)</f>
        <v>0</v>
      </c>
      <c r="BI178" s="185" t="n">
        <f aca="false">IF(N178="nulová",J178,0)</f>
        <v>0</v>
      </c>
      <c r="BJ178" s="3" t="s">
        <v>83</v>
      </c>
      <c r="BK178" s="185" t="n">
        <f aca="false">ROUND(I178*H178,2)</f>
        <v>0</v>
      </c>
      <c r="BL178" s="3" t="s">
        <v>124</v>
      </c>
      <c r="BM178" s="184" t="s">
        <v>258</v>
      </c>
    </row>
    <row r="179" s="27" customFormat="true" ht="24.15" hidden="false" customHeight="true" outlineLevel="0" collapsed="false">
      <c r="A179" s="22"/>
      <c r="B179" s="171"/>
      <c r="C179" s="172" t="s">
        <v>185</v>
      </c>
      <c r="D179" s="172" t="s">
        <v>120</v>
      </c>
      <c r="E179" s="173" t="s">
        <v>358</v>
      </c>
      <c r="F179" s="174" t="s">
        <v>359</v>
      </c>
      <c r="G179" s="175" t="s">
        <v>134</v>
      </c>
      <c r="H179" s="176" t="n">
        <v>43.055</v>
      </c>
      <c r="I179" s="177"/>
      <c r="J179" s="178" t="n">
        <f aca="false">ROUND(I179*H179,2)</f>
        <v>0</v>
      </c>
      <c r="K179" s="179"/>
      <c r="L179" s="23"/>
      <c r="M179" s="180"/>
      <c r="N179" s="181" t="s">
        <v>41</v>
      </c>
      <c r="O179" s="65"/>
      <c r="P179" s="182" t="n">
        <f aca="false">O179*H179</f>
        <v>0</v>
      </c>
      <c r="Q179" s="182" t="n">
        <v>2.240483</v>
      </c>
      <c r="R179" s="182" t="n">
        <f aca="false">Q179*H179</f>
        <v>96.463995565</v>
      </c>
      <c r="S179" s="182" t="n">
        <v>0</v>
      </c>
      <c r="T179" s="183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84" t="s">
        <v>124</v>
      </c>
      <c r="AT179" s="184" t="s">
        <v>120</v>
      </c>
      <c r="AU179" s="184" t="s">
        <v>83</v>
      </c>
      <c r="AY179" s="3" t="s">
        <v>117</v>
      </c>
      <c r="BE179" s="185" t="n">
        <f aca="false">IF(N179="základná",J179,0)</f>
        <v>0</v>
      </c>
      <c r="BF179" s="185" t="n">
        <f aca="false">IF(N179="znížená",J179,0)</f>
        <v>0</v>
      </c>
      <c r="BG179" s="185" t="n">
        <f aca="false">IF(N179="zákl. prenesená",J179,0)</f>
        <v>0</v>
      </c>
      <c r="BH179" s="185" t="n">
        <f aca="false">IF(N179="zníž. prenesená",J179,0)</f>
        <v>0</v>
      </c>
      <c r="BI179" s="185" t="n">
        <f aca="false">IF(N179="nulová",J179,0)</f>
        <v>0</v>
      </c>
      <c r="BJ179" s="3" t="s">
        <v>83</v>
      </c>
      <c r="BK179" s="185" t="n">
        <f aca="false">ROUND(I179*H179,2)</f>
        <v>0</v>
      </c>
      <c r="BL179" s="3" t="s">
        <v>124</v>
      </c>
      <c r="BM179" s="184" t="s">
        <v>263</v>
      </c>
    </row>
    <row r="180" s="27" customFormat="true" ht="37.8" hidden="false" customHeight="true" outlineLevel="0" collapsed="false">
      <c r="A180" s="22"/>
      <c r="B180" s="171"/>
      <c r="C180" s="172" t="s">
        <v>360</v>
      </c>
      <c r="D180" s="172" t="s">
        <v>120</v>
      </c>
      <c r="E180" s="173" t="s">
        <v>361</v>
      </c>
      <c r="F180" s="174" t="s">
        <v>362</v>
      </c>
      <c r="G180" s="175" t="s">
        <v>139</v>
      </c>
      <c r="H180" s="176" t="n">
        <v>861.108</v>
      </c>
      <c r="I180" s="177"/>
      <c r="J180" s="178" t="n">
        <f aca="false">ROUND(I180*H180,2)</f>
        <v>0</v>
      </c>
      <c r="K180" s="179"/>
      <c r="L180" s="23"/>
      <c r="M180" s="180"/>
      <c r="N180" s="181" t="s">
        <v>41</v>
      </c>
      <c r="O180" s="65"/>
      <c r="P180" s="182" t="n">
        <f aca="false">O180*H180</f>
        <v>0</v>
      </c>
      <c r="Q180" s="182" t="n">
        <v>0.00493801</v>
      </c>
      <c r="R180" s="182" t="n">
        <f aca="false">Q180*H180</f>
        <v>4.25215991508</v>
      </c>
      <c r="S180" s="182" t="n">
        <v>0</v>
      </c>
      <c r="T180" s="183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84" t="s">
        <v>124</v>
      </c>
      <c r="AT180" s="184" t="s">
        <v>120</v>
      </c>
      <c r="AU180" s="184" t="s">
        <v>83</v>
      </c>
      <c r="AY180" s="3" t="s">
        <v>117</v>
      </c>
      <c r="BE180" s="185" t="n">
        <f aca="false">IF(N180="základná",J180,0)</f>
        <v>0</v>
      </c>
      <c r="BF180" s="185" t="n">
        <f aca="false">IF(N180="znížená",J180,0)</f>
        <v>0</v>
      </c>
      <c r="BG180" s="185" t="n">
        <f aca="false">IF(N180="zákl. prenesená",J180,0)</f>
        <v>0</v>
      </c>
      <c r="BH180" s="185" t="n">
        <f aca="false">IF(N180="zníž. prenesená",J180,0)</f>
        <v>0</v>
      </c>
      <c r="BI180" s="185" t="n">
        <f aca="false">IF(N180="nulová",J180,0)</f>
        <v>0</v>
      </c>
      <c r="BJ180" s="3" t="s">
        <v>83</v>
      </c>
      <c r="BK180" s="185" t="n">
        <f aca="false">ROUND(I180*H180,2)</f>
        <v>0</v>
      </c>
      <c r="BL180" s="3" t="s">
        <v>124</v>
      </c>
      <c r="BM180" s="184" t="s">
        <v>363</v>
      </c>
    </row>
    <row r="181" s="27" customFormat="true" ht="24.15" hidden="false" customHeight="true" outlineLevel="0" collapsed="false">
      <c r="A181" s="22"/>
      <c r="B181" s="171"/>
      <c r="C181" s="172" t="s">
        <v>189</v>
      </c>
      <c r="D181" s="172" t="s">
        <v>120</v>
      </c>
      <c r="E181" s="173" t="s">
        <v>364</v>
      </c>
      <c r="F181" s="174" t="s">
        <v>365</v>
      </c>
      <c r="G181" s="175" t="s">
        <v>139</v>
      </c>
      <c r="H181" s="176" t="n">
        <v>798.599</v>
      </c>
      <c r="I181" s="177"/>
      <c r="J181" s="178" t="n">
        <f aca="false">ROUND(I181*H181,2)</f>
        <v>0</v>
      </c>
      <c r="K181" s="179"/>
      <c r="L181" s="23"/>
      <c r="M181" s="180"/>
      <c r="N181" s="181" t="s">
        <v>41</v>
      </c>
      <c r="O181" s="65"/>
      <c r="P181" s="182" t="n">
        <f aca="false">O181*H181</f>
        <v>0</v>
      </c>
      <c r="Q181" s="182" t="n">
        <v>0</v>
      </c>
      <c r="R181" s="182" t="n">
        <f aca="false">Q181*H181</f>
        <v>0</v>
      </c>
      <c r="S181" s="182" t="n">
        <v>0</v>
      </c>
      <c r="T181" s="183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84" t="s">
        <v>124</v>
      </c>
      <c r="AT181" s="184" t="s">
        <v>120</v>
      </c>
      <c r="AU181" s="184" t="s">
        <v>83</v>
      </c>
      <c r="AY181" s="3" t="s">
        <v>117</v>
      </c>
      <c r="BE181" s="185" t="n">
        <f aca="false">IF(N181="základná",J181,0)</f>
        <v>0</v>
      </c>
      <c r="BF181" s="185" t="n">
        <f aca="false">IF(N181="znížená",J181,0)</f>
        <v>0</v>
      </c>
      <c r="BG181" s="185" t="n">
        <f aca="false">IF(N181="zákl. prenesená",J181,0)</f>
        <v>0</v>
      </c>
      <c r="BH181" s="185" t="n">
        <f aca="false">IF(N181="zníž. prenesená",J181,0)</f>
        <v>0</v>
      </c>
      <c r="BI181" s="185" t="n">
        <f aca="false">IF(N181="nulová",J181,0)</f>
        <v>0</v>
      </c>
      <c r="BJ181" s="3" t="s">
        <v>83</v>
      </c>
      <c r="BK181" s="185" t="n">
        <f aca="false">ROUND(I181*H181,2)</f>
        <v>0</v>
      </c>
      <c r="BL181" s="3" t="s">
        <v>124</v>
      </c>
      <c r="BM181" s="184" t="s">
        <v>366</v>
      </c>
    </row>
    <row r="182" s="27" customFormat="true" ht="16.5" hidden="false" customHeight="true" outlineLevel="0" collapsed="false">
      <c r="A182" s="22"/>
      <c r="B182" s="171"/>
      <c r="C182" s="191" t="s">
        <v>367</v>
      </c>
      <c r="D182" s="191" t="s">
        <v>306</v>
      </c>
      <c r="E182" s="192" t="s">
        <v>368</v>
      </c>
      <c r="F182" s="193" t="s">
        <v>369</v>
      </c>
      <c r="G182" s="194" t="s">
        <v>139</v>
      </c>
      <c r="H182" s="195" t="n">
        <v>918.389</v>
      </c>
      <c r="I182" s="196"/>
      <c r="J182" s="197" t="n">
        <f aca="false">ROUND(I182*H182,2)</f>
        <v>0</v>
      </c>
      <c r="K182" s="198"/>
      <c r="L182" s="199"/>
      <c r="M182" s="200"/>
      <c r="N182" s="201" t="s">
        <v>41</v>
      </c>
      <c r="O182" s="65"/>
      <c r="P182" s="182" t="n">
        <f aca="false">O182*H182</f>
        <v>0</v>
      </c>
      <c r="Q182" s="182" t="n">
        <v>0.0001</v>
      </c>
      <c r="R182" s="182" t="n">
        <f aca="false">Q182*H182</f>
        <v>0.0918389</v>
      </c>
      <c r="S182" s="182" t="n">
        <v>0</v>
      </c>
      <c r="T182" s="183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84" t="s">
        <v>135</v>
      </c>
      <c r="AT182" s="184" t="s">
        <v>306</v>
      </c>
      <c r="AU182" s="184" t="s">
        <v>83</v>
      </c>
      <c r="AY182" s="3" t="s">
        <v>117</v>
      </c>
      <c r="BE182" s="185" t="n">
        <f aca="false">IF(N182="základná",J182,0)</f>
        <v>0</v>
      </c>
      <c r="BF182" s="185" t="n">
        <f aca="false">IF(N182="znížená",J182,0)</f>
        <v>0</v>
      </c>
      <c r="BG182" s="185" t="n">
        <f aca="false">IF(N182="zákl. prenesená",J182,0)</f>
        <v>0</v>
      </c>
      <c r="BH182" s="185" t="n">
        <f aca="false">IF(N182="zníž. prenesená",J182,0)</f>
        <v>0</v>
      </c>
      <c r="BI182" s="185" t="n">
        <f aca="false">IF(N182="nulová",J182,0)</f>
        <v>0</v>
      </c>
      <c r="BJ182" s="3" t="s">
        <v>83</v>
      </c>
      <c r="BK182" s="185" t="n">
        <f aca="false">ROUND(I182*H182,2)</f>
        <v>0</v>
      </c>
      <c r="BL182" s="3" t="s">
        <v>124</v>
      </c>
      <c r="BM182" s="184" t="s">
        <v>370</v>
      </c>
    </row>
    <row r="183" s="27" customFormat="true" ht="16.5" hidden="false" customHeight="true" outlineLevel="0" collapsed="false">
      <c r="A183" s="22"/>
      <c r="B183" s="171"/>
      <c r="C183" s="172" t="s">
        <v>192</v>
      </c>
      <c r="D183" s="172" t="s">
        <v>120</v>
      </c>
      <c r="E183" s="173" t="s">
        <v>371</v>
      </c>
      <c r="F183" s="174" t="s">
        <v>372</v>
      </c>
      <c r="G183" s="175" t="s">
        <v>176</v>
      </c>
      <c r="H183" s="176" t="n">
        <v>436.317</v>
      </c>
      <c r="I183" s="177"/>
      <c r="J183" s="178" t="n">
        <f aca="false">ROUND(I183*H183,2)</f>
        <v>0</v>
      </c>
      <c r="K183" s="179"/>
      <c r="L183" s="23"/>
      <c r="M183" s="180"/>
      <c r="N183" s="181" t="s">
        <v>41</v>
      </c>
      <c r="O183" s="65"/>
      <c r="P183" s="182" t="n">
        <f aca="false">O183*H183</f>
        <v>0</v>
      </c>
      <c r="Q183" s="182" t="n">
        <v>0</v>
      </c>
      <c r="R183" s="182" t="n">
        <f aca="false">Q183*H183</f>
        <v>0</v>
      </c>
      <c r="S183" s="182" t="n">
        <v>0</v>
      </c>
      <c r="T183" s="183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84" t="s">
        <v>124</v>
      </c>
      <c r="AT183" s="184" t="s">
        <v>120</v>
      </c>
      <c r="AU183" s="184" t="s">
        <v>83</v>
      </c>
      <c r="AY183" s="3" t="s">
        <v>117</v>
      </c>
      <c r="BE183" s="185" t="n">
        <f aca="false">IF(N183="základná",J183,0)</f>
        <v>0</v>
      </c>
      <c r="BF183" s="185" t="n">
        <f aca="false">IF(N183="znížená",J183,0)</f>
        <v>0</v>
      </c>
      <c r="BG183" s="185" t="n">
        <f aca="false">IF(N183="zákl. prenesená",J183,0)</f>
        <v>0</v>
      </c>
      <c r="BH183" s="185" t="n">
        <f aca="false">IF(N183="zníž. prenesená",J183,0)</f>
        <v>0</v>
      </c>
      <c r="BI183" s="185" t="n">
        <f aca="false">IF(N183="nulová",J183,0)</f>
        <v>0</v>
      </c>
      <c r="BJ183" s="3" t="s">
        <v>83</v>
      </c>
      <c r="BK183" s="185" t="n">
        <f aca="false">ROUND(I183*H183,2)</f>
        <v>0</v>
      </c>
      <c r="BL183" s="3" t="s">
        <v>124</v>
      </c>
      <c r="BM183" s="184" t="s">
        <v>373</v>
      </c>
    </row>
    <row r="184" s="27" customFormat="true" ht="33" hidden="false" customHeight="true" outlineLevel="0" collapsed="false">
      <c r="A184" s="22"/>
      <c r="B184" s="171"/>
      <c r="C184" s="191" t="s">
        <v>374</v>
      </c>
      <c r="D184" s="191" t="s">
        <v>306</v>
      </c>
      <c r="E184" s="192" t="s">
        <v>375</v>
      </c>
      <c r="F184" s="193" t="s">
        <v>376</v>
      </c>
      <c r="G184" s="194" t="s">
        <v>176</v>
      </c>
      <c r="H184" s="195" t="n">
        <v>440.68</v>
      </c>
      <c r="I184" s="196"/>
      <c r="J184" s="197" t="n">
        <f aca="false">ROUND(I184*H184,2)</f>
        <v>0</v>
      </c>
      <c r="K184" s="198"/>
      <c r="L184" s="199"/>
      <c r="M184" s="200"/>
      <c r="N184" s="201" t="s">
        <v>41</v>
      </c>
      <c r="O184" s="65"/>
      <c r="P184" s="182" t="n">
        <f aca="false">O184*H184</f>
        <v>0</v>
      </c>
      <c r="Q184" s="182" t="n">
        <v>0.00015</v>
      </c>
      <c r="R184" s="182" t="n">
        <f aca="false">Q184*H184</f>
        <v>0.066102</v>
      </c>
      <c r="S184" s="182" t="n">
        <v>0</v>
      </c>
      <c r="T184" s="183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84" t="s">
        <v>135</v>
      </c>
      <c r="AT184" s="184" t="s">
        <v>306</v>
      </c>
      <c r="AU184" s="184" t="s">
        <v>83</v>
      </c>
      <c r="AY184" s="3" t="s">
        <v>117</v>
      </c>
      <c r="BE184" s="185" t="n">
        <f aca="false">IF(N184="základná",J184,0)</f>
        <v>0</v>
      </c>
      <c r="BF184" s="185" t="n">
        <f aca="false">IF(N184="znížená",J184,0)</f>
        <v>0</v>
      </c>
      <c r="BG184" s="185" t="n">
        <f aca="false">IF(N184="zákl. prenesená",J184,0)</f>
        <v>0</v>
      </c>
      <c r="BH184" s="185" t="n">
        <f aca="false">IF(N184="zníž. prenesená",J184,0)</f>
        <v>0</v>
      </c>
      <c r="BI184" s="185" t="n">
        <f aca="false">IF(N184="nulová",J184,0)</f>
        <v>0</v>
      </c>
      <c r="BJ184" s="3" t="s">
        <v>83</v>
      </c>
      <c r="BK184" s="185" t="n">
        <f aca="false">ROUND(I184*H184,2)</f>
        <v>0</v>
      </c>
      <c r="BL184" s="3" t="s">
        <v>124</v>
      </c>
      <c r="BM184" s="184" t="s">
        <v>377</v>
      </c>
    </row>
    <row r="185" s="27" customFormat="true" ht="24.15" hidden="false" customHeight="true" outlineLevel="0" collapsed="false">
      <c r="A185" s="22"/>
      <c r="B185" s="171"/>
      <c r="C185" s="172" t="s">
        <v>196</v>
      </c>
      <c r="D185" s="172" t="s">
        <v>120</v>
      </c>
      <c r="E185" s="173" t="s">
        <v>378</v>
      </c>
      <c r="F185" s="174" t="s">
        <v>379</v>
      </c>
      <c r="G185" s="175" t="s">
        <v>139</v>
      </c>
      <c r="H185" s="176" t="n">
        <v>826.815</v>
      </c>
      <c r="I185" s="177"/>
      <c r="J185" s="178" t="n">
        <f aca="false">ROUND(I185*H185,2)</f>
        <v>0</v>
      </c>
      <c r="K185" s="179"/>
      <c r="L185" s="23"/>
      <c r="M185" s="180"/>
      <c r="N185" s="181" t="s">
        <v>41</v>
      </c>
      <c r="O185" s="65"/>
      <c r="P185" s="182" t="n">
        <f aca="false">O185*H185</f>
        <v>0</v>
      </c>
      <c r="Q185" s="182" t="n">
        <v>0</v>
      </c>
      <c r="R185" s="182" t="n">
        <f aca="false">Q185*H185</f>
        <v>0</v>
      </c>
      <c r="S185" s="182" t="n">
        <v>0</v>
      </c>
      <c r="T185" s="183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84" t="s">
        <v>124</v>
      </c>
      <c r="AT185" s="184" t="s">
        <v>120</v>
      </c>
      <c r="AU185" s="184" t="s">
        <v>83</v>
      </c>
      <c r="AY185" s="3" t="s">
        <v>117</v>
      </c>
      <c r="BE185" s="185" t="n">
        <f aca="false">IF(N185="základná",J185,0)</f>
        <v>0</v>
      </c>
      <c r="BF185" s="185" t="n">
        <f aca="false">IF(N185="znížená",J185,0)</f>
        <v>0</v>
      </c>
      <c r="BG185" s="185" t="n">
        <f aca="false">IF(N185="zákl. prenesená",J185,0)</f>
        <v>0</v>
      </c>
      <c r="BH185" s="185" t="n">
        <f aca="false">IF(N185="zníž. prenesená",J185,0)</f>
        <v>0</v>
      </c>
      <c r="BI185" s="185" t="n">
        <f aca="false">IF(N185="nulová",J185,0)</f>
        <v>0</v>
      </c>
      <c r="BJ185" s="3" t="s">
        <v>83</v>
      </c>
      <c r="BK185" s="185" t="n">
        <f aca="false">ROUND(I185*H185,2)</f>
        <v>0</v>
      </c>
      <c r="BL185" s="3" t="s">
        <v>124</v>
      </c>
      <c r="BM185" s="184" t="s">
        <v>380</v>
      </c>
    </row>
    <row r="186" s="27" customFormat="true" ht="24.15" hidden="false" customHeight="true" outlineLevel="0" collapsed="false">
      <c r="A186" s="22"/>
      <c r="B186" s="171"/>
      <c r="C186" s="172" t="s">
        <v>381</v>
      </c>
      <c r="D186" s="172" t="s">
        <v>120</v>
      </c>
      <c r="E186" s="173" t="s">
        <v>382</v>
      </c>
      <c r="F186" s="174" t="s">
        <v>383</v>
      </c>
      <c r="G186" s="175" t="s">
        <v>139</v>
      </c>
      <c r="H186" s="176" t="n">
        <v>1239.667</v>
      </c>
      <c r="I186" s="177"/>
      <c r="J186" s="178" t="n">
        <f aca="false">ROUND(I186*H186,2)</f>
        <v>0</v>
      </c>
      <c r="K186" s="179"/>
      <c r="L186" s="23"/>
      <c r="M186" s="180"/>
      <c r="N186" s="181" t="s">
        <v>41</v>
      </c>
      <c r="O186" s="65"/>
      <c r="P186" s="182" t="n">
        <f aca="false">O186*H186</f>
        <v>0</v>
      </c>
      <c r="Q186" s="182" t="n">
        <v>0.00867</v>
      </c>
      <c r="R186" s="182" t="n">
        <f aca="false">Q186*H186</f>
        <v>10.74791289</v>
      </c>
      <c r="S186" s="182" t="n">
        <v>0</v>
      </c>
      <c r="T186" s="183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84" t="s">
        <v>124</v>
      </c>
      <c r="AT186" s="184" t="s">
        <v>120</v>
      </c>
      <c r="AU186" s="184" t="s">
        <v>83</v>
      </c>
      <c r="AY186" s="3" t="s">
        <v>117</v>
      </c>
      <c r="BE186" s="185" t="n">
        <f aca="false">IF(N186="základná",J186,0)</f>
        <v>0</v>
      </c>
      <c r="BF186" s="185" t="n">
        <f aca="false">IF(N186="znížená",J186,0)</f>
        <v>0</v>
      </c>
      <c r="BG186" s="185" t="n">
        <f aca="false">IF(N186="zákl. prenesená",J186,0)</f>
        <v>0</v>
      </c>
      <c r="BH186" s="185" t="n">
        <f aca="false">IF(N186="zníž. prenesená",J186,0)</f>
        <v>0</v>
      </c>
      <c r="BI186" s="185" t="n">
        <f aca="false">IF(N186="nulová",J186,0)</f>
        <v>0</v>
      </c>
      <c r="BJ186" s="3" t="s">
        <v>83</v>
      </c>
      <c r="BK186" s="185" t="n">
        <f aca="false">ROUND(I186*H186,2)</f>
        <v>0</v>
      </c>
      <c r="BL186" s="3" t="s">
        <v>124</v>
      </c>
      <c r="BM186" s="184" t="s">
        <v>384</v>
      </c>
    </row>
    <row r="187" s="27" customFormat="true" ht="24.15" hidden="false" customHeight="true" outlineLevel="0" collapsed="false">
      <c r="A187" s="22"/>
      <c r="B187" s="171"/>
      <c r="C187" s="172" t="s">
        <v>199</v>
      </c>
      <c r="D187" s="172" t="s">
        <v>120</v>
      </c>
      <c r="E187" s="173" t="s">
        <v>385</v>
      </c>
      <c r="F187" s="174" t="s">
        <v>386</v>
      </c>
      <c r="G187" s="175" t="s">
        <v>123</v>
      </c>
      <c r="H187" s="176" t="n">
        <v>73</v>
      </c>
      <c r="I187" s="177"/>
      <c r="J187" s="178" t="n">
        <f aca="false">ROUND(I187*H187,2)</f>
        <v>0</v>
      </c>
      <c r="K187" s="179"/>
      <c r="L187" s="23"/>
      <c r="M187" s="180"/>
      <c r="N187" s="181" t="s">
        <v>41</v>
      </c>
      <c r="O187" s="65"/>
      <c r="P187" s="182" t="n">
        <f aca="false">O187*H187</f>
        <v>0</v>
      </c>
      <c r="Q187" s="182" t="n">
        <v>0.017495875</v>
      </c>
      <c r="R187" s="182" t="n">
        <f aca="false">Q187*H187</f>
        <v>1.277198875</v>
      </c>
      <c r="S187" s="182" t="n">
        <v>0</v>
      </c>
      <c r="T187" s="183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84" t="s">
        <v>124</v>
      </c>
      <c r="AT187" s="184" t="s">
        <v>120</v>
      </c>
      <c r="AU187" s="184" t="s">
        <v>83</v>
      </c>
      <c r="AY187" s="3" t="s">
        <v>117</v>
      </c>
      <c r="BE187" s="185" t="n">
        <f aca="false">IF(N187="základná",J187,0)</f>
        <v>0</v>
      </c>
      <c r="BF187" s="185" t="n">
        <f aca="false">IF(N187="znížená",J187,0)</f>
        <v>0</v>
      </c>
      <c r="BG187" s="185" t="n">
        <f aca="false">IF(N187="zákl. prenesená",J187,0)</f>
        <v>0</v>
      </c>
      <c r="BH187" s="185" t="n">
        <f aca="false">IF(N187="zníž. prenesená",J187,0)</f>
        <v>0</v>
      </c>
      <c r="BI187" s="185" t="n">
        <f aca="false">IF(N187="nulová",J187,0)</f>
        <v>0</v>
      </c>
      <c r="BJ187" s="3" t="s">
        <v>83</v>
      </c>
      <c r="BK187" s="185" t="n">
        <f aca="false">ROUND(I187*H187,2)</f>
        <v>0</v>
      </c>
      <c r="BL187" s="3" t="s">
        <v>124</v>
      </c>
      <c r="BM187" s="184" t="s">
        <v>387</v>
      </c>
    </row>
    <row r="188" s="27" customFormat="true" ht="16.5" hidden="false" customHeight="true" outlineLevel="0" collapsed="false">
      <c r="A188" s="22"/>
      <c r="B188" s="171"/>
      <c r="C188" s="191" t="s">
        <v>388</v>
      </c>
      <c r="D188" s="191" t="s">
        <v>306</v>
      </c>
      <c r="E188" s="192" t="s">
        <v>389</v>
      </c>
      <c r="F188" s="193" t="s">
        <v>390</v>
      </c>
      <c r="G188" s="194" t="s">
        <v>123</v>
      </c>
      <c r="H188" s="195" t="n">
        <v>73</v>
      </c>
      <c r="I188" s="196"/>
      <c r="J188" s="197" t="n">
        <f aca="false">ROUND(I188*H188,2)</f>
        <v>0</v>
      </c>
      <c r="K188" s="198"/>
      <c r="L188" s="199"/>
      <c r="M188" s="200"/>
      <c r="N188" s="201" t="s">
        <v>41</v>
      </c>
      <c r="O188" s="65"/>
      <c r="P188" s="182" t="n">
        <f aca="false">O188*H188</f>
        <v>0</v>
      </c>
      <c r="Q188" s="182" t="n">
        <v>0</v>
      </c>
      <c r="R188" s="182" t="n">
        <f aca="false">Q188*H188</f>
        <v>0</v>
      </c>
      <c r="S188" s="182" t="n">
        <v>0</v>
      </c>
      <c r="T188" s="183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84" t="s">
        <v>135</v>
      </c>
      <c r="AT188" s="184" t="s">
        <v>306</v>
      </c>
      <c r="AU188" s="184" t="s">
        <v>83</v>
      </c>
      <c r="AY188" s="3" t="s">
        <v>117</v>
      </c>
      <c r="BE188" s="185" t="n">
        <f aca="false">IF(N188="základná",J188,0)</f>
        <v>0</v>
      </c>
      <c r="BF188" s="185" t="n">
        <f aca="false">IF(N188="znížená",J188,0)</f>
        <v>0</v>
      </c>
      <c r="BG188" s="185" t="n">
        <f aca="false">IF(N188="zákl. prenesená",J188,0)</f>
        <v>0</v>
      </c>
      <c r="BH188" s="185" t="n">
        <f aca="false">IF(N188="zníž. prenesená",J188,0)</f>
        <v>0</v>
      </c>
      <c r="BI188" s="185" t="n">
        <f aca="false">IF(N188="nulová",J188,0)</f>
        <v>0</v>
      </c>
      <c r="BJ188" s="3" t="s">
        <v>83</v>
      </c>
      <c r="BK188" s="185" t="n">
        <f aca="false">ROUND(I188*H188,2)</f>
        <v>0</v>
      </c>
      <c r="BL188" s="3" t="s">
        <v>124</v>
      </c>
      <c r="BM188" s="184" t="s">
        <v>391</v>
      </c>
    </row>
    <row r="189" s="157" customFormat="true" ht="22.8" hidden="false" customHeight="true" outlineLevel="0" collapsed="false">
      <c r="B189" s="158"/>
      <c r="D189" s="159" t="s">
        <v>74</v>
      </c>
      <c r="E189" s="169" t="s">
        <v>118</v>
      </c>
      <c r="F189" s="169" t="s">
        <v>119</v>
      </c>
      <c r="I189" s="161"/>
      <c r="J189" s="170" t="n">
        <f aca="false">BK189</f>
        <v>0</v>
      </c>
      <c r="L189" s="158"/>
      <c r="M189" s="163"/>
      <c r="N189" s="164"/>
      <c r="O189" s="164"/>
      <c r="P189" s="165" t="n">
        <f aca="false">SUM(P190:P200)</f>
        <v>0</v>
      </c>
      <c r="Q189" s="164"/>
      <c r="R189" s="165" t="n">
        <f aca="false">SUM(R190:R200)</f>
        <v>196.75345229818</v>
      </c>
      <c r="S189" s="164"/>
      <c r="T189" s="166" t="n">
        <f aca="false">SUM(T190:T200)</f>
        <v>6.9297</v>
      </c>
      <c r="AR189" s="159" t="s">
        <v>12</v>
      </c>
      <c r="AT189" s="167" t="s">
        <v>74</v>
      </c>
      <c r="AU189" s="167" t="s">
        <v>12</v>
      </c>
      <c r="AY189" s="159" t="s">
        <v>117</v>
      </c>
      <c r="BK189" s="168" t="n">
        <f aca="false">SUM(BK190:BK200)</f>
        <v>0</v>
      </c>
    </row>
    <row r="190" s="27" customFormat="true" ht="37.8" hidden="false" customHeight="true" outlineLevel="0" collapsed="false">
      <c r="A190" s="22"/>
      <c r="B190" s="171"/>
      <c r="C190" s="172" t="s">
        <v>208</v>
      </c>
      <c r="D190" s="172" t="s">
        <v>120</v>
      </c>
      <c r="E190" s="173" t="s">
        <v>392</v>
      </c>
      <c r="F190" s="174" t="s">
        <v>393</v>
      </c>
      <c r="G190" s="175" t="s">
        <v>176</v>
      </c>
      <c r="H190" s="176" t="n">
        <v>248.641</v>
      </c>
      <c r="I190" s="177"/>
      <c r="J190" s="178" t="n">
        <f aca="false">ROUND(I190*H190,2)</f>
        <v>0</v>
      </c>
      <c r="K190" s="179"/>
      <c r="L190" s="23"/>
      <c r="M190" s="180"/>
      <c r="N190" s="181" t="s">
        <v>41</v>
      </c>
      <c r="O190" s="65"/>
      <c r="P190" s="182" t="n">
        <f aca="false">O190*H190</f>
        <v>0</v>
      </c>
      <c r="Q190" s="182" t="n">
        <v>0.0985296</v>
      </c>
      <c r="R190" s="182" t="n">
        <f aca="false">Q190*H190</f>
        <v>24.4984982736</v>
      </c>
      <c r="S190" s="182" t="n">
        <v>0</v>
      </c>
      <c r="T190" s="183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84" t="s">
        <v>124</v>
      </c>
      <c r="AT190" s="184" t="s">
        <v>120</v>
      </c>
      <c r="AU190" s="184" t="s">
        <v>83</v>
      </c>
      <c r="AY190" s="3" t="s">
        <v>117</v>
      </c>
      <c r="BE190" s="185" t="n">
        <f aca="false">IF(N190="základná",J190,0)</f>
        <v>0</v>
      </c>
      <c r="BF190" s="185" t="n">
        <f aca="false">IF(N190="znížená",J190,0)</f>
        <v>0</v>
      </c>
      <c r="BG190" s="185" t="n">
        <f aca="false">IF(N190="zákl. prenesená",J190,0)</f>
        <v>0</v>
      </c>
      <c r="BH190" s="185" t="n">
        <f aca="false">IF(N190="zníž. prenesená",J190,0)</f>
        <v>0</v>
      </c>
      <c r="BI190" s="185" t="n">
        <f aca="false">IF(N190="nulová",J190,0)</f>
        <v>0</v>
      </c>
      <c r="BJ190" s="3" t="s">
        <v>83</v>
      </c>
      <c r="BK190" s="185" t="n">
        <f aca="false">ROUND(I190*H190,2)</f>
        <v>0</v>
      </c>
      <c r="BL190" s="3" t="s">
        <v>124</v>
      </c>
      <c r="BM190" s="184" t="s">
        <v>394</v>
      </c>
    </row>
    <row r="191" s="27" customFormat="true" ht="21.75" hidden="false" customHeight="true" outlineLevel="0" collapsed="false">
      <c r="A191" s="22"/>
      <c r="B191" s="171"/>
      <c r="C191" s="191" t="s">
        <v>395</v>
      </c>
      <c r="D191" s="191" t="s">
        <v>306</v>
      </c>
      <c r="E191" s="192" t="s">
        <v>396</v>
      </c>
      <c r="F191" s="193" t="s">
        <v>397</v>
      </c>
      <c r="G191" s="194" t="s">
        <v>123</v>
      </c>
      <c r="H191" s="195" t="n">
        <v>250</v>
      </c>
      <c r="I191" s="196"/>
      <c r="J191" s="197" t="n">
        <f aca="false">ROUND(I191*H191,2)</f>
        <v>0</v>
      </c>
      <c r="K191" s="198"/>
      <c r="L191" s="199"/>
      <c r="M191" s="200"/>
      <c r="N191" s="201" t="s">
        <v>41</v>
      </c>
      <c r="O191" s="65"/>
      <c r="P191" s="182" t="n">
        <f aca="false">O191*H191</f>
        <v>0</v>
      </c>
      <c r="Q191" s="182" t="n">
        <v>0.0235</v>
      </c>
      <c r="R191" s="182" t="n">
        <f aca="false">Q191*H191</f>
        <v>5.875</v>
      </c>
      <c r="S191" s="182" t="n">
        <v>0</v>
      </c>
      <c r="T191" s="183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84" t="s">
        <v>135</v>
      </c>
      <c r="AT191" s="184" t="s">
        <v>306</v>
      </c>
      <c r="AU191" s="184" t="s">
        <v>83</v>
      </c>
      <c r="AY191" s="3" t="s">
        <v>117</v>
      </c>
      <c r="BE191" s="185" t="n">
        <f aca="false">IF(N191="základná",J191,0)</f>
        <v>0</v>
      </c>
      <c r="BF191" s="185" t="n">
        <f aca="false">IF(N191="znížená",J191,0)</f>
        <v>0</v>
      </c>
      <c r="BG191" s="185" t="n">
        <f aca="false">IF(N191="zákl. prenesená",J191,0)</f>
        <v>0</v>
      </c>
      <c r="BH191" s="185" t="n">
        <f aca="false">IF(N191="zníž. prenesená",J191,0)</f>
        <v>0</v>
      </c>
      <c r="BI191" s="185" t="n">
        <f aca="false">IF(N191="nulová",J191,0)</f>
        <v>0</v>
      </c>
      <c r="BJ191" s="3" t="s">
        <v>83</v>
      </c>
      <c r="BK191" s="185" t="n">
        <f aca="false">ROUND(I191*H191,2)</f>
        <v>0</v>
      </c>
      <c r="BL191" s="3" t="s">
        <v>124</v>
      </c>
      <c r="BM191" s="184" t="s">
        <v>398</v>
      </c>
    </row>
    <row r="192" s="27" customFormat="true" ht="33" hidden="false" customHeight="true" outlineLevel="0" collapsed="false">
      <c r="A192" s="22"/>
      <c r="B192" s="171"/>
      <c r="C192" s="172" t="s">
        <v>211</v>
      </c>
      <c r="D192" s="172" t="s">
        <v>120</v>
      </c>
      <c r="E192" s="173" t="s">
        <v>399</v>
      </c>
      <c r="F192" s="174" t="s">
        <v>400</v>
      </c>
      <c r="G192" s="175" t="s">
        <v>139</v>
      </c>
      <c r="H192" s="176" t="n">
        <v>2204.673</v>
      </c>
      <c r="I192" s="177"/>
      <c r="J192" s="178" t="n">
        <f aca="false">ROUND(I192*H192,2)</f>
        <v>0</v>
      </c>
      <c r="K192" s="179"/>
      <c r="L192" s="23"/>
      <c r="M192" s="180"/>
      <c r="N192" s="181" t="s">
        <v>41</v>
      </c>
      <c r="O192" s="65"/>
      <c r="P192" s="182" t="n">
        <f aca="false">O192*H192</f>
        <v>0</v>
      </c>
      <c r="Q192" s="182" t="n">
        <v>0.02571057</v>
      </c>
      <c r="R192" s="182" t="n">
        <f aca="false">Q192*H192</f>
        <v>56.68339949361</v>
      </c>
      <c r="S192" s="182" t="n">
        <v>0</v>
      </c>
      <c r="T192" s="183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84" t="s">
        <v>124</v>
      </c>
      <c r="AT192" s="184" t="s">
        <v>120</v>
      </c>
      <c r="AU192" s="184" t="s">
        <v>83</v>
      </c>
      <c r="AY192" s="3" t="s">
        <v>117</v>
      </c>
      <c r="BE192" s="185" t="n">
        <f aca="false">IF(N192="základná",J192,0)</f>
        <v>0</v>
      </c>
      <c r="BF192" s="185" t="n">
        <f aca="false">IF(N192="znížená",J192,0)</f>
        <v>0</v>
      </c>
      <c r="BG192" s="185" t="n">
        <f aca="false">IF(N192="zákl. prenesená",J192,0)</f>
        <v>0</v>
      </c>
      <c r="BH192" s="185" t="n">
        <f aca="false">IF(N192="zníž. prenesená",J192,0)</f>
        <v>0</v>
      </c>
      <c r="BI192" s="185" t="n">
        <f aca="false">IF(N192="nulová",J192,0)</f>
        <v>0</v>
      </c>
      <c r="BJ192" s="3" t="s">
        <v>83</v>
      </c>
      <c r="BK192" s="185" t="n">
        <f aca="false">ROUND(I192*H192,2)</f>
        <v>0</v>
      </c>
      <c r="BL192" s="3" t="s">
        <v>124</v>
      </c>
      <c r="BM192" s="184" t="s">
        <v>401</v>
      </c>
    </row>
    <row r="193" s="27" customFormat="true" ht="44.25" hidden="false" customHeight="true" outlineLevel="0" collapsed="false">
      <c r="A193" s="22"/>
      <c r="B193" s="171"/>
      <c r="C193" s="172" t="s">
        <v>402</v>
      </c>
      <c r="D193" s="172" t="s">
        <v>120</v>
      </c>
      <c r="E193" s="173" t="s">
        <v>403</v>
      </c>
      <c r="F193" s="174" t="s">
        <v>404</v>
      </c>
      <c r="G193" s="175" t="s">
        <v>139</v>
      </c>
      <c r="H193" s="176" t="n">
        <v>22046.73</v>
      </c>
      <c r="I193" s="177"/>
      <c r="J193" s="178" t="n">
        <f aca="false">ROUND(I193*H193,2)</f>
        <v>0</v>
      </c>
      <c r="K193" s="179"/>
      <c r="L193" s="23"/>
      <c r="M193" s="180"/>
      <c r="N193" s="181" t="s">
        <v>41</v>
      </c>
      <c r="O193" s="65"/>
      <c r="P193" s="182" t="n">
        <f aca="false">O193*H193</f>
        <v>0</v>
      </c>
      <c r="Q193" s="182" t="n">
        <v>0</v>
      </c>
      <c r="R193" s="182" t="n">
        <f aca="false">Q193*H193</f>
        <v>0</v>
      </c>
      <c r="S193" s="182" t="n">
        <v>0</v>
      </c>
      <c r="T193" s="183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84" t="s">
        <v>124</v>
      </c>
      <c r="AT193" s="184" t="s">
        <v>120</v>
      </c>
      <c r="AU193" s="184" t="s">
        <v>83</v>
      </c>
      <c r="AY193" s="3" t="s">
        <v>117</v>
      </c>
      <c r="BE193" s="185" t="n">
        <f aca="false">IF(N193="základná",J193,0)</f>
        <v>0</v>
      </c>
      <c r="BF193" s="185" t="n">
        <f aca="false">IF(N193="znížená",J193,0)</f>
        <v>0</v>
      </c>
      <c r="BG193" s="185" t="n">
        <f aca="false">IF(N193="zákl. prenesená",J193,0)</f>
        <v>0</v>
      </c>
      <c r="BH193" s="185" t="n">
        <f aca="false">IF(N193="zníž. prenesená",J193,0)</f>
        <v>0</v>
      </c>
      <c r="BI193" s="185" t="n">
        <f aca="false">IF(N193="nulová",J193,0)</f>
        <v>0</v>
      </c>
      <c r="BJ193" s="3" t="s">
        <v>83</v>
      </c>
      <c r="BK193" s="185" t="n">
        <f aca="false">ROUND(I193*H193,2)</f>
        <v>0</v>
      </c>
      <c r="BL193" s="3" t="s">
        <v>124</v>
      </c>
      <c r="BM193" s="184" t="s">
        <v>405</v>
      </c>
    </row>
    <row r="194" s="27" customFormat="true" ht="33" hidden="false" customHeight="true" outlineLevel="0" collapsed="false">
      <c r="A194" s="22"/>
      <c r="B194" s="171"/>
      <c r="C194" s="172" t="s">
        <v>217</v>
      </c>
      <c r="D194" s="172" t="s">
        <v>120</v>
      </c>
      <c r="E194" s="173" t="s">
        <v>406</v>
      </c>
      <c r="F194" s="174" t="s">
        <v>407</v>
      </c>
      <c r="G194" s="175" t="s">
        <v>139</v>
      </c>
      <c r="H194" s="176" t="n">
        <v>2204.673</v>
      </c>
      <c r="I194" s="177"/>
      <c r="J194" s="178" t="n">
        <f aca="false">ROUND(I194*H194,2)</f>
        <v>0</v>
      </c>
      <c r="K194" s="179"/>
      <c r="L194" s="23"/>
      <c r="M194" s="180"/>
      <c r="N194" s="181" t="s">
        <v>41</v>
      </c>
      <c r="O194" s="65"/>
      <c r="P194" s="182" t="n">
        <f aca="false">O194*H194</f>
        <v>0</v>
      </c>
      <c r="Q194" s="182" t="n">
        <v>0.02571</v>
      </c>
      <c r="R194" s="182" t="n">
        <f aca="false">Q194*H194</f>
        <v>56.68214283</v>
      </c>
      <c r="S194" s="182" t="n">
        <v>0</v>
      </c>
      <c r="T194" s="183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84" t="s">
        <v>124</v>
      </c>
      <c r="AT194" s="184" t="s">
        <v>120</v>
      </c>
      <c r="AU194" s="184" t="s">
        <v>83</v>
      </c>
      <c r="AY194" s="3" t="s">
        <v>117</v>
      </c>
      <c r="BE194" s="185" t="n">
        <f aca="false">IF(N194="základná",J194,0)</f>
        <v>0</v>
      </c>
      <c r="BF194" s="185" t="n">
        <f aca="false">IF(N194="znížená",J194,0)</f>
        <v>0</v>
      </c>
      <c r="BG194" s="185" t="n">
        <f aca="false">IF(N194="zákl. prenesená",J194,0)</f>
        <v>0</v>
      </c>
      <c r="BH194" s="185" t="n">
        <f aca="false">IF(N194="zníž. prenesená",J194,0)</f>
        <v>0</v>
      </c>
      <c r="BI194" s="185" t="n">
        <f aca="false">IF(N194="nulová",J194,0)</f>
        <v>0</v>
      </c>
      <c r="BJ194" s="3" t="s">
        <v>83</v>
      </c>
      <c r="BK194" s="185" t="n">
        <f aca="false">ROUND(I194*H194,2)</f>
        <v>0</v>
      </c>
      <c r="BL194" s="3" t="s">
        <v>124</v>
      </c>
      <c r="BM194" s="184" t="s">
        <v>408</v>
      </c>
    </row>
    <row r="195" s="27" customFormat="true" ht="24.15" hidden="false" customHeight="true" outlineLevel="0" collapsed="false">
      <c r="A195" s="22"/>
      <c r="B195" s="171"/>
      <c r="C195" s="172" t="s">
        <v>409</v>
      </c>
      <c r="D195" s="172" t="s">
        <v>120</v>
      </c>
      <c r="E195" s="173" t="s">
        <v>410</v>
      </c>
      <c r="F195" s="174" t="s">
        <v>411</v>
      </c>
      <c r="G195" s="175" t="s">
        <v>139</v>
      </c>
      <c r="H195" s="176" t="n">
        <v>1253.319</v>
      </c>
      <c r="I195" s="177"/>
      <c r="J195" s="178" t="n">
        <f aca="false">ROUND(I195*H195,2)</f>
        <v>0</v>
      </c>
      <c r="K195" s="179"/>
      <c r="L195" s="23"/>
      <c r="M195" s="180"/>
      <c r="N195" s="181" t="s">
        <v>41</v>
      </c>
      <c r="O195" s="65"/>
      <c r="P195" s="182" t="n">
        <f aca="false">O195*H195</f>
        <v>0</v>
      </c>
      <c r="Q195" s="182" t="n">
        <v>0.04219863</v>
      </c>
      <c r="R195" s="182" t="n">
        <f aca="false">Q195*H195</f>
        <v>52.88834475297</v>
      </c>
      <c r="S195" s="182" t="n">
        <v>0</v>
      </c>
      <c r="T195" s="183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84" t="s">
        <v>124</v>
      </c>
      <c r="AT195" s="184" t="s">
        <v>120</v>
      </c>
      <c r="AU195" s="184" t="s">
        <v>83</v>
      </c>
      <c r="AY195" s="3" t="s">
        <v>117</v>
      </c>
      <c r="BE195" s="185" t="n">
        <f aca="false">IF(N195="základná",J195,0)</f>
        <v>0</v>
      </c>
      <c r="BF195" s="185" t="n">
        <f aca="false">IF(N195="znížená",J195,0)</f>
        <v>0</v>
      </c>
      <c r="BG195" s="185" t="n">
        <f aca="false">IF(N195="zákl. prenesená",J195,0)</f>
        <v>0</v>
      </c>
      <c r="BH195" s="185" t="n">
        <f aca="false">IF(N195="zníž. prenesená",J195,0)</f>
        <v>0</v>
      </c>
      <c r="BI195" s="185" t="n">
        <f aca="false">IF(N195="nulová",J195,0)</f>
        <v>0</v>
      </c>
      <c r="BJ195" s="3" t="s">
        <v>83</v>
      </c>
      <c r="BK195" s="185" t="n">
        <f aca="false">ROUND(I195*H195,2)</f>
        <v>0</v>
      </c>
      <c r="BL195" s="3" t="s">
        <v>124</v>
      </c>
      <c r="BM195" s="184" t="s">
        <v>412</v>
      </c>
    </row>
    <row r="196" s="27" customFormat="true" ht="16.5" hidden="false" customHeight="true" outlineLevel="0" collapsed="false">
      <c r="A196" s="22"/>
      <c r="B196" s="171"/>
      <c r="C196" s="172" t="s">
        <v>220</v>
      </c>
      <c r="D196" s="172" t="s">
        <v>120</v>
      </c>
      <c r="E196" s="173" t="s">
        <v>413</v>
      </c>
      <c r="F196" s="174" t="s">
        <v>414</v>
      </c>
      <c r="G196" s="175" t="s">
        <v>176</v>
      </c>
      <c r="H196" s="176" t="n">
        <v>230.738</v>
      </c>
      <c r="I196" s="177"/>
      <c r="J196" s="178" t="n">
        <f aca="false">ROUND(I196*H196,2)</f>
        <v>0</v>
      </c>
      <c r="K196" s="179"/>
      <c r="L196" s="23"/>
      <c r="M196" s="180"/>
      <c r="N196" s="181" t="s">
        <v>41</v>
      </c>
      <c r="O196" s="65"/>
      <c r="P196" s="182" t="n">
        <f aca="false">O196*H196</f>
        <v>0</v>
      </c>
      <c r="Q196" s="182" t="n">
        <v>0.000546</v>
      </c>
      <c r="R196" s="182" t="n">
        <f aca="false">Q196*H196</f>
        <v>0.125982948</v>
      </c>
      <c r="S196" s="182" t="n">
        <v>0</v>
      </c>
      <c r="T196" s="183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84" t="s">
        <v>124</v>
      </c>
      <c r="AT196" s="184" t="s">
        <v>120</v>
      </c>
      <c r="AU196" s="184" t="s">
        <v>83</v>
      </c>
      <c r="AY196" s="3" t="s">
        <v>117</v>
      </c>
      <c r="BE196" s="185" t="n">
        <f aca="false">IF(N196="základná",J196,0)</f>
        <v>0</v>
      </c>
      <c r="BF196" s="185" t="n">
        <f aca="false">IF(N196="znížená",J196,0)</f>
        <v>0</v>
      </c>
      <c r="BG196" s="185" t="n">
        <f aca="false">IF(N196="zákl. prenesená",J196,0)</f>
        <v>0</v>
      </c>
      <c r="BH196" s="185" t="n">
        <f aca="false">IF(N196="zníž. prenesená",J196,0)</f>
        <v>0</v>
      </c>
      <c r="BI196" s="185" t="n">
        <f aca="false">IF(N196="nulová",J196,0)</f>
        <v>0</v>
      </c>
      <c r="BJ196" s="3" t="s">
        <v>83</v>
      </c>
      <c r="BK196" s="185" t="n">
        <f aca="false">ROUND(I196*H196,2)</f>
        <v>0</v>
      </c>
      <c r="BL196" s="3" t="s">
        <v>124</v>
      </c>
      <c r="BM196" s="184" t="s">
        <v>415</v>
      </c>
    </row>
    <row r="197" s="27" customFormat="true" ht="24.15" hidden="false" customHeight="true" outlineLevel="0" collapsed="false">
      <c r="A197" s="22"/>
      <c r="B197" s="171"/>
      <c r="C197" s="172" t="s">
        <v>416</v>
      </c>
      <c r="D197" s="172" t="s">
        <v>120</v>
      </c>
      <c r="E197" s="173" t="s">
        <v>417</v>
      </c>
      <c r="F197" s="174" t="s">
        <v>418</v>
      </c>
      <c r="G197" s="175" t="s">
        <v>123</v>
      </c>
      <c r="H197" s="176" t="n">
        <v>4</v>
      </c>
      <c r="I197" s="177"/>
      <c r="J197" s="178" t="n">
        <f aca="false">ROUND(I197*H197,2)</f>
        <v>0</v>
      </c>
      <c r="K197" s="179"/>
      <c r="L197" s="23"/>
      <c r="M197" s="180"/>
      <c r="N197" s="181" t="s">
        <v>41</v>
      </c>
      <c r="O197" s="65"/>
      <c r="P197" s="182" t="n">
        <f aca="false">O197*H197</f>
        <v>0</v>
      </c>
      <c r="Q197" s="182" t="n">
        <v>2.1E-005</v>
      </c>
      <c r="R197" s="182" t="n">
        <f aca="false">Q197*H197</f>
        <v>8.4E-005</v>
      </c>
      <c r="S197" s="182" t="n">
        <v>0</v>
      </c>
      <c r="T197" s="183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84" t="s">
        <v>124</v>
      </c>
      <c r="AT197" s="184" t="s">
        <v>120</v>
      </c>
      <c r="AU197" s="184" t="s">
        <v>83</v>
      </c>
      <c r="AY197" s="3" t="s">
        <v>117</v>
      </c>
      <c r="BE197" s="185" t="n">
        <f aca="false">IF(N197="základná",J197,0)</f>
        <v>0</v>
      </c>
      <c r="BF197" s="185" t="n">
        <f aca="false">IF(N197="znížená",J197,0)</f>
        <v>0</v>
      </c>
      <c r="BG197" s="185" t="n">
        <f aca="false">IF(N197="zákl. prenesená",J197,0)</f>
        <v>0</v>
      </c>
      <c r="BH197" s="185" t="n">
        <f aca="false">IF(N197="zníž. prenesená",J197,0)</f>
        <v>0</v>
      </c>
      <c r="BI197" s="185" t="n">
        <f aca="false">IF(N197="nulová",J197,0)</f>
        <v>0</v>
      </c>
      <c r="BJ197" s="3" t="s">
        <v>83</v>
      </c>
      <c r="BK197" s="185" t="n">
        <f aca="false">ROUND(I197*H197,2)</f>
        <v>0</v>
      </c>
      <c r="BL197" s="3" t="s">
        <v>124</v>
      </c>
      <c r="BM197" s="184" t="s">
        <v>419</v>
      </c>
    </row>
    <row r="198" s="27" customFormat="true" ht="33" hidden="false" customHeight="true" outlineLevel="0" collapsed="false">
      <c r="A198" s="22"/>
      <c r="B198" s="171"/>
      <c r="C198" s="191" t="s">
        <v>224</v>
      </c>
      <c r="D198" s="191" t="s">
        <v>306</v>
      </c>
      <c r="E198" s="192" t="s">
        <v>420</v>
      </c>
      <c r="F198" s="193" t="s">
        <v>421</v>
      </c>
      <c r="G198" s="194" t="s">
        <v>123</v>
      </c>
      <c r="H198" s="195" t="n">
        <v>4</v>
      </c>
      <c r="I198" s="196"/>
      <c r="J198" s="197" t="n">
        <f aca="false">ROUND(I198*H198,2)</f>
        <v>0</v>
      </c>
      <c r="K198" s="198"/>
      <c r="L198" s="199"/>
      <c r="M198" s="200"/>
      <c r="N198" s="201" t="s">
        <v>41</v>
      </c>
      <c r="O198" s="65"/>
      <c r="P198" s="182" t="n">
        <f aca="false">O198*H198</f>
        <v>0</v>
      </c>
      <c r="Q198" s="182" t="n">
        <v>0</v>
      </c>
      <c r="R198" s="182" t="n">
        <f aca="false">Q198*H198</f>
        <v>0</v>
      </c>
      <c r="S198" s="182" t="n">
        <v>0</v>
      </c>
      <c r="T198" s="183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84" t="s">
        <v>135</v>
      </c>
      <c r="AT198" s="184" t="s">
        <v>306</v>
      </c>
      <c r="AU198" s="184" t="s">
        <v>83</v>
      </c>
      <c r="AY198" s="3" t="s">
        <v>117</v>
      </c>
      <c r="BE198" s="185" t="n">
        <f aca="false">IF(N198="základná",J198,0)</f>
        <v>0</v>
      </c>
      <c r="BF198" s="185" t="n">
        <f aca="false">IF(N198="znížená",J198,0)</f>
        <v>0</v>
      </c>
      <c r="BG198" s="185" t="n">
        <f aca="false">IF(N198="zákl. prenesená",J198,0)</f>
        <v>0</v>
      </c>
      <c r="BH198" s="185" t="n">
        <f aca="false">IF(N198="zníž. prenesená",J198,0)</f>
        <v>0</v>
      </c>
      <c r="BI198" s="185" t="n">
        <f aca="false">IF(N198="nulová",J198,0)</f>
        <v>0</v>
      </c>
      <c r="BJ198" s="3" t="s">
        <v>83</v>
      </c>
      <c r="BK198" s="185" t="n">
        <f aca="false">ROUND(I198*H198,2)</f>
        <v>0</v>
      </c>
      <c r="BL198" s="3" t="s">
        <v>124</v>
      </c>
      <c r="BM198" s="184" t="s">
        <v>422</v>
      </c>
    </row>
    <row r="199" s="27" customFormat="true" ht="33" hidden="false" customHeight="true" outlineLevel="0" collapsed="false">
      <c r="A199" s="22"/>
      <c r="B199" s="171"/>
      <c r="C199" s="172" t="s">
        <v>423</v>
      </c>
      <c r="D199" s="172" t="s">
        <v>120</v>
      </c>
      <c r="E199" s="173" t="s">
        <v>424</v>
      </c>
      <c r="F199" s="174" t="s">
        <v>425</v>
      </c>
      <c r="G199" s="175" t="s">
        <v>123</v>
      </c>
      <c r="H199" s="176" t="n">
        <v>33</v>
      </c>
      <c r="I199" s="177"/>
      <c r="J199" s="178" t="n">
        <f aca="false">ROUND(I199*H199,2)</f>
        <v>0</v>
      </c>
      <c r="K199" s="179"/>
      <c r="L199" s="23"/>
      <c r="M199" s="180"/>
      <c r="N199" s="181" t="s">
        <v>41</v>
      </c>
      <c r="O199" s="65"/>
      <c r="P199" s="182" t="n">
        <f aca="false">O199*H199</f>
        <v>0</v>
      </c>
      <c r="Q199" s="182" t="n">
        <v>0</v>
      </c>
      <c r="R199" s="182" t="n">
        <f aca="false">Q199*H199</f>
        <v>0</v>
      </c>
      <c r="S199" s="182" t="n">
        <v>0.154</v>
      </c>
      <c r="T199" s="183" t="n">
        <f aca="false">S199*H199</f>
        <v>5.082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84" t="s">
        <v>124</v>
      </c>
      <c r="AT199" s="184" t="s">
        <v>120</v>
      </c>
      <c r="AU199" s="184" t="s">
        <v>83</v>
      </c>
      <c r="AY199" s="3" t="s">
        <v>117</v>
      </c>
      <c r="BE199" s="185" t="n">
        <f aca="false">IF(N199="základná",J199,0)</f>
        <v>0</v>
      </c>
      <c r="BF199" s="185" t="n">
        <f aca="false">IF(N199="znížená",J199,0)</f>
        <v>0</v>
      </c>
      <c r="BG199" s="185" t="n">
        <f aca="false">IF(N199="zákl. prenesená",J199,0)</f>
        <v>0</v>
      </c>
      <c r="BH199" s="185" t="n">
        <f aca="false">IF(N199="zníž. prenesená",J199,0)</f>
        <v>0</v>
      </c>
      <c r="BI199" s="185" t="n">
        <f aca="false">IF(N199="nulová",J199,0)</f>
        <v>0</v>
      </c>
      <c r="BJ199" s="3" t="s">
        <v>83</v>
      </c>
      <c r="BK199" s="185" t="n">
        <f aca="false">ROUND(I199*H199,2)</f>
        <v>0</v>
      </c>
      <c r="BL199" s="3" t="s">
        <v>124</v>
      </c>
      <c r="BM199" s="184" t="s">
        <v>426</v>
      </c>
    </row>
    <row r="200" s="27" customFormat="true" ht="37.8" hidden="false" customHeight="true" outlineLevel="0" collapsed="false">
      <c r="A200" s="22"/>
      <c r="B200" s="171"/>
      <c r="C200" s="172" t="s">
        <v>227</v>
      </c>
      <c r="D200" s="172" t="s">
        <v>120</v>
      </c>
      <c r="E200" s="173" t="s">
        <v>427</v>
      </c>
      <c r="F200" s="174" t="s">
        <v>428</v>
      </c>
      <c r="G200" s="175" t="s">
        <v>176</v>
      </c>
      <c r="H200" s="176" t="n">
        <v>205.3</v>
      </c>
      <c r="I200" s="177"/>
      <c r="J200" s="178" t="n">
        <f aca="false">ROUND(I200*H200,2)</f>
        <v>0</v>
      </c>
      <c r="K200" s="179"/>
      <c r="L200" s="23"/>
      <c r="M200" s="180"/>
      <c r="N200" s="181" t="s">
        <v>41</v>
      </c>
      <c r="O200" s="65"/>
      <c r="P200" s="182" t="n">
        <f aca="false">O200*H200</f>
        <v>0</v>
      </c>
      <c r="Q200" s="182" t="n">
        <v>0</v>
      </c>
      <c r="R200" s="182" t="n">
        <f aca="false">Q200*H200</f>
        <v>0</v>
      </c>
      <c r="S200" s="182" t="n">
        <v>0.009</v>
      </c>
      <c r="T200" s="183" t="n">
        <f aca="false">S200*H200</f>
        <v>1.8477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84" t="s">
        <v>124</v>
      </c>
      <c r="AT200" s="184" t="s">
        <v>120</v>
      </c>
      <c r="AU200" s="184" t="s">
        <v>83</v>
      </c>
      <c r="AY200" s="3" t="s">
        <v>117</v>
      </c>
      <c r="BE200" s="185" t="n">
        <f aca="false">IF(N200="základná",J200,0)</f>
        <v>0</v>
      </c>
      <c r="BF200" s="185" t="n">
        <f aca="false">IF(N200="znížená",J200,0)</f>
        <v>0</v>
      </c>
      <c r="BG200" s="185" t="n">
        <f aca="false">IF(N200="zákl. prenesená",J200,0)</f>
        <v>0</v>
      </c>
      <c r="BH200" s="185" t="n">
        <f aca="false">IF(N200="zníž. prenesená",J200,0)</f>
        <v>0</v>
      </c>
      <c r="BI200" s="185" t="n">
        <f aca="false">IF(N200="nulová",J200,0)</f>
        <v>0</v>
      </c>
      <c r="BJ200" s="3" t="s">
        <v>83</v>
      </c>
      <c r="BK200" s="185" t="n">
        <f aca="false">ROUND(I200*H200,2)</f>
        <v>0</v>
      </c>
      <c r="BL200" s="3" t="s">
        <v>124</v>
      </c>
      <c r="BM200" s="184" t="s">
        <v>429</v>
      </c>
    </row>
    <row r="201" s="157" customFormat="true" ht="22.8" hidden="false" customHeight="true" outlineLevel="0" collapsed="false">
      <c r="B201" s="158"/>
      <c r="D201" s="159" t="s">
        <v>74</v>
      </c>
      <c r="E201" s="169" t="s">
        <v>430</v>
      </c>
      <c r="F201" s="169" t="s">
        <v>431</v>
      </c>
      <c r="I201" s="161"/>
      <c r="J201" s="170" t="n">
        <f aca="false">BK201</f>
        <v>0</v>
      </c>
      <c r="L201" s="158"/>
      <c r="M201" s="163"/>
      <c r="N201" s="164"/>
      <c r="O201" s="164"/>
      <c r="P201" s="165" t="n">
        <f aca="false">P202</f>
        <v>0</v>
      </c>
      <c r="Q201" s="164"/>
      <c r="R201" s="165" t="n">
        <f aca="false">R202</f>
        <v>0</v>
      </c>
      <c r="S201" s="164"/>
      <c r="T201" s="166" t="n">
        <f aca="false">T202</f>
        <v>0</v>
      </c>
      <c r="AR201" s="159" t="s">
        <v>12</v>
      </c>
      <c r="AT201" s="167" t="s">
        <v>74</v>
      </c>
      <c r="AU201" s="167" t="s">
        <v>12</v>
      </c>
      <c r="AY201" s="159" t="s">
        <v>117</v>
      </c>
      <c r="BK201" s="168" t="n">
        <f aca="false">BK202</f>
        <v>0</v>
      </c>
    </row>
    <row r="202" s="27" customFormat="true" ht="24.15" hidden="false" customHeight="true" outlineLevel="0" collapsed="false">
      <c r="A202" s="22"/>
      <c r="B202" s="171"/>
      <c r="C202" s="172" t="s">
        <v>432</v>
      </c>
      <c r="D202" s="172" t="s">
        <v>120</v>
      </c>
      <c r="E202" s="173" t="s">
        <v>433</v>
      </c>
      <c r="F202" s="174" t="s">
        <v>434</v>
      </c>
      <c r="G202" s="175" t="s">
        <v>184</v>
      </c>
      <c r="H202" s="176" t="n">
        <v>859.609</v>
      </c>
      <c r="I202" s="177"/>
      <c r="J202" s="178" t="n">
        <f aca="false">ROUND(I202*H202,2)</f>
        <v>0</v>
      </c>
      <c r="K202" s="179"/>
      <c r="L202" s="23"/>
      <c r="M202" s="180"/>
      <c r="N202" s="181" t="s">
        <v>41</v>
      </c>
      <c r="O202" s="65"/>
      <c r="P202" s="182" t="n">
        <f aca="false">O202*H202</f>
        <v>0</v>
      </c>
      <c r="Q202" s="182" t="n">
        <v>0</v>
      </c>
      <c r="R202" s="182" t="n">
        <f aca="false">Q202*H202</f>
        <v>0</v>
      </c>
      <c r="S202" s="182" t="n">
        <v>0</v>
      </c>
      <c r="T202" s="183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84" t="s">
        <v>124</v>
      </c>
      <c r="AT202" s="184" t="s">
        <v>120</v>
      </c>
      <c r="AU202" s="184" t="s">
        <v>83</v>
      </c>
      <c r="AY202" s="3" t="s">
        <v>117</v>
      </c>
      <c r="BE202" s="185" t="n">
        <f aca="false">IF(N202="základná",J202,0)</f>
        <v>0</v>
      </c>
      <c r="BF202" s="185" t="n">
        <f aca="false">IF(N202="znížená",J202,0)</f>
        <v>0</v>
      </c>
      <c r="BG202" s="185" t="n">
        <f aca="false">IF(N202="zákl. prenesená",J202,0)</f>
        <v>0</v>
      </c>
      <c r="BH202" s="185" t="n">
        <f aca="false">IF(N202="zníž. prenesená",J202,0)</f>
        <v>0</v>
      </c>
      <c r="BI202" s="185" t="n">
        <f aca="false">IF(N202="nulová",J202,0)</f>
        <v>0</v>
      </c>
      <c r="BJ202" s="3" t="s">
        <v>83</v>
      </c>
      <c r="BK202" s="185" t="n">
        <f aca="false">ROUND(I202*H202,2)</f>
        <v>0</v>
      </c>
      <c r="BL202" s="3" t="s">
        <v>124</v>
      </c>
      <c r="BM202" s="184" t="s">
        <v>435</v>
      </c>
    </row>
    <row r="203" s="157" customFormat="true" ht="25.9" hidden="false" customHeight="true" outlineLevel="0" collapsed="false">
      <c r="B203" s="158"/>
      <c r="D203" s="159" t="s">
        <v>74</v>
      </c>
      <c r="E203" s="160" t="s">
        <v>200</v>
      </c>
      <c r="F203" s="160" t="s">
        <v>201</v>
      </c>
      <c r="I203" s="161"/>
      <c r="J203" s="162" t="n">
        <f aca="false">BK203</f>
        <v>0</v>
      </c>
      <c r="L203" s="158"/>
      <c r="M203" s="163"/>
      <c r="N203" s="164"/>
      <c r="O203" s="164"/>
      <c r="P203" s="165" t="n">
        <f aca="false">P204+P211+P220+P227+P241+P266+P283+P291+P304+P337+P341+P349+P355+P358+P362+P364</f>
        <v>0</v>
      </c>
      <c r="Q203" s="164"/>
      <c r="R203" s="165" t="n">
        <f aca="false">R204+R211+R220+R227+R241+R266+R283+R291+R304+R337+R341+R349+R355+R358+R362+R364</f>
        <v>37.030500117304</v>
      </c>
      <c r="S203" s="164"/>
      <c r="T203" s="166" t="n">
        <f aca="false">T204+T211+T220+T227+T241+T266+T283+T291+T304+T337+T341+T349+T355+T358+T362+T364</f>
        <v>0</v>
      </c>
      <c r="AR203" s="159" t="s">
        <v>83</v>
      </c>
      <c r="AT203" s="167" t="s">
        <v>74</v>
      </c>
      <c r="AU203" s="167" t="s">
        <v>75</v>
      </c>
      <c r="AY203" s="159" t="s">
        <v>117</v>
      </c>
      <c r="BK203" s="168" t="n">
        <f aca="false">BK204+BK211+BK220+BK227+BK241+BK266+BK283+BK291+BK304+BK337+BK341+BK349+BK355+BK358+BK362+BK364</f>
        <v>0</v>
      </c>
    </row>
    <row r="204" s="157" customFormat="true" ht="22.8" hidden="false" customHeight="true" outlineLevel="0" collapsed="false">
      <c r="B204" s="158"/>
      <c r="D204" s="159" t="s">
        <v>74</v>
      </c>
      <c r="E204" s="169" t="s">
        <v>436</v>
      </c>
      <c r="F204" s="169" t="s">
        <v>437</v>
      </c>
      <c r="I204" s="161"/>
      <c r="J204" s="170" t="n">
        <f aca="false">BK204</f>
        <v>0</v>
      </c>
      <c r="L204" s="158"/>
      <c r="M204" s="163"/>
      <c r="N204" s="164"/>
      <c r="O204" s="164"/>
      <c r="P204" s="165" t="n">
        <f aca="false">SUM(P205:P210)</f>
        <v>0</v>
      </c>
      <c r="Q204" s="164"/>
      <c r="R204" s="165" t="n">
        <f aca="false">SUM(R205:R210)</f>
        <v>0.11940015</v>
      </c>
      <c r="S204" s="164"/>
      <c r="T204" s="166" t="n">
        <f aca="false">SUM(T205:T210)</f>
        <v>0</v>
      </c>
      <c r="AR204" s="159" t="s">
        <v>83</v>
      </c>
      <c r="AT204" s="167" t="s">
        <v>74</v>
      </c>
      <c r="AU204" s="167" t="s">
        <v>12</v>
      </c>
      <c r="AY204" s="159" t="s">
        <v>117</v>
      </c>
      <c r="BK204" s="168" t="n">
        <f aca="false">SUM(BK205:BK210)</f>
        <v>0</v>
      </c>
    </row>
    <row r="205" s="27" customFormat="true" ht="33" hidden="false" customHeight="true" outlineLevel="0" collapsed="false">
      <c r="A205" s="22"/>
      <c r="B205" s="171"/>
      <c r="C205" s="172" t="s">
        <v>233</v>
      </c>
      <c r="D205" s="172" t="s">
        <v>120</v>
      </c>
      <c r="E205" s="173" t="s">
        <v>438</v>
      </c>
      <c r="F205" s="174" t="s">
        <v>439</v>
      </c>
      <c r="G205" s="175" t="s">
        <v>139</v>
      </c>
      <c r="H205" s="176" t="n">
        <v>106.607</v>
      </c>
      <c r="I205" s="177"/>
      <c r="J205" s="178" t="n">
        <f aca="false">ROUND(I205*H205,2)</f>
        <v>0</v>
      </c>
      <c r="K205" s="179"/>
      <c r="L205" s="23"/>
      <c r="M205" s="180"/>
      <c r="N205" s="181" t="s">
        <v>41</v>
      </c>
      <c r="O205" s="65"/>
      <c r="P205" s="182" t="n">
        <f aca="false">O205*H205</f>
        <v>0</v>
      </c>
      <c r="Q205" s="182" t="n">
        <v>0</v>
      </c>
      <c r="R205" s="182" t="n">
        <f aca="false">Q205*H205</f>
        <v>0</v>
      </c>
      <c r="S205" s="182" t="n">
        <v>0</v>
      </c>
      <c r="T205" s="183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84" t="s">
        <v>150</v>
      </c>
      <c r="AT205" s="184" t="s">
        <v>120</v>
      </c>
      <c r="AU205" s="184" t="s">
        <v>83</v>
      </c>
      <c r="AY205" s="3" t="s">
        <v>117</v>
      </c>
      <c r="BE205" s="185" t="n">
        <f aca="false">IF(N205="základná",J205,0)</f>
        <v>0</v>
      </c>
      <c r="BF205" s="185" t="n">
        <f aca="false">IF(N205="znížená",J205,0)</f>
        <v>0</v>
      </c>
      <c r="BG205" s="185" t="n">
        <f aca="false">IF(N205="zákl. prenesená",J205,0)</f>
        <v>0</v>
      </c>
      <c r="BH205" s="185" t="n">
        <f aca="false">IF(N205="zníž. prenesená",J205,0)</f>
        <v>0</v>
      </c>
      <c r="BI205" s="185" t="n">
        <f aca="false">IF(N205="nulová",J205,0)</f>
        <v>0</v>
      </c>
      <c r="BJ205" s="3" t="s">
        <v>83</v>
      </c>
      <c r="BK205" s="185" t="n">
        <f aca="false">ROUND(I205*H205,2)</f>
        <v>0</v>
      </c>
      <c r="BL205" s="3" t="s">
        <v>150</v>
      </c>
      <c r="BM205" s="184" t="s">
        <v>440</v>
      </c>
    </row>
    <row r="206" s="27" customFormat="true" ht="24.15" hidden="false" customHeight="true" outlineLevel="0" collapsed="false">
      <c r="A206" s="22"/>
      <c r="B206" s="171"/>
      <c r="C206" s="191" t="s">
        <v>441</v>
      </c>
      <c r="D206" s="191" t="s">
        <v>306</v>
      </c>
      <c r="E206" s="192" t="s">
        <v>442</v>
      </c>
      <c r="F206" s="193" t="s">
        <v>443</v>
      </c>
      <c r="G206" s="194" t="s">
        <v>444</v>
      </c>
      <c r="H206" s="195" t="n">
        <v>117.268</v>
      </c>
      <c r="I206" s="196"/>
      <c r="J206" s="197" t="n">
        <f aca="false">ROUND(I206*H206,2)</f>
        <v>0</v>
      </c>
      <c r="K206" s="198"/>
      <c r="L206" s="199"/>
      <c r="M206" s="200"/>
      <c r="N206" s="201" t="s">
        <v>41</v>
      </c>
      <c r="O206" s="65"/>
      <c r="P206" s="182" t="n">
        <f aca="false">O206*H206</f>
        <v>0</v>
      </c>
      <c r="Q206" s="182" t="n">
        <v>0.001</v>
      </c>
      <c r="R206" s="182" t="n">
        <f aca="false">Q206*H206</f>
        <v>0.117268</v>
      </c>
      <c r="S206" s="182" t="n">
        <v>0</v>
      </c>
      <c r="T206" s="183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84" t="s">
        <v>177</v>
      </c>
      <c r="AT206" s="184" t="s">
        <v>306</v>
      </c>
      <c r="AU206" s="184" t="s">
        <v>83</v>
      </c>
      <c r="AY206" s="3" t="s">
        <v>117</v>
      </c>
      <c r="BE206" s="185" t="n">
        <f aca="false">IF(N206="základná",J206,0)</f>
        <v>0</v>
      </c>
      <c r="BF206" s="185" t="n">
        <f aca="false">IF(N206="znížená",J206,0)</f>
        <v>0</v>
      </c>
      <c r="BG206" s="185" t="n">
        <f aca="false">IF(N206="zákl. prenesená",J206,0)</f>
        <v>0</v>
      </c>
      <c r="BH206" s="185" t="n">
        <f aca="false">IF(N206="zníž. prenesená",J206,0)</f>
        <v>0</v>
      </c>
      <c r="BI206" s="185" t="n">
        <f aca="false">IF(N206="nulová",J206,0)</f>
        <v>0</v>
      </c>
      <c r="BJ206" s="3" t="s">
        <v>83</v>
      </c>
      <c r="BK206" s="185" t="n">
        <f aca="false">ROUND(I206*H206,2)</f>
        <v>0</v>
      </c>
      <c r="BL206" s="3" t="s">
        <v>150</v>
      </c>
      <c r="BM206" s="184" t="s">
        <v>445</v>
      </c>
    </row>
    <row r="207" s="27" customFormat="true" ht="24.15" hidden="false" customHeight="true" outlineLevel="0" collapsed="false">
      <c r="A207" s="22"/>
      <c r="B207" s="171"/>
      <c r="C207" s="191" t="s">
        <v>236</v>
      </c>
      <c r="D207" s="191" t="s">
        <v>306</v>
      </c>
      <c r="E207" s="192" t="s">
        <v>446</v>
      </c>
      <c r="F207" s="193" t="s">
        <v>447</v>
      </c>
      <c r="G207" s="194" t="s">
        <v>176</v>
      </c>
      <c r="H207" s="195" t="n">
        <v>42.643</v>
      </c>
      <c r="I207" s="196"/>
      <c r="J207" s="197" t="n">
        <f aca="false">ROUND(I207*H207,2)</f>
        <v>0</v>
      </c>
      <c r="K207" s="198"/>
      <c r="L207" s="199"/>
      <c r="M207" s="200"/>
      <c r="N207" s="201" t="s">
        <v>41</v>
      </c>
      <c r="O207" s="65"/>
      <c r="P207" s="182" t="n">
        <f aca="false">O207*H207</f>
        <v>0</v>
      </c>
      <c r="Q207" s="182" t="n">
        <v>5E-005</v>
      </c>
      <c r="R207" s="182" t="n">
        <f aca="false">Q207*H207</f>
        <v>0.00213215</v>
      </c>
      <c r="S207" s="182" t="n">
        <v>0</v>
      </c>
      <c r="T207" s="183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84" t="s">
        <v>177</v>
      </c>
      <c r="AT207" s="184" t="s">
        <v>306</v>
      </c>
      <c r="AU207" s="184" t="s">
        <v>83</v>
      </c>
      <c r="AY207" s="3" t="s">
        <v>117</v>
      </c>
      <c r="BE207" s="185" t="n">
        <f aca="false">IF(N207="základná",J207,0)</f>
        <v>0</v>
      </c>
      <c r="BF207" s="185" t="n">
        <f aca="false">IF(N207="znížená",J207,0)</f>
        <v>0</v>
      </c>
      <c r="BG207" s="185" t="n">
        <f aca="false">IF(N207="zákl. prenesená",J207,0)</f>
        <v>0</v>
      </c>
      <c r="BH207" s="185" t="n">
        <f aca="false">IF(N207="zníž. prenesená",J207,0)</f>
        <v>0</v>
      </c>
      <c r="BI207" s="185" t="n">
        <f aca="false">IF(N207="nulová",J207,0)</f>
        <v>0</v>
      </c>
      <c r="BJ207" s="3" t="s">
        <v>83</v>
      </c>
      <c r="BK207" s="185" t="n">
        <f aca="false">ROUND(I207*H207,2)</f>
        <v>0</v>
      </c>
      <c r="BL207" s="3" t="s">
        <v>150</v>
      </c>
      <c r="BM207" s="184" t="s">
        <v>448</v>
      </c>
    </row>
    <row r="208" s="27" customFormat="true" ht="21.75" hidden="false" customHeight="true" outlineLevel="0" collapsed="false">
      <c r="A208" s="22"/>
      <c r="B208" s="171"/>
      <c r="C208" s="172" t="s">
        <v>449</v>
      </c>
      <c r="D208" s="172" t="s">
        <v>120</v>
      </c>
      <c r="E208" s="173" t="s">
        <v>450</v>
      </c>
      <c r="F208" s="174" t="s">
        <v>451</v>
      </c>
      <c r="G208" s="175" t="s">
        <v>139</v>
      </c>
      <c r="H208" s="176" t="n">
        <v>800.798</v>
      </c>
      <c r="I208" s="177"/>
      <c r="J208" s="178" t="n">
        <f aca="false">ROUND(I208*H208,2)</f>
        <v>0</v>
      </c>
      <c r="K208" s="179"/>
      <c r="L208" s="23"/>
      <c r="M208" s="180"/>
      <c r="N208" s="181" t="s">
        <v>41</v>
      </c>
      <c r="O208" s="65"/>
      <c r="P208" s="182" t="n">
        <f aca="false">O208*H208</f>
        <v>0</v>
      </c>
      <c r="Q208" s="182" t="n">
        <v>0</v>
      </c>
      <c r="R208" s="182" t="n">
        <f aca="false">Q208*H208</f>
        <v>0</v>
      </c>
      <c r="S208" s="182" t="n">
        <v>0</v>
      </c>
      <c r="T208" s="183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84" t="s">
        <v>150</v>
      </c>
      <c r="AT208" s="184" t="s">
        <v>120</v>
      </c>
      <c r="AU208" s="184" t="s">
        <v>83</v>
      </c>
      <c r="AY208" s="3" t="s">
        <v>117</v>
      </c>
      <c r="BE208" s="185" t="n">
        <f aca="false">IF(N208="základná",J208,0)</f>
        <v>0</v>
      </c>
      <c r="BF208" s="185" t="n">
        <f aca="false">IF(N208="znížená",J208,0)</f>
        <v>0</v>
      </c>
      <c r="BG208" s="185" t="n">
        <f aca="false">IF(N208="zákl. prenesená",J208,0)</f>
        <v>0</v>
      </c>
      <c r="BH208" s="185" t="n">
        <f aca="false">IF(N208="zníž. prenesená",J208,0)</f>
        <v>0</v>
      </c>
      <c r="BI208" s="185" t="n">
        <f aca="false">IF(N208="nulová",J208,0)</f>
        <v>0</v>
      </c>
      <c r="BJ208" s="3" t="s">
        <v>83</v>
      </c>
      <c r="BK208" s="185" t="n">
        <f aca="false">ROUND(I208*H208,2)</f>
        <v>0</v>
      </c>
      <c r="BL208" s="3" t="s">
        <v>150</v>
      </c>
      <c r="BM208" s="184" t="s">
        <v>452</v>
      </c>
    </row>
    <row r="209" s="27" customFormat="true" ht="24.15" hidden="false" customHeight="true" outlineLevel="0" collapsed="false">
      <c r="A209" s="22"/>
      <c r="B209" s="171"/>
      <c r="C209" s="191" t="s">
        <v>240</v>
      </c>
      <c r="D209" s="191" t="s">
        <v>306</v>
      </c>
      <c r="E209" s="192" t="s">
        <v>453</v>
      </c>
      <c r="F209" s="193" t="s">
        <v>454</v>
      </c>
      <c r="G209" s="194" t="s">
        <v>139</v>
      </c>
      <c r="H209" s="195" t="n">
        <v>860.857</v>
      </c>
      <c r="I209" s="196"/>
      <c r="J209" s="197" t="n">
        <f aca="false">ROUND(I209*H209,2)</f>
        <v>0</v>
      </c>
      <c r="K209" s="198"/>
      <c r="L209" s="199"/>
      <c r="M209" s="200"/>
      <c r="N209" s="201" t="s">
        <v>41</v>
      </c>
      <c r="O209" s="65"/>
      <c r="P209" s="182" t="n">
        <f aca="false">O209*H209</f>
        <v>0</v>
      </c>
      <c r="Q209" s="182" t="n">
        <v>0</v>
      </c>
      <c r="R209" s="182" t="n">
        <f aca="false">Q209*H209</f>
        <v>0</v>
      </c>
      <c r="S209" s="182" t="n">
        <v>0</v>
      </c>
      <c r="T209" s="183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84" t="s">
        <v>177</v>
      </c>
      <c r="AT209" s="184" t="s">
        <v>306</v>
      </c>
      <c r="AU209" s="184" t="s">
        <v>83</v>
      </c>
      <c r="AY209" s="3" t="s">
        <v>117</v>
      </c>
      <c r="BE209" s="185" t="n">
        <f aca="false">IF(N209="základná",J209,0)</f>
        <v>0</v>
      </c>
      <c r="BF209" s="185" t="n">
        <f aca="false">IF(N209="znížená",J209,0)</f>
        <v>0</v>
      </c>
      <c r="BG209" s="185" t="n">
        <f aca="false">IF(N209="zákl. prenesená",J209,0)</f>
        <v>0</v>
      </c>
      <c r="BH209" s="185" t="n">
        <f aca="false">IF(N209="zníž. prenesená",J209,0)</f>
        <v>0</v>
      </c>
      <c r="BI209" s="185" t="n">
        <f aca="false">IF(N209="nulová",J209,0)</f>
        <v>0</v>
      </c>
      <c r="BJ209" s="3" t="s">
        <v>83</v>
      </c>
      <c r="BK209" s="185" t="n">
        <f aca="false">ROUND(I209*H209,2)</f>
        <v>0</v>
      </c>
      <c r="BL209" s="3" t="s">
        <v>150</v>
      </c>
      <c r="BM209" s="184" t="s">
        <v>455</v>
      </c>
    </row>
    <row r="210" s="27" customFormat="true" ht="24.15" hidden="false" customHeight="true" outlineLevel="0" collapsed="false">
      <c r="A210" s="22"/>
      <c r="B210" s="171"/>
      <c r="C210" s="172" t="s">
        <v>456</v>
      </c>
      <c r="D210" s="172" t="s">
        <v>120</v>
      </c>
      <c r="E210" s="173" t="s">
        <v>457</v>
      </c>
      <c r="F210" s="174" t="s">
        <v>458</v>
      </c>
      <c r="G210" s="175" t="s">
        <v>184</v>
      </c>
      <c r="H210" s="176" t="n">
        <v>0.176</v>
      </c>
      <c r="I210" s="177"/>
      <c r="J210" s="178" t="n">
        <f aca="false">ROUND(I210*H210,2)</f>
        <v>0</v>
      </c>
      <c r="K210" s="179"/>
      <c r="L210" s="23"/>
      <c r="M210" s="180"/>
      <c r="N210" s="181" t="s">
        <v>41</v>
      </c>
      <c r="O210" s="65"/>
      <c r="P210" s="182" t="n">
        <f aca="false">O210*H210</f>
        <v>0</v>
      </c>
      <c r="Q210" s="182" t="n">
        <v>0</v>
      </c>
      <c r="R210" s="182" t="n">
        <f aca="false">Q210*H210</f>
        <v>0</v>
      </c>
      <c r="S210" s="182" t="n">
        <v>0</v>
      </c>
      <c r="T210" s="183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84" t="s">
        <v>150</v>
      </c>
      <c r="AT210" s="184" t="s">
        <v>120</v>
      </c>
      <c r="AU210" s="184" t="s">
        <v>83</v>
      </c>
      <c r="AY210" s="3" t="s">
        <v>117</v>
      </c>
      <c r="BE210" s="185" t="n">
        <f aca="false">IF(N210="základná",J210,0)</f>
        <v>0</v>
      </c>
      <c r="BF210" s="185" t="n">
        <f aca="false">IF(N210="znížená",J210,0)</f>
        <v>0</v>
      </c>
      <c r="BG210" s="185" t="n">
        <f aca="false">IF(N210="zákl. prenesená",J210,0)</f>
        <v>0</v>
      </c>
      <c r="BH210" s="185" t="n">
        <f aca="false">IF(N210="zníž. prenesená",J210,0)</f>
        <v>0</v>
      </c>
      <c r="BI210" s="185" t="n">
        <f aca="false">IF(N210="nulová",J210,0)</f>
        <v>0</v>
      </c>
      <c r="BJ210" s="3" t="s">
        <v>83</v>
      </c>
      <c r="BK210" s="185" t="n">
        <f aca="false">ROUND(I210*H210,2)</f>
        <v>0</v>
      </c>
      <c r="BL210" s="3" t="s">
        <v>150</v>
      </c>
      <c r="BM210" s="184" t="s">
        <v>459</v>
      </c>
    </row>
    <row r="211" s="157" customFormat="true" ht="22.8" hidden="false" customHeight="true" outlineLevel="0" collapsed="false">
      <c r="B211" s="158"/>
      <c r="D211" s="159" t="s">
        <v>74</v>
      </c>
      <c r="E211" s="169" t="s">
        <v>460</v>
      </c>
      <c r="F211" s="169" t="s">
        <v>461</v>
      </c>
      <c r="I211" s="161"/>
      <c r="J211" s="170" t="n">
        <f aca="false">BK211</f>
        <v>0</v>
      </c>
      <c r="L211" s="158"/>
      <c r="M211" s="163"/>
      <c r="N211" s="164"/>
      <c r="O211" s="164"/>
      <c r="P211" s="165" t="n">
        <f aca="false">SUM(P212:P219)</f>
        <v>0</v>
      </c>
      <c r="Q211" s="164"/>
      <c r="R211" s="165" t="n">
        <f aca="false">SUM(R212:R219)</f>
        <v>0.46037266</v>
      </c>
      <c r="S211" s="164"/>
      <c r="T211" s="166" t="n">
        <f aca="false">SUM(T212:T219)</f>
        <v>0</v>
      </c>
      <c r="AR211" s="159" t="s">
        <v>83</v>
      </c>
      <c r="AT211" s="167" t="s">
        <v>74</v>
      </c>
      <c r="AU211" s="167" t="s">
        <v>12</v>
      </c>
      <c r="AY211" s="159" t="s">
        <v>117</v>
      </c>
      <c r="BK211" s="168" t="n">
        <f aca="false">SUM(BK212:BK219)</f>
        <v>0</v>
      </c>
    </row>
    <row r="212" s="27" customFormat="true" ht="24.15" hidden="false" customHeight="true" outlineLevel="0" collapsed="false">
      <c r="A212" s="22"/>
      <c r="B212" s="171"/>
      <c r="C212" s="172" t="s">
        <v>243</v>
      </c>
      <c r="D212" s="172" t="s">
        <v>120</v>
      </c>
      <c r="E212" s="173" t="s">
        <v>462</v>
      </c>
      <c r="F212" s="174" t="s">
        <v>463</v>
      </c>
      <c r="G212" s="175" t="s">
        <v>139</v>
      </c>
      <c r="H212" s="176" t="n">
        <v>798.599</v>
      </c>
      <c r="I212" s="177"/>
      <c r="J212" s="178" t="n">
        <f aca="false">ROUND(I212*H212,2)</f>
        <v>0</v>
      </c>
      <c r="K212" s="179"/>
      <c r="L212" s="23"/>
      <c r="M212" s="180"/>
      <c r="N212" s="181" t="s">
        <v>41</v>
      </c>
      <c r="O212" s="65"/>
      <c r="P212" s="182" t="n">
        <f aca="false">O212*H212</f>
        <v>0</v>
      </c>
      <c r="Q212" s="182" t="n">
        <v>0</v>
      </c>
      <c r="R212" s="182" t="n">
        <f aca="false">Q212*H212</f>
        <v>0</v>
      </c>
      <c r="S212" s="182" t="n">
        <v>0</v>
      </c>
      <c r="T212" s="183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84" t="s">
        <v>150</v>
      </c>
      <c r="AT212" s="184" t="s">
        <v>120</v>
      </c>
      <c r="AU212" s="184" t="s">
        <v>83</v>
      </c>
      <c r="AY212" s="3" t="s">
        <v>117</v>
      </c>
      <c r="BE212" s="185" t="n">
        <f aca="false">IF(N212="základná",J212,0)</f>
        <v>0</v>
      </c>
      <c r="BF212" s="185" t="n">
        <f aca="false">IF(N212="znížená",J212,0)</f>
        <v>0</v>
      </c>
      <c r="BG212" s="185" t="n">
        <f aca="false">IF(N212="zákl. prenesená",J212,0)</f>
        <v>0</v>
      </c>
      <c r="BH212" s="185" t="n">
        <f aca="false">IF(N212="zníž. prenesená",J212,0)</f>
        <v>0</v>
      </c>
      <c r="BI212" s="185" t="n">
        <f aca="false">IF(N212="nulová",J212,0)</f>
        <v>0</v>
      </c>
      <c r="BJ212" s="3" t="s">
        <v>83</v>
      </c>
      <c r="BK212" s="185" t="n">
        <f aca="false">ROUND(I212*H212,2)</f>
        <v>0</v>
      </c>
      <c r="BL212" s="3" t="s">
        <v>150</v>
      </c>
      <c r="BM212" s="184" t="s">
        <v>464</v>
      </c>
    </row>
    <row r="213" s="27" customFormat="true" ht="24.15" hidden="false" customHeight="true" outlineLevel="0" collapsed="false">
      <c r="A213" s="22"/>
      <c r="B213" s="171"/>
      <c r="C213" s="191" t="s">
        <v>465</v>
      </c>
      <c r="D213" s="191" t="s">
        <v>306</v>
      </c>
      <c r="E213" s="192" t="s">
        <v>466</v>
      </c>
      <c r="F213" s="193" t="s">
        <v>467</v>
      </c>
      <c r="G213" s="194" t="s">
        <v>139</v>
      </c>
      <c r="H213" s="195" t="n">
        <v>533.749</v>
      </c>
      <c r="I213" s="196"/>
      <c r="J213" s="197" t="n">
        <f aca="false">ROUND(I213*H213,2)</f>
        <v>0</v>
      </c>
      <c r="K213" s="198"/>
      <c r="L213" s="199"/>
      <c r="M213" s="200"/>
      <c r="N213" s="201" t="s">
        <v>41</v>
      </c>
      <c r="O213" s="65"/>
      <c r="P213" s="182" t="n">
        <f aca="false">O213*H213</f>
        <v>0</v>
      </c>
      <c r="Q213" s="182" t="n">
        <v>0</v>
      </c>
      <c r="R213" s="182" t="n">
        <f aca="false">Q213*H213</f>
        <v>0</v>
      </c>
      <c r="S213" s="182" t="n">
        <v>0</v>
      </c>
      <c r="T213" s="183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84" t="s">
        <v>177</v>
      </c>
      <c r="AT213" s="184" t="s">
        <v>306</v>
      </c>
      <c r="AU213" s="184" t="s">
        <v>83</v>
      </c>
      <c r="AY213" s="3" t="s">
        <v>117</v>
      </c>
      <c r="BE213" s="185" t="n">
        <f aca="false">IF(N213="základná",J213,0)</f>
        <v>0</v>
      </c>
      <c r="BF213" s="185" t="n">
        <f aca="false">IF(N213="znížená",J213,0)</f>
        <v>0</v>
      </c>
      <c r="BG213" s="185" t="n">
        <f aca="false">IF(N213="zákl. prenesená",J213,0)</f>
        <v>0</v>
      </c>
      <c r="BH213" s="185" t="n">
        <f aca="false">IF(N213="zníž. prenesená",J213,0)</f>
        <v>0</v>
      </c>
      <c r="BI213" s="185" t="n">
        <f aca="false">IF(N213="nulová",J213,0)</f>
        <v>0</v>
      </c>
      <c r="BJ213" s="3" t="s">
        <v>83</v>
      </c>
      <c r="BK213" s="185" t="n">
        <f aca="false">ROUND(I213*H213,2)</f>
        <v>0</v>
      </c>
      <c r="BL213" s="3" t="s">
        <v>150</v>
      </c>
      <c r="BM213" s="184" t="s">
        <v>468</v>
      </c>
    </row>
    <row r="214" s="27" customFormat="true" ht="33" hidden="false" customHeight="true" outlineLevel="0" collapsed="false">
      <c r="A214" s="22"/>
      <c r="B214" s="171"/>
      <c r="C214" s="191" t="s">
        <v>249</v>
      </c>
      <c r="D214" s="191" t="s">
        <v>306</v>
      </c>
      <c r="E214" s="192" t="s">
        <v>469</v>
      </c>
      <c r="F214" s="193" t="s">
        <v>470</v>
      </c>
      <c r="G214" s="194" t="s">
        <v>139</v>
      </c>
      <c r="H214" s="195" t="n">
        <v>325.39</v>
      </c>
      <c r="I214" s="196"/>
      <c r="J214" s="197" t="n">
        <f aca="false">ROUND(I214*H214,2)</f>
        <v>0</v>
      </c>
      <c r="K214" s="198"/>
      <c r="L214" s="199"/>
      <c r="M214" s="200"/>
      <c r="N214" s="201" t="s">
        <v>41</v>
      </c>
      <c r="O214" s="65"/>
      <c r="P214" s="182" t="n">
        <f aca="false">O214*H214</f>
        <v>0</v>
      </c>
      <c r="Q214" s="182" t="n">
        <v>0</v>
      </c>
      <c r="R214" s="182" t="n">
        <f aca="false">Q214*H214</f>
        <v>0</v>
      </c>
      <c r="S214" s="182" t="n">
        <v>0</v>
      </c>
      <c r="T214" s="183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84" t="s">
        <v>177</v>
      </c>
      <c r="AT214" s="184" t="s">
        <v>306</v>
      </c>
      <c r="AU214" s="184" t="s">
        <v>83</v>
      </c>
      <c r="AY214" s="3" t="s">
        <v>117</v>
      </c>
      <c r="BE214" s="185" t="n">
        <f aca="false">IF(N214="základná",J214,0)</f>
        <v>0</v>
      </c>
      <c r="BF214" s="185" t="n">
        <f aca="false">IF(N214="znížená",J214,0)</f>
        <v>0</v>
      </c>
      <c r="BG214" s="185" t="n">
        <f aca="false">IF(N214="zákl. prenesená",J214,0)</f>
        <v>0</v>
      </c>
      <c r="BH214" s="185" t="n">
        <f aca="false">IF(N214="zníž. prenesená",J214,0)</f>
        <v>0</v>
      </c>
      <c r="BI214" s="185" t="n">
        <f aca="false">IF(N214="nulová",J214,0)</f>
        <v>0</v>
      </c>
      <c r="BJ214" s="3" t="s">
        <v>83</v>
      </c>
      <c r="BK214" s="185" t="n">
        <f aca="false">ROUND(I214*H214,2)</f>
        <v>0</v>
      </c>
      <c r="BL214" s="3" t="s">
        <v>150</v>
      </c>
      <c r="BM214" s="184" t="s">
        <v>471</v>
      </c>
    </row>
    <row r="215" s="27" customFormat="true" ht="33" hidden="false" customHeight="true" outlineLevel="0" collapsed="false">
      <c r="A215" s="22"/>
      <c r="B215" s="171"/>
      <c r="C215" s="191" t="s">
        <v>472</v>
      </c>
      <c r="D215" s="191" t="s">
        <v>306</v>
      </c>
      <c r="E215" s="192" t="s">
        <v>473</v>
      </c>
      <c r="F215" s="193" t="s">
        <v>474</v>
      </c>
      <c r="G215" s="194" t="s">
        <v>139</v>
      </c>
      <c r="H215" s="195" t="n">
        <v>325.39</v>
      </c>
      <c r="I215" s="196"/>
      <c r="J215" s="197" t="n">
        <f aca="false">ROUND(I215*H215,2)</f>
        <v>0</v>
      </c>
      <c r="K215" s="198"/>
      <c r="L215" s="199"/>
      <c r="M215" s="200"/>
      <c r="N215" s="201" t="s">
        <v>41</v>
      </c>
      <c r="O215" s="65"/>
      <c r="P215" s="182" t="n">
        <f aca="false">O215*H215</f>
        <v>0</v>
      </c>
      <c r="Q215" s="182" t="n">
        <v>0</v>
      </c>
      <c r="R215" s="182" t="n">
        <f aca="false">Q215*H215</f>
        <v>0</v>
      </c>
      <c r="S215" s="182" t="n">
        <v>0</v>
      </c>
      <c r="T215" s="183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84" t="s">
        <v>177</v>
      </c>
      <c r="AT215" s="184" t="s">
        <v>306</v>
      </c>
      <c r="AU215" s="184" t="s">
        <v>83</v>
      </c>
      <c r="AY215" s="3" t="s">
        <v>117</v>
      </c>
      <c r="BE215" s="185" t="n">
        <f aca="false">IF(N215="základná",J215,0)</f>
        <v>0</v>
      </c>
      <c r="BF215" s="185" t="n">
        <f aca="false">IF(N215="znížená",J215,0)</f>
        <v>0</v>
      </c>
      <c r="BG215" s="185" t="n">
        <f aca="false">IF(N215="zákl. prenesená",J215,0)</f>
        <v>0</v>
      </c>
      <c r="BH215" s="185" t="n">
        <f aca="false">IF(N215="zníž. prenesená",J215,0)</f>
        <v>0</v>
      </c>
      <c r="BI215" s="185" t="n">
        <f aca="false">IF(N215="nulová",J215,0)</f>
        <v>0</v>
      </c>
      <c r="BJ215" s="3" t="s">
        <v>83</v>
      </c>
      <c r="BK215" s="185" t="n">
        <f aca="false">ROUND(I215*H215,2)</f>
        <v>0</v>
      </c>
      <c r="BL215" s="3" t="s">
        <v>150</v>
      </c>
      <c r="BM215" s="184" t="s">
        <v>475</v>
      </c>
    </row>
    <row r="216" s="27" customFormat="true" ht="37.8" hidden="false" customHeight="true" outlineLevel="0" collapsed="false">
      <c r="A216" s="22"/>
      <c r="B216" s="171"/>
      <c r="C216" s="172" t="s">
        <v>254</v>
      </c>
      <c r="D216" s="172" t="s">
        <v>120</v>
      </c>
      <c r="E216" s="173" t="s">
        <v>476</v>
      </c>
      <c r="F216" s="174" t="s">
        <v>477</v>
      </c>
      <c r="G216" s="175" t="s">
        <v>139</v>
      </c>
      <c r="H216" s="176" t="n">
        <v>881.096</v>
      </c>
      <c r="I216" s="177"/>
      <c r="J216" s="178" t="n">
        <f aca="false">ROUND(I216*H216,2)</f>
        <v>0</v>
      </c>
      <c r="K216" s="179"/>
      <c r="L216" s="23"/>
      <c r="M216" s="180"/>
      <c r="N216" s="181" t="s">
        <v>41</v>
      </c>
      <c r="O216" s="65"/>
      <c r="P216" s="182" t="n">
        <f aca="false">O216*H216</f>
        <v>0</v>
      </c>
      <c r="Q216" s="182" t="n">
        <v>0.0005225</v>
      </c>
      <c r="R216" s="182" t="n">
        <f aca="false">Q216*H216</f>
        <v>0.46037266</v>
      </c>
      <c r="S216" s="182" t="n">
        <v>0</v>
      </c>
      <c r="T216" s="183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84" t="s">
        <v>150</v>
      </c>
      <c r="AT216" s="184" t="s">
        <v>120</v>
      </c>
      <c r="AU216" s="184" t="s">
        <v>83</v>
      </c>
      <c r="AY216" s="3" t="s">
        <v>117</v>
      </c>
      <c r="BE216" s="185" t="n">
        <f aca="false">IF(N216="základná",J216,0)</f>
        <v>0</v>
      </c>
      <c r="BF216" s="185" t="n">
        <f aca="false">IF(N216="znížená",J216,0)</f>
        <v>0</v>
      </c>
      <c r="BG216" s="185" t="n">
        <f aca="false">IF(N216="zákl. prenesená",J216,0)</f>
        <v>0</v>
      </c>
      <c r="BH216" s="185" t="n">
        <f aca="false">IF(N216="zníž. prenesená",J216,0)</f>
        <v>0</v>
      </c>
      <c r="BI216" s="185" t="n">
        <f aca="false">IF(N216="nulová",J216,0)</f>
        <v>0</v>
      </c>
      <c r="BJ216" s="3" t="s">
        <v>83</v>
      </c>
      <c r="BK216" s="185" t="n">
        <f aca="false">ROUND(I216*H216,2)</f>
        <v>0</v>
      </c>
      <c r="BL216" s="3" t="s">
        <v>150</v>
      </c>
      <c r="BM216" s="184" t="s">
        <v>478</v>
      </c>
    </row>
    <row r="217" s="27" customFormat="true" ht="44.25" hidden="false" customHeight="true" outlineLevel="0" collapsed="false">
      <c r="A217" s="22"/>
      <c r="B217" s="171"/>
      <c r="C217" s="191" t="s">
        <v>479</v>
      </c>
      <c r="D217" s="191" t="s">
        <v>306</v>
      </c>
      <c r="E217" s="192" t="s">
        <v>480</v>
      </c>
      <c r="F217" s="193" t="s">
        <v>481</v>
      </c>
      <c r="G217" s="194" t="s">
        <v>139</v>
      </c>
      <c r="H217" s="195" t="n">
        <v>898.718</v>
      </c>
      <c r="I217" s="196"/>
      <c r="J217" s="197" t="n">
        <f aca="false">ROUND(I217*H217,2)</f>
        <v>0</v>
      </c>
      <c r="K217" s="198"/>
      <c r="L217" s="199"/>
      <c r="M217" s="200"/>
      <c r="N217" s="201" t="s">
        <v>41</v>
      </c>
      <c r="O217" s="65"/>
      <c r="P217" s="182" t="n">
        <f aca="false">O217*H217</f>
        <v>0</v>
      </c>
      <c r="Q217" s="182" t="n">
        <v>0</v>
      </c>
      <c r="R217" s="182" t="n">
        <f aca="false">Q217*H217</f>
        <v>0</v>
      </c>
      <c r="S217" s="182" t="n">
        <v>0</v>
      </c>
      <c r="T217" s="183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84" t="s">
        <v>177</v>
      </c>
      <c r="AT217" s="184" t="s">
        <v>306</v>
      </c>
      <c r="AU217" s="184" t="s">
        <v>83</v>
      </c>
      <c r="AY217" s="3" t="s">
        <v>117</v>
      </c>
      <c r="BE217" s="185" t="n">
        <f aca="false">IF(N217="základná",J217,0)</f>
        <v>0</v>
      </c>
      <c r="BF217" s="185" t="n">
        <f aca="false">IF(N217="znížená",J217,0)</f>
        <v>0</v>
      </c>
      <c r="BG217" s="185" t="n">
        <f aca="false">IF(N217="zákl. prenesená",J217,0)</f>
        <v>0</v>
      </c>
      <c r="BH217" s="185" t="n">
        <f aca="false">IF(N217="zníž. prenesená",J217,0)</f>
        <v>0</v>
      </c>
      <c r="BI217" s="185" t="n">
        <f aca="false">IF(N217="nulová",J217,0)</f>
        <v>0</v>
      </c>
      <c r="BJ217" s="3" t="s">
        <v>83</v>
      </c>
      <c r="BK217" s="185" t="n">
        <f aca="false">ROUND(I217*H217,2)</f>
        <v>0</v>
      </c>
      <c r="BL217" s="3" t="s">
        <v>150</v>
      </c>
      <c r="BM217" s="184" t="s">
        <v>482</v>
      </c>
    </row>
    <row r="218" s="27" customFormat="true" ht="44.25" hidden="false" customHeight="true" outlineLevel="0" collapsed="false">
      <c r="A218" s="22"/>
      <c r="B218" s="171"/>
      <c r="C218" s="191" t="s">
        <v>258</v>
      </c>
      <c r="D218" s="191" t="s">
        <v>306</v>
      </c>
      <c r="E218" s="192" t="s">
        <v>483</v>
      </c>
      <c r="F218" s="193" t="s">
        <v>484</v>
      </c>
      <c r="G218" s="194" t="s">
        <v>139</v>
      </c>
      <c r="H218" s="195" t="n">
        <v>898.718</v>
      </c>
      <c r="I218" s="196"/>
      <c r="J218" s="197" t="n">
        <f aca="false">ROUND(I218*H218,2)</f>
        <v>0</v>
      </c>
      <c r="K218" s="198"/>
      <c r="L218" s="199"/>
      <c r="M218" s="200"/>
      <c r="N218" s="201" t="s">
        <v>41</v>
      </c>
      <c r="O218" s="65"/>
      <c r="P218" s="182" t="n">
        <f aca="false">O218*H218</f>
        <v>0</v>
      </c>
      <c r="Q218" s="182" t="n">
        <v>0</v>
      </c>
      <c r="R218" s="182" t="n">
        <f aca="false">Q218*H218</f>
        <v>0</v>
      </c>
      <c r="S218" s="182" t="n">
        <v>0</v>
      </c>
      <c r="T218" s="183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84" t="s">
        <v>177</v>
      </c>
      <c r="AT218" s="184" t="s">
        <v>306</v>
      </c>
      <c r="AU218" s="184" t="s">
        <v>83</v>
      </c>
      <c r="AY218" s="3" t="s">
        <v>117</v>
      </c>
      <c r="BE218" s="185" t="n">
        <f aca="false">IF(N218="základná",J218,0)</f>
        <v>0</v>
      </c>
      <c r="BF218" s="185" t="n">
        <f aca="false">IF(N218="znížená",J218,0)</f>
        <v>0</v>
      </c>
      <c r="BG218" s="185" t="n">
        <f aca="false">IF(N218="zákl. prenesená",J218,0)</f>
        <v>0</v>
      </c>
      <c r="BH218" s="185" t="n">
        <f aca="false">IF(N218="zníž. prenesená",J218,0)</f>
        <v>0</v>
      </c>
      <c r="BI218" s="185" t="n">
        <f aca="false">IF(N218="nulová",J218,0)</f>
        <v>0</v>
      </c>
      <c r="BJ218" s="3" t="s">
        <v>83</v>
      </c>
      <c r="BK218" s="185" t="n">
        <f aca="false">ROUND(I218*H218,2)</f>
        <v>0</v>
      </c>
      <c r="BL218" s="3" t="s">
        <v>150</v>
      </c>
      <c r="BM218" s="184" t="s">
        <v>485</v>
      </c>
    </row>
    <row r="219" s="27" customFormat="true" ht="24.15" hidden="false" customHeight="true" outlineLevel="0" collapsed="false">
      <c r="A219" s="22"/>
      <c r="B219" s="171"/>
      <c r="C219" s="172" t="s">
        <v>486</v>
      </c>
      <c r="D219" s="172" t="s">
        <v>120</v>
      </c>
      <c r="E219" s="173" t="s">
        <v>487</v>
      </c>
      <c r="F219" s="174" t="s">
        <v>488</v>
      </c>
      <c r="G219" s="175" t="s">
        <v>184</v>
      </c>
      <c r="H219" s="176" t="n">
        <v>11.894</v>
      </c>
      <c r="I219" s="177"/>
      <c r="J219" s="178" t="n">
        <f aca="false">ROUND(I219*H219,2)</f>
        <v>0</v>
      </c>
      <c r="K219" s="179"/>
      <c r="L219" s="23"/>
      <c r="M219" s="180"/>
      <c r="N219" s="181" t="s">
        <v>41</v>
      </c>
      <c r="O219" s="65"/>
      <c r="P219" s="182" t="n">
        <f aca="false">O219*H219</f>
        <v>0</v>
      </c>
      <c r="Q219" s="182" t="n">
        <v>0</v>
      </c>
      <c r="R219" s="182" t="n">
        <f aca="false">Q219*H219</f>
        <v>0</v>
      </c>
      <c r="S219" s="182" t="n">
        <v>0</v>
      </c>
      <c r="T219" s="183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84" t="s">
        <v>150</v>
      </c>
      <c r="AT219" s="184" t="s">
        <v>120</v>
      </c>
      <c r="AU219" s="184" t="s">
        <v>83</v>
      </c>
      <c r="AY219" s="3" t="s">
        <v>117</v>
      </c>
      <c r="BE219" s="185" t="n">
        <f aca="false">IF(N219="základná",J219,0)</f>
        <v>0</v>
      </c>
      <c r="BF219" s="185" t="n">
        <f aca="false">IF(N219="znížená",J219,0)</f>
        <v>0</v>
      </c>
      <c r="BG219" s="185" t="n">
        <f aca="false">IF(N219="zákl. prenesená",J219,0)</f>
        <v>0</v>
      </c>
      <c r="BH219" s="185" t="n">
        <f aca="false">IF(N219="zníž. prenesená",J219,0)</f>
        <v>0</v>
      </c>
      <c r="BI219" s="185" t="n">
        <f aca="false">IF(N219="nulová",J219,0)</f>
        <v>0</v>
      </c>
      <c r="BJ219" s="3" t="s">
        <v>83</v>
      </c>
      <c r="BK219" s="185" t="n">
        <f aca="false">ROUND(I219*H219,2)</f>
        <v>0</v>
      </c>
      <c r="BL219" s="3" t="s">
        <v>150</v>
      </c>
      <c r="BM219" s="184" t="s">
        <v>489</v>
      </c>
    </row>
    <row r="220" s="157" customFormat="true" ht="22.8" hidden="false" customHeight="true" outlineLevel="0" collapsed="false">
      <c r="B220" s="158"/>
      <c r="D220" s="159" t="s">
        <v>74</v>
      </c>
      <c r="E220" s="169" t="s">
        <v>202</v>
      </c>
      <c r="F220" s="169" t="s">
        <v>203</v>
      </c>
      <c r="I220" s="161"/>
      <c r="J220" s="170" t="n">
        <f aca="false">BK220</f>
        <v>0</v>
      </c>
      <c r="L220" s="158"/>
      <c r="M220" s="163"/>
      <c r="N220" s="164"/>
      <c r="O220" s="164"/>
      <c r="P220" s="165" t="n">
        <f aca="false">SUM(P221:P226)</f>
        <v>0</v>
      </c>
      <c r="Q220" s="164"/>
      <c r="R220" s="165" t="n">
        <f aca="false">SUM(R221:R226)</f>
        <v>0</v>
      </c>
      <c r="S220" s="164"/>
      <c r="T220" s="166" t="n">
        <f aca="false">SUM(T221:T226)</f>
        <v>0</v>
      </c>
      <c r="AR220" s="159" t="s">
        <v>83</v>
      </c>
      <c r="AT220" s="167" t="s">
        <v>74</v>
      </c>
      <c r="AU220" s="167" t="s">
        <v>12</v>
      </c>
      <c r="AY220" s="159" t="s">
        <v>117</v>
      </c>
      <c r="BK220" s="168" t="n">
        <f aca="false">SUM(BK221:BK226)</f>
        <v>0</v>
      </c>
    </row>
    <row r="221" s="27" customFormat="true" ht="24.15" hidden="false" customHeight="true" outlineLevel="0" collapsed="false">
      <c r="A221" s="22"/>
      <c r="B221" s="171"/>
      <c r="C221" s="172" t="s">
        <v>263</v>
      </c>
      <c r="D221" s="172" t="s">
        <v>120</v>
      </c>
      <c r="E221" s="173" t="s">
        <v>490</v>
      </c>
      <c r="F221" s="174" t="s">
        <v>491</v>
      </c>
      <c r="G221" s="175" t="s">
        <v>123</v>
      </c>
      <c r="H221" s="176" t="n">
        <v>2</v>
      </c>
      <c r="I221" s="177"/>
      <c r="J221" s="178" t="n">
        <f aca="false">ROUND(I221*H221,2)</f>
        <v>0</v>
      </c>
      <c r="K221" s="179"/>
      <c r="L221" s="23"/>
      <c r="M221" s="180"/>
      <c r="N221" s="181" t="s">
        <v>41</v>
      </c>
      <c r="O221" s="65"/>
      <c r="P221" s="182" t="n">
        <f aca="false">O221*H221</f>
        <v>0</v>
      </c>
      <c r="Q221" s="182" t="n">
        <v>0</v>
      </c>
      <c r="R221" s="182" t="n">
        <f aca="false">Q221*H221</f>
        <v>0</v>
      </c>
      <c r="S221" s="182" t="n">
        <v>0</v>
      </c>
      <c r="T221" s="183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84" t="s">
        <v>150</v>
      </c>
      <c r="AT221" s="184" t="s">
        <v>120</v>
      </c>
      <c r="AU221" s="184" t="s">
        <v>83</v>
      </c>
      <c r="AY221" s="3" t="s">
        <v>117</v>
      </c>
      <c r="BE221" s="185" t="n">
        <f aca="false">IF(N221="základná",J221,0)</f>
        <v>0</v>
      </c>
      <c r="BF221" s="185" t="n">
        <f aca="false">IF(N221="znížená",J221,0)</f>
        <v>0</v>
      </c>
      <c r="BG221" s="185" t="n">
        <f aca="false">IF(N221="zákl. prenesená",J221,0)</f>
        <v>0</v>
      </c>
      <c r="BH221" s="185" t="n">
        <f aca="false">IF(N221="zníž. prenesená",J221,0)</f>
        <v>0</v>
      </c>
      <c r="BI221" s="185" t="n">
        <f aca="false">IF(N221="nulová",J221,0)</f>
        <v>0</v>
      </c>
      <c r="BJ221" s="3" t="s">
        <v>83</v>
      </c>
      <c r="BK221" s="185" t="n">
        <f aca="false">ROUND(I221*H221,2)</f>
        <v>0</v>
      </c>
      <c r="BL221" s="3" t="s">
        <v>150</v>
      </c>
      <c r="BM221" s="184" t="s">
        <v>492</v>
      </c>
    </row>
    <row r="222" s="27" customFormat="true" ht="24.15" hidden="false" customHeight="true" outlineLevel="0" collapsed="false">
      <c r="A222" s="22"/>
      <c r="B222" s="171"/>
      <c r="C222" s="172" t="s">
        <v>493</v>
      </c>
      <c r="D222" s="172" t="s">
        <v>120</v>
      </c>
      <c r="E222" s="173" t="s">
        <v>494</v>
      </c>
      <c r="F222" s="174" t="s">
        <v>495</v>
      </c>
      <c r="G222" s="175" t="s">
        <v>123</v>
      </c>
      <c r="H222" s="176" t="n">
        <v>1</v>
      </c>
      <c r="I222" s="177"/>
      <c r="J222" s="178" t="n">
        <f aca="false">ROUND(I222*H222,2)</f>
        <v>0</v>
      </c>
      <c r="K222" s="179"/>
      <c r="L222" s="23"/>
      <c r="M222" s="180"/>
      <c r="N222" s="181" t="s">
        <v>41</v>
      </c>
      <c r="O222" s="65"/>
      <c r="P222" s="182" t="n">
        <f aca="false">O222*H222</f>
        <v>0</v>
      </c>
      <c r="Q222" s="182" t="n">
        <v>0</v>
      </c>
      <c r="R222" s="182" t="n">
        <f aca="false">Q222*H222</f>
        <v>0</v>
      </c>
      <c r="S222" s="182" t="n">
        <v>0</v>
      </c>
      <c r="T222" s="183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84" t="s">
        <v>150</v>
      </c>
      <c r="AT222" s="184" t="s">
        <v>120</v>
      </c>
      <c r="AU222" s="184" t="s">
        <v>83</v>
      </c>
      <c r="AY222" s="3" t="s">
        <v>117</v>
      </c>
      <c r="BE222" s="185" t="n">
        <f aca="false">IF(N222="základná",J222,0)</f>
        <v>0</v>
      </c>
      <c r="BF222" s="185" t="n">
        <f aca="false">IF(N222="znížená",J222,0)</f>
        <v>0</v>
      </c>
      <c r="BG222" s="185" t="n">
        <f aca="false">IF(N222="zákl. prenesená",J222,0)</f>
        <v>0</v>
      </c>
      <c r="BH222" s="185" t="n">
        <f aca="false">IF(N222="zníž. prenesená",J222,0)</f>
        <v>0</v>
      </c>
      <c r="BI222" s="185" t="n">
        <f aca="false">IF(N222="nulová",J222,0)</f>
        <v>0</v>
      </c>
      <c r="BJ222" s="3" t="s">
        <v>83</v>
      </c>
      <c r="BK222" s="185" t="n">
        <f aca="false">ROUND(I222*H222,2)</f>
        <v>0</v>
      </c>
      <c r="BL222" s="3" t="s">
        <v>150</v>
      </c>
      <c r="BM222" s="184" t="s">
        <v>496</v>
      </c>
    </row>
    <row r="223" s="27" customFormat="true" ht="24.15" hidden="false" customHeight="true" outlineLevel="0" collapsed="false">
      <c r="A223" s="22"/>
      <c r="B223" s="171"/>
      <c r="C223" s="172" t="s">
        <v>363</v>
      </c>
      <c r="D223" s="172" t="s">
        <v>120</v>
      </c>
      <c r="E223" s="173" t="s">
        <v>497</v>
      </c>
      <c r="F223" s="174" t="s">
        <v>498</v>
      </c>
      <c r="G223" s="175" t="s">
        <v>123</v>
      </c>
      <c r="H223" s="176" t="n">
        <v>1</v>
      </c>
      <c r="I223" s="177"/>
      <c r="J223" s="178" t="n">
        <f aca="false">ROUND(I223*H223,2)</f>
        <v>0</v>
      </c>
      <c r="K223" s="179"/>
      <c r="L223" s="23"/>
      <c r="M223" s="180"/>
      <c r="N223" s="181" t="s">
        <v>41</v>
      </c>
      <c r="O223" s="65"/>
      <c r="P223" s="182" t="n">
        <f aca="false">O223*H223</f>
        <v>0</v>
      </c>
      <c r="Q223" s="182" t="n">
        <v>0</v>
      </c>
      <c r="R223" s="182" t="n">
        <f aca="false">Q223*H223</f>
        <v>0</v>
      </c>
      <c r="S223" s="182" t="n">
        <v>0</v>
      </c>
      <c r="T223" s="183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84" t="s">
        <v>150</v>
      </c>
      <c r="AT223" s="184" t="s">
        <v>120</v>
      </c>
      <c r="AU223" s="184" t="s">
        <v>83</v>
      </c>
      <c r="AY223" s="3" t="s">
        <v>117</v>
      </c>
      <c r="BE223" s="185" t="n">
        <f aca="false">IF(N223="základná",J223,0)</f>
        <v>0</v>
      </c>
      <c r="BF223" s="185" t="n">
        <f aca="false">IF(N223="znížená",J223,0)</f>
        <v>0</v>
      </c>
      <c r="BG223" s="185" t="n">
        <f aca="false">IF(N223="zákl. prenesená",J223,0)</f>
        <v>0</v>
      </c>
      <c r="BH223" s="185" t="n">
        <f aca="false">IF(N223="zníž. prenesená",J223,0)</f>
        <v>0</v>
      </c>
      <c r="BI223" s="185" t="n">
        <f aca="false">IF(N223="nulová",J223,0)</f>
        <v>0</v>
      </c>
      <c r="BJ223" s="3" t="s">
        <v>83</v>
      </c>
      <c r="BK223" s="185" t="n">
        <f aca="false">ROUND(I223*H223,2)</f>
        <v>0</v>
      </c>
      <c r="BL223" s="3" t="s">
        <v>150</v>
      </c>
      <c r="BM223" s="184" t="s">
        <v>499</v>
      </c>
    </row>
    <row r="224" s="27" customFormat="true" ht="24.15" hidden="false" customHeight="true" outlineLevel="0" collapsed="false">
      <c r="A224" s="22"/>
      <c r="B224" s="171"/>
      <c r="C224" s="172" t="s">
        <v>500</v>
      </c>
      <c r="D224" s="172" t="s">
        <v>120</v>
      </c>
      <c r="E224" s="173" t="s">
        <v>501</v>
      </c>
      <c r="F224" s="174" t="s">
        <v>502</v>
      </c>
      <c r="G224" s="175" t="s">
        <v>123</v>
      </c>
      <c r="H224" s="176" t="n">
        <v>3</v>
      </c>
      <c r="I224" s="177"/>
      <c r="J224" s="178" t="n">
        <f aca="false">ROUND(I224*H224,2)</f>
        <v>0</v>
      </c>
      <c r="K224" s="179"/>
      <c r="L224" s="23"/>
      <c r="M224" s="180"/>
      <c r="N224" s="181" t="s">
        <v>41</v>
      </c>
      <c r="O224" s="65"/>
      <c r="P224" s="182" t="n">
        <f aca="false">O224*H224</f>
        <v>0</v>
      </c>
      <c r="Q224" s="182" t="n">
        <v>0</v>
      </c>
      <c r="R224" s="182" t="n">
        <f aca="false">Q224*H224</f>
        <v>0</v>
      </c>
      <c r="S224" s="182" t="n">
        <v>0</v>
      </c>
      <c r="T224" s="183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84" t="s">
        <v>150</v>
      </c>
      <c r="AT224" s="184" t="s">
        <v>120</v>
      </c>
      <c r="AU224" s="184" t="s">
        <v>83</v>
      </c>
      <c r="AY224" s="3" t="s">
        <v>117</v>
      </c>
      <c r="BE224" s="185" t="n">
        <f aca="false">IF(N224="základná",J224,0)</f>
        <v>0</v>
      </c>
      <c r="BF224" s="185" t="n">
        <f aca="false">IF(N224="znížená",J224,0)</f>
        <v>0</v>
      </c>
      <c r="BG224" s="185" t="n">
        <f aca="false">IF(N224="zákl. prenesená",J224,0)</f>
        <v>0</v>
      </c>
      <c r="BH224" s="185" t="n">
        <f aca="false">IF(N224="zníž. prenesená",J224,0)</f>
        <v>0</v>
      </c>
      <c r="BI224" s="185" t="n">
        <f aca="false">IF(N224="nulová",J224,0)</f>
        <v>0</v>
      </c>
      <c r="BJ224" s="3" t="s">
        <v>83</v>
      </c>
      <c r="BK224" s="185" t="n">
        <f aca="false">ROUND(I224*H224,2)</f>
        <v>0</v>
      </c>
      <c r="BL224" s="3" t="s">
        <v>150</v>
      </c>
      <c r="BM224" s="184" t="s">
        <v>503</v>
      </c>
    </row>
    <row r="225" s="27" customFormat="true" ht="24.15" hidden="false" customHeight="true" outlineLevel="0" collapsed="false">
      <c r="A225" s="22"/>
      <c r="B225" s="171"/>
      <c r="C225" s="172" t="s">
        <v>366</v>
      </c>
      <c r="D225" s="172" t="s">
        <v>120</v>
      </c>
      <c r="E225" s="173" t="s">
        <v>504</v>
      </c>
      <c r="F225" s="174" t="s">
        <v>505</v>
      </c>
      <c r="G225" s="175" t="s">
        <v>123</v>
      </c>
      <c r="H225" s="176" t="n">
        <v>1</v>
      </c>
      <c r="I225" s="177"/>
      <c r="J225" s="178" t="n">
        <f aca="false">ROUND(I225*H225,2)</f>
        <v>0</v>
      </c>
      <c r="K225" s="179"/>
      <c r="L225" s="23"/>
      <c r="M225" s="180"/>
      <c r="N225" s="181" t="s">
        <v>41</v>
      </c>
      <c r="O225" s="65"/>
      <c r="P225" s="182" t="n">
        <f aca="false">O225*H225</f>
        <v>0</v>
      </c>
      <c r="Q225" s="182" t="n">
        <v>0</v>
      </c>
      <c r="R225" s="182" t="n">
        <f aca="false">Q225*H225</f>
        <v>0</v>
      </c>
      <c r="S225" s="182" t="n">
        <v>0</v>
      </c>
      <c r="T225" s="183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84" t="s">
        <v>150</v>
      </c>
      <c r="AT225" s="184" t="s">
        <v>120</v>
      </c>
      <c r="AU225" s="184" t="s">
        <v>83</v>
      </c>
      <c r="AY225" s="3" t="s">
        <v>117</v>
      </c>
      <c r="BE225" s="185" t="n">
        <f aca="false">IF(N225="základná",J225,0)</f>
        <v>0</v>
      </c>
      <c r="BF225" s="185" t="n">
        <f aca="false">IF(N225="znížená",J225,0)</f>
        <v>0</v>
      </c>
      <c r="BG225" s="185" t="n">
        <f aca="false">IF(N225="zákl. prenesená",J225,0)</f>
        <v>0</v>
      </c>
      <c r="BH225" s="185" t="n">
        <f aca="false">IF(N225="zníž. prenesená",J225,0)</f>
        <v>0</v>
      </c>
      <c r="BI225" s="185" t="n">
        <f aca="false">IF(N225="nulová",J225,0)</f>
        <v>0</v>
      </c>
      <c r="BJ225" s="3" t="s">
        <v>83</v>
      </c>
      <c r="BK225" s="185" t="n">
        <f aca="false">ROUND(I225*H225,2)</f>
        <v>0</v>
      </c>
      <c r="BL225" s="3" t="s">
        <v>150</v>
      </c>
      <c r="BM225" s="184" t="s">
        <v>506</v>
      </c>
    </row>
    <row r="226" s="27" customFormat="true" ht="24.15" hidden="false" customHeight="true" outlineLevel="0" collapsed="false">
      <c r="A226" s="22"/>
      <c r="B226" s="171"/>
      <c r="C226" s="172" t="s">
        <v>507</v>
      </c>
      <c r="D226" s="172" t="s">
        <v>120</v>
      </c>
      <c r="E226" s="173" t="s">
        <v>508</v>
      </c>
      <c r="F226" s="174" t="s">
        <v>509</v>
      </c>
      <c r="G226" s="175" t="s">
        <v>184</v>
      </c>
      <c r="H226" s="176" t="n">
        <v>2.487</v>
      </c>
      <c r="I226" s="177"/>
      <c r="J226" s="178" t="n">
        <f aca="false">ROUND(I226*H226,2)</f>
        <v>0</v>
      </c>
      <c r="K226" s="179"/>
      <c r="L226" s="23"/>
      <c r="M226" s="180"/>
      <c r="N226" s="181" t="s">
        <v>41</v>
      </c>
      <c r="O226" s="65"/>
      <c r="P226" s="182" t="n">
        <f aca="false">O226*H226</f>
        <v>0</v>
      </c>
      <c r="Q226" s="182" t="n">
        <v>0</v>
      </c>
      <c r="R226" s="182" t="n">
        <f aca="false">Q226*H226</f>
        <v>0</v>
      </c>
      <c r="S226" s="182" t="n">
        <v>0</v>
      </c>
      <c r="T226" s="183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84" t="s">
        <v>150</v>
      </c>
      <c r="AT226" s="184" t="s">
        <v>120</v>
      </c>
      <c r="AU226" s="184" t="s">
        <v>83</v>
      </c>
      <c r="AY226" s="3" t="s">
        <v>117</v>
      </c>
      <c r="BE226" s="185" t="n">
        <f aca="false">IF(N226="základná",J226,0)</f>
        <v>0</v>
      </c>
      <c r="BF226" s="185" t="n">
        <f aca="false">IF(N226="znížená",J226,0)</f>
        <v>0</v>
      </c>
      <c r="BG226" s="185" t="n">
        <f aca="false">IF(N226="zákl. prenesená",J226,0)</f>
        <v>0</v>
      </c>
      <c r="BH226" s="185" t="n">
        <f aca="false">IF(N226="zníž. prenesená",J226,0)</f>
        <v>0</v>
      </c>
      <c r="BI226" s="185" t="n">
        <f aca="false">IF(N226="nulová",J226,0)</f>
        <v>0</v>
      </c>
      <c r="BJ226" s="3" t="s">
        <v>83</v>
      </c>
      <c r="BK226" s="185" t="n">
        <f aca="false">ROUND(I226*H226,2)</f>
        <v>0</v>
      </c>
      <c r="BL226" s="3" t="s">
        <v>150</v>
      </c>
      <c r="BM226" s="184" t="s">
        <v>510</v>
      </c>
    </row>
    <row r="227" s="157" customFormat="true" ht="22.8" hidden="false" customHeight="true" outlineLevel="0" collapsed="false">
      <c r="B227" s="158"/>
      <c r="D227" s="159" t="s">
        <v>74</v>
      </c>
      <c r="E227" s="169" t="s">
        <v>212</v>
      </c>
      <c r="F227" s="169" t="s">
        <v>213</v>
      </c>
      <c r="I227" s="161"/>
      <c r="J227" s="170" t="n">
        <f aca="false">BK227</f>
        <v>0</v>
      </c>
      <c r="L227" s="158"/>
      <c r="M227" s="163"/>
      <c r="N227" s="164"/>
      <c r="O227" s="164"/>
      <c r="P227" s="165" t="n">
        <f aca="false">SUM(P228:P240)</f>
        <v>0</v>
      </c>
      <c r="Q227" s="164"/>
      <c r="R227" s="165" t="n">
        <f aca="false">SUM(R228:R240)</f>
        <v>0.347142949164</v>
      </c>
      <c r="S227" s="164"/>
      <c r="T227" s="166" t="n">
        <f aca="false">SUM(T228:T240)</f>
        <v>0</v>
      </c>
      <c r="AR227" s="159" t="s">
        <v>83</v>
      </c>
      <c r="AT227" s="167" t="s">
        <v>74</v>
      </c>
      <c r="AU227" s="167" t="s">
        <v>12</v>
      </c>
      <c r="AY227" s="159" t="s">
        <v>117</v>
      </c>
      <c r="BK227" s="168" t="n">
        <f aca="false">SUM(BK228:BK240)</f>
        <v>0</v>
      </c>
    </row>
    <row r="228" s="27" customFormat="true" ht="24.15" hidden="false" customHeight="true" outlineLevel="0" collapsed="false">
      <c r="A228" s="22"/>
      <c r="B228" s="171"/>
      <c r="C228" s="172" t="s">
        <v>370</v>
      </c>
      <c r="D228" s="172" t="s">
        <v>120</v>
      </c>
      <c r="E228" s="173" t="s">
        <v>511</v>
      </c>
      <c r="F228" s="174" t="s">
        <v>512</v>
      </c>
      <c r="G228" s="175" t="s">
        <v>176</v>
      </c>
      <c r="H228" s="176" t="n">
        <v>2507.5</v>
      </c>
      <c r="I228" s="177"/>
      <c r="J228" s="178" t="n">
        <f aca="false">ROUND(I228*H228,2)</f>
        <v>0</v>
      </c>
      <c r="K228" s="179"/>
      <c r="L228" s="23"/>
      <c r="M228" s="180"/>
      <c r="N228" s="181" t="s">
        <v>41</v>
      </c>
      <c r="O228" s="65"/>
      <c r="P228" s="182" t="n">
        <f aca="false">O228*H228</f>
        <v>0</v>
      </c>
      <c r="Q228" s="182" t="n">
        <v>0</v>
      </c>
      <c r="R228" s="182" t="n">
        <f aca="false">Q228*H228</f>
        <v>0</v>
      </c>
      <c r="S228" s="182" t="n">
        <v>0</v>
      </c>
      <c r="T228" s="183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84" t="s">
        <v>150</v>
      </c>
      <c r="AT228" s="184" t="s">
        <v>120</v>
      </c>
      <c r="AU228" s="184" t="s">
        <v>83</v>
      </c>
      <c r="AY228" s="3" t="s">
        <v>117</v>
      </c>
      <c r="BE228" s="185" t="n">
        <f aca="false">IF(N228="základná",J228,0)</f>
        <v>0</v>
      </c>
      <c r="BF228" s="185" t="n">
        <f aca="false">IF(N228="znížená",J228,0)</f>
        <v>0</v>
      </c>
      <c r="BG228" s="185" t="n">
        <f aca="false">IF(N228="zákl. prenesená",J228,0)</f>
        <v>0</v>
      </c>
      <c r="BH228" s="185" t="n">
        <f aca="false">IF(N228="zníž. prenesená",J228,0)</f>
        <v>0</v>
      </c>
      <c r="BI228" s="185" t="n">
        <f aca="false">IF(N228="nulová",J228,0)</f>
        <v>0</v>
      </c>
      <c r="BJ228" s="3" t="s">
        <v>83</v>
      </c>
      <c r="BK228" s="185" t="n">
        <f aca="false">ROUND(I228*H228,2)</f>
        <v>0</v>
      </c>
      <c r="BL228" s="3" t="s">
        <v>150</v>
      </c>
      <c r="BM228" s="184" t="s">
        <v>513</v>
      </c>
    </row>
    <row r="229" s="27" customFormat="true" ht="21.75" hidden="false" customHeight="true" outlineLevel="0" collapsed="false">
      <c r="A229" s="22"/>
      <c r="B229" s="171"/>
      <c r="C229" s="191" t="s">
        <v>514</v>
      </c>
      <c r="D229" s="191" t="s">
        <v>306</v>
      </c>
      <c r="E229" s="192" t="s">
        <v>515</v>
      </c>
      <c r="F229" s="193" t="s">
        <v>516</v>
      </c>
      <c r="G229" s="194" t="s">
        <v>134</v>
      </c>
      <c r="H229" s="195" t="n">
        <v>76.918</v>
      </c>
      <c r="I229" s="196"/>
      <c r="J229" s="197" t="n">
        <f aca="false">ROUND(I229*H229,2)</f>
        <v>0</v>
      </c>
      <c r="K229" s="198"/>
      <c r="L229" s="199"/>
      <c r="M229" s="200"/>
      <c r="N229" s="201" t="s">
        <v>41</v>
      </c>
      <c r="O229" s="65"/>
      <c r="P229" s="182" t="n">
        <f aca="false">O229*H229</f>
        <v>0</v>
      </c>
      <c r="Q229" s="182" t="n">
        <v>0</v>
      </c>
      <c r="R229" s="182" t="n">
        <f aca="false">Q229*H229</f>
        <v>0</v>
      </c>
      <c r="S229" s="182" t="n">
        <v>0</v>
      </c>
      <c r="T229" s="183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84" t="s">
        <v>177</v>
      </c>
      <c r="AT229" s="184" t="s">
        <v>306</v>
      </c>
      <c r="AU229" s="184" t="s">
        <v>83</v>
      </c>
      <c r="AY229" s="3" t="s">
        <v>117</v>
      </c>
      <c r="BE229" s="185" t="n">
        <f aca="false">IF(N229="základná",J229,0)</f>
        <v>0</v>
      </c>
      <c r="BF229" s="185" t="n">
        <f aca="false">IF(N229="znížená",J229,0)</f>
        <v>0</v>
      </c>
      <c r="BG229" s="185" t="n">
        <f aca="false">IF(N229="zákl. prenesená",J229,0)</f>
        <v>0</v>
      </c>
      <c r="BH229" s="185" t="n">
        <f aca="false">IF(N229="zníž. prenesená",J229,0)</f>
        <v>0</v>
      </c>
      <c r="BI229" s="185" t="n">
        <f aca="false">IF(N229="nulová",J229,0)</f>
        <v>0</v>
      </c>
      <c r="BJ229" s="3" t="s">
        <v>83</v>
      </c>
      <c r="BK229" s="185" t="n">
        <f aca="false">ROUND(I229*H229,2)</f>
        <v>0</v>
      </c>
      <c r="BL229" s="3" t="s">
        <v>150</v>
      </c>
      <c r="BM229" s="184" t="s">
        <v>517</v>
      </c>
    </row>
    <row r="230" s="27" customFormat="true" ht="16.5" hidden="false" customHeight="true" outlineLevel="0" collapsed="false">
      <c r="A230" s="22"/>
      <c r="B230" s="171"/>
      <c r="C230" s="172" t="s">
        <v>373</v>
      </c>
      <c r="D230" s="172" t="s">
        <v>120</v>
      </c>
      <c r="E230" s="173" t="s">
        <v>518</v>
      </c>
      <c r="F230" s="174" t="s">
        <v>519</v>
      </c>
      <c r="G230" s="175" t="s">
        <v>134</v>
      </c>
      <c r="H230" s="176" t="n">
        <v>76.918</v>
      </c>
      <c r="I230" s="177"/>
      <c r="J230" s="178" t="n">
        <f aca="false">ROUND(I230*H230,2)</f>
        <v>0</v>
      </c>
      <c r="K230" s="179"/>
      <c r="L230" s="23"/>
      <c r="M230" s="180"/>
      <c r="N230" s="181" t="s">
        <v>41</v>
      </c>
      <c r="O230" s="65"/>
      <c r="P230" s="182" t="n">
        <f aca="false">O230*H230</f>
        <v>0</v>
      </c>
      <c r="Q230" s="182" t="n">
        <v>0</v>
      </c>
      <c r="R230" s="182" t="n">
        <f aca="false">Q230*H230</f>
        <v>0</v>
      </c>
      <c r="S230" s="182" t="n">
        <v>0</v>
      </c>
      <c r="T230" s="183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84" t="s">
        <v>150</v>
      </c>
      <c r="AT230" s="184" t="s">
        <v>120</v>
      </c>
      <c r="AU230" s="184" t="s">
        <v>83</v>
      </c>
      <c r="AY230" s="3" t="s">
        <v>117</v>
      </c>
      <c r="BE230" s="185" t="n">
        <f aca="false">IF(N230="základná",J230,0)</f>
        <v>0</v>
      </c>
      <c r="BF230" s="185" t="n">
        <f aca="false">IF(N230="znížená",J230,0)</f>
        <v>0</v>
      </c>
      <c r="BG230" s="185" t="n">
        <f aca="false">IF(N230="zákl. prenesená",J230,0)</f>
        <v>0</v>
      </c>
      <c r="BH230" s="185" t="n">
        <f aca="false">IF(N230="zníž. prenesená",J230,0)</f>
        <v>0</v>
      </c>
      <c r="BI230" s="185" t="n">
        <f aca="false">IF(N230="nulová",J230,0)</f>
        <v>0</v>
      </c>
      <c r="BJ230" s="3" t="s">
        <v>83</v>
      </c>
      <c r="BK230" s="185" t="n">
        <f aca="false">ROUND(I230*H230,2)</f>
        <v>0</v>
      </c>
      <c r="BL230" s="3" t="s">
        <v>150</v>
      </c>
      <c r="BM230" s="184" t="s">
        <v>520</v>
      </c>
    </row>
    <row r="231" s="27" customFormat="true" ht="16.5" hidden="false" customHeight="true" outlineLevel="0" collapsed="false">
      <c r="A231" s="22"/>
      <c r="B231" s="171"/>
      <c r="C231" s="191" t="s">
        <v>521</v>
      </c>
      <c r="D231" s="191" t="s">
        <v>306</v>
      </c>
      <c r="E231" s="192" t="s">
        <v>522</v>
      </c>
      <c r="F231" s="193" t="s">
        <v>523</v>
      </c>
      <c r="G231" s="194" t="s">
        <v>134</v>
      </c>
      <c r="H231" s="195" t="n">
        <v>76.918</v>
      </c>
      <c r="I231" s="196"/>
      <c r="J231" s="197" t="n">
        <f aca="false">ROUND(I231*H231,2)</f>
        <v>0</v>
      </c>
      <c r="K231" s="198"/>
      <c r="L231" s="199"/>
      <c r="M231" s="200"/>
      <c r="N231" s="201" t="s">
        <v>41</v>
      </c>
      <c r="O231" s="65"/>
      <c r="P231" s="182" t="n">
        <f aca="false">O231*H231</f>
        <v>0</v>
      </c>
      <c r="Q231" s="182" t="n">
        <v>0</v>
      </c>
      <c r="R231" s="182" t="n">
        <f aca="false">Q231*H231</f>
        <v>0</v>
      </c>
      <c r="S231" s="182" t="n">
        <v>0</v>
      </c>
      <c r="T231" s="183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84" t="s">
        <v>177</v>
      </c>
      <c r="AT231" s="184" t="s">
        <v>306</v>
      </c>
      <c r="AU231" s="184" t="s">
        <v>83</v>
      </c>
      <c r="AY231" s="3" t="s">
        <v>117</v>
      </c>
      <c r="BE231" s="185" t="n">
        <f aca="false">IF(N231="základná",J231,0)</f>
        <v>0</v>
      </c>
      <c r="BF231" s="185" t="n">
        <f aca="false">IF(N231="znížená",J231,0)</f>
        <v>0</v>
      </c>
      <c r="BG231" s="185" t="n">
        <f aca="false">IF(N231="zákl. prenesená",J231,0)</f>
        <v>0</v>
      </c>
      <c r="BH231" s="185" t="n">
        <f aca="false">IF(N231="zníž. prenesená",J231,0)</f>
        <v>0</v>
      </c>
      <c r="BI231" s="185" t="n">
        <f aca="false">IF(N231="nulová",J231,0)</f>
        <v>0</v>
      </c>
      <c r="BJ231" s="3" t="s">
        <v>83</v>
      </c>
      <c r="BK231" s="185" t="n">
        <f aca="false">ROUND(I231*H231,2)</f>
        <v>0</v>
      </c>
      <c r="BL231" s="3" t="s">
        <v>150</v>
      </c>
      <c r="BM231" s="184" t="s">
        <v>524</v>
      </c>
    </row>
    <row r="232" s="27" customFormat="true" ht="21.75" hidden="false" customHeight="true" outlineLevel="0" collapsed="false">
      <c r="A232" s="22"/>
      <c r="B232" s="171"/>
      <c r="C232" s="172" t="s">
        <v>377</v>
      </c>
      <c r="D232" s="172" t="s">
        <v>120</v>
      </c>
      <c r="E232" s="173" t="s">
        <v>525</v>
      </c>
      <c r="F232" s="174" t="s">
        <v>526</v>
      </c>
      <c r="G232" s="175" t="s">
        <v>176</v>
      </c>
      <c r="H232" s="176" t="n">
        <v>4991.963</v>
      </c>
      <c r="I232" s="177"/>
      <c r="J232" s="178" t="n">
        <f aca="false">ROUND(I232*H232,2)</f>
        <v>0</v>
      </c>
      <c r="K232" s="179"/>
      <c r="L232" s="23"/>
      <c r="M232" s="180"/>
      <c r="N232" s="181" t="s">
        <v>41</v>
      </c>
      <c r="O232" s="65"/>
      <c r="P232" s="182" t="n">
        <f aca="false">O232*H232</f>
        <v>0</v>
      </c>
      <c r="Q232" s="182" t="n">
        <v>0</v>
      </c>
      <c r="R232" s="182" t="n">
        <f aca="false">Q232*H232</f>
        <v>0</v>
      </c>
      <c r="S232" s="182" t="n">
        <v>0</v>
      </c>
      <c r="T232" s="183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84" t="s">
        <v>150</v>
      </c>
      <c r="AT232" s="184" t="s">
        <v>120</v>
      </c>
      <c r="AU232" s="184" t="s">
        <v>83</v>
      </c>
      <c r="AY232" s="3" t="s">
        <v>117</v>
      </c>
      <c r="BE232" s="185" t="n">
        <f aca="false">IF(N232="základná",J232,0)</f>
        <v>0</v>
      </c>
      <c r="BF232" s="185" t="n">
        <f aca="false">IF(N232="znížená",J232,0)</f>
        <v>0</v>
      </c>
      <c r="BG232" s="185" t="n">
        <f aca="false">IF(N232="zákl. prenesená",J232,0)</f>
        <v>0</v>
      </c>
      <c r="BH232" s="185" t="n">
        <f aca="false">IF(N232="zníž. prenesená",J232,0)</f>
        <v>0</v>
      </c>
      <c r="BI232" s="185" t="n">
        <f aca="false">IF(N232="nulová",J232,0)</f>
        <v>0</v>
      </c>
      <c r="BJ232" s="3" t="s">
        <v>83</v>
      </c>
      <c r="BK232" s="185" t="n">
        <f aca="false">ROUND(I232*H232,2)</f>
        <v>0</v>
      </c>
      <c r="BL232" s="3" t="s">
        <v>150</v>
      </c>
      <c r="BM232" s="184" t="s">
        <v>527</v>
      </c>
    </row>
    <row r="233" s="27" customFormat="true" ht="37.8" hidden="false" customHeight="true" outlineLevel="0" collapsed="false">
      <c r="A233" s="22"/>
      <c r="B233" s="171"/>
      <c r="C233" s="191" t="s">
        <v>528</v>
      </c>
      <c r="D233" s="191" t="s">
        <v>306</v>
      </c>
      <c r="E233" s="192" t="s">
        <v>529</v>
      </c>
      <c r="F233" s="193" t="s">
        <v>530</v>
      </c>
      <c r="G233" s="194" t="s">
        <v>134</v>
      </c>
      <c r="H233" s="195" t="n">
        <v>11.482</v>
      </c>
      <c r="I233" s="196"/>
      <c r="J233" s="197" t="n">
        <f aca="false">ROUND(I233*H233,2)</f>
        <v>0</v>
      </c>
      <c r="K233" s="198"/>
      <c r="L233" s="199"/>
      <c r="M233" s="200"/>
      <c r="N233" s="201" t="s">
        <v>41</v>
      </c>
      <c r="O233" s="65"/>
      <c r="P233" s="182" t="n">
        <f aca="false">O233*H233</f>
        <v>0</v>
      </c>
      <c r="Q233" s="182" t="n">
        <v>0</v>
      </c>
      <c r="R233" s="182" t="n">
        <f aca="false">Q233*H233</f>
        <v>0</v>
      </c>
      <c r="S233" s="182" t="n">
        <v>0</v>
      </c>
      <c r="T233" s="183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84" t="s">
        <v>177</v>
      </c>
      <c r="AT233" s="184" t="s">
        <v>306</v>
      </c>
      <c r="AU233" s="184" t="s">
        <v>83</v>
      </c>
      <c r="AY233" s="3" t="s">
        <v>117</v>
      </c>
      <c r="BE233" s="185" t="n">
        <f aca="false">IF(N233="základná",J233,0)</f>
        <v>0</v>
      </c>
      <c r="BF233" s="185" t="n">
        <f aca="false">IF(N233="znížená",J233,0)</f>
        <v>0</v>
      </c>
      <c r="BG233" s="185" t="n">
        <f aca="false">IF(N233="zákl. prenesená",J233,0)</f>
        <v>0</v>
      </c>
      <c r="BH233" s="185" t="n">
        <f aca="false">IF(N233="zníž. prenesená",J233,0)</f>
        <v>0</v>
      </c>
      <c r="BI233" s="185" t="n">
        <f aca="false">IF(N233="nulová",J233,0)</f>
        <v>0</v>
      </c>
      <c r="BJ233" s="3" t="s">
        <v>83</v>
      </c>
      <c r="BK233" s="185" t="n">
        <f aca="false">ROUND(I233*H233,2)</f>
        <v>0</v>
      </c>
      <c r="BL233" s="3" t="s">
        <v>150</v>
      </c>
      <c r="BM233" s="184" t="s">
        <v>531</v>
      </c>
    </row>
    <row r="234" s="27" customFormat="true" ht="24.15" hidden="false" customHeight="true" outlineLevel="0" collapsed="false">
      <c r="A234" s="22"/>
      <c r="B234" s="171"/>
      <c r="C234" s="172" t="s">
        <v>380</v>
      </c>
      <c r="D234" s="172" t="s">
        <v>120</v>
      </c>
      <c r="E234" s="173" t="s">
        <v>532</v>
      </c>
      <c r="F234" s="174" t="s">
        <v>533</v>
      </c>
      <c r="G234" s="175" t="s">
        <v>176</v>
      </c>
      <c r="H234" s="176" t="n">
        <v>1252.945</v>
      </c>
      <c r="I234" s="177"/>
      <c r="J234" s="178" t="n">
        <f aca="false">ROUND(I234*H234,2)</f>
        <v>0</v>
      </c>
      <c r="K234" s="179"/>
      <c r="L234" s="23"/>
      <c r="M234" s="180"/>
      <c r="N234" s="181" t="s">
        <v>41</v>
      </c>
      <c r="O234" s="65"/>
      <c r="P234" s="182" t="n">
        <f aca="false">O234*H234</f>
        <v>0</v>
      </c>
      <c r="Q234" s="182" t="n">
        <v>0</v>
      </c>
      <c r="R234" s="182" t="n">
        <f aca="false">Q234*H234</f>
        <v>0</v>
      </c>
      <c r="S234" s="182" t="n">
        <v>0</v>
      </c>
      <c r="T234" s="183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84" t="s">
        <v>150</v>
      </c>
      <c r="AT234" s="184" t="s">
        <v>120</v>
      </c>
      <c r="AU234" s="184" t="s">
        <v>83</v>
      </c>
      <c r="AY234" s="3" t="s">
        <v>117</v>
      </c>
      <c r="BE234" s="185" t="n">
        <f aca="false">IF(N234="základná",J234,0)</f>
        <v>0</v>
      </c>
      <c r="BF234" s="185" t="n">
        <f aca="false">IF(N234="znížená",J234,0)</f>
        <v>0</v>
      </c>
      <c r="BG234" s="185" t="n">
        <f aca="false">IF(N234="zákl. prenesená",J234,0)</f>
        <v>0</v>
      </c>
      <c r="BH234" s="185" t="n">
        <f aca="false">IF(N234="zníž. prenesená",J234,0)</f>
        <v>0</v>
      </c>
      <c r="BI234" s="185" t="n">
        <f aca="false">IF(N234="nulová",J234,0)</f>
        <v>0</v>
      </c>
      <c r="BJ234" s="3" t="s">
        <v>83</v>
      </c>
      <c r="BK234" s="185" t="n">
        <f aca="false">ROUND(I234*H234,2)</f>
        <v>0</v>
      </c>
      <c r="BL234" s="3" t="s">
        <v>150</v>
      </c>
      <c r="BM234" s="184" t="s">
        <v>534</v>
      </c>
    </row>
    <row r="235" s="27" customFormat="true" ht="33" hidden="false" customHeight="true" outlineLevel="0" collapsed="false">
      <c r="A235" s="22"/>
      <c r="B235" s="171"/>
      <c r="C235" s="172" t="s">
        <v>535</v>
      </c>
      <c r="D235" s="172" t="s">
        <v>120</v>
      </c>
      <c r="E235" s="173" t="s">
        <v>536</v>
      </c>
      <c r="F235" s="174" t="s">
        <v>537</v>
      </c>
      <c r="G235" s="175" t="s">
        <v>139</v>
      </c>
      <c r="H235" s="176" t="n">
        <v>35.175</v>
      </c>
      <c r="I235" s="177"/>
      <c r="J235" s="178" t="n">
        <f aca="false">ROUND(I235*H235,2)</f>
        <v>0</v>
      </c>
      <c r="K235" s="179"/>
      <c r="L235" s="23"/>
      <c r="M235" s="180"/>
      <c r="N235" s="181" t="s">
        <v>41</v>
      </c>
      <c r="O235" s="65"/>
      <c r="P235" s="182" t="n">
        <f aca="false">O235*H235</f>
        <v>0</v>
      </c>
      <c r="Q235" s="182" t="n">
        <v>0</v>
      </c>
      <c r="R235" s="182" t="n">
        <f aca="false">Q235*H235</f>
        <v>0</v>
      </c>
      <c r="S235" s="182" t="n">
        <v>0</v>
      </c>
      <c r="T235" s="183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84" t="s">
        <v>150</v>
      </c>
      <c r="AT235" s="184" t="s">
        <v>120</v>
      </c>
      <c r="AU235" s="184" t="s">
        <v>83</v>
      </c>
      <c r="AY235" s="3" t="s">
        <v>117</v>
      </c>
      <c r="BE235" s="185" t="n">
        <f aca="false">IF(N235="základná",J235,0)</f>
        <v>0</v>
      </c>
      <c r="BF235" s="185" t="n">
        <f aca="false">IF(N235="znížená",J235,0)</f>
        <v>0</v>
      </c>
      <c r="BG235" s="185" t="n">
        <f aca="false">IF(N235="zákl. prenesená",J235,0)</f>
        <v>0</v>
      </c>
      <c r="BH235" s="185" t="n">
        <f aca="false">IF(N235="zníž. prenesená",J235,0)</f>
        <v>0</v>
      </c>
      <c r="BI235" s="185" t="n">
        <f aca="false">IF(N235="nulová",J235,0)</f>
        <v>0</v>
      </c>
      <c r="BJ235" s="3" t="s">
        <v>83</v>
      </c>
      <c r="BK235" s="185" t="n">
        <f aca="false">ROUND(I235*H235,2)</f>
        <v>0</v>
      </c>
      <c r="BL235" s="3" t="s">
        <v>150</v>
      </c>
      <c r="BM235" s="184" t="s">
        <v>538</v>
      </c>
    </row>
    <row r="236" s="27" customFormat="true" ht="33" hidden="false" customHeight="true" outlineLevel="0" collapsed="false">
      <c r="A236" s="22"/>
      <c r="B236" s="171"/>
      <c r="C236" s="191" t="s">
        <v>384</v>
      </c>
      <c r="D236" s="191" t="s">
        <v>306</v>
      </c>
      <c r="E236" s="192" t="s">
        <v>539</v>
      </c>
      <c r="F236" s="193" t="s">
        <v>540</v>
      </c>
      <c r="G236" s="194" t="s">
        <v>134</v>
      </c>
      <c r="H236" s="195" t="n">
        <v>0.97</v>
      </c>
      <c r="I236" s="196"/>
      <c r="J236" s="197" t="n">
        <f aca="false">ROUND(I236*H236,2)</f>
        <v>0</v>
      </c>
      <c r="K236" s="198"/>
      <c r="L236" s="199"/>
      <c r="M236" s="200"/>
      <c r="N236" s="201" t="s">
        <v>41</v>
      </c>
      <c r="O236" s="65"/>
      <c r="P236" s="182" t="n">
        <f aca="false">O236*H236</f>
        <v>0</v>
      </c>
      <c r="Q236" s="182" t="n">
        <v>0</v>
      </c>
      <c r="R236" s="182" t="n">
        <f aca="false">Q236*H236</f>
        <v>0</v>
      </c>
      <c r="S236" s="182" t="n">
        <v>0</v>
      </c>
      <c r="T236" s="183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84" t="s">
        <v>177</v>
      </c>
      <c r="AT236" s="184" t="s">
        <v>306</v>
      </c>
      <c r="AU236" s="184" t="s">
        <v>83</v>
      </c>
      <c r="AY236" s="3" t="s">
        <v>117</v>
      </c>
      <c r="BE236" s="185" t="n">
        <f aca="false">IF(N236="základná",J236,0)</f>
        <v>0</v>
      </c>
      <c r="BF236" s="185" t="n">
        <f aca="false">IF(N236="znížená",J236,0)</f>
        <v>0</v>
      </c>
      <c r="BG236" s="185" t="n">
        <f aca="false">IF(N236="zákl. prenesená",J236,0)</f>
        <v>0</v>
      </c>
      <c r="BH236" s="185" t="n">
        <f aca="false">IF(N236="zníž. prenesená",J236,0)</f>
        <v>0</v>
      </c>
      <c r="BI236" s="185" t="n">
        <f aca="false">IF(N236="nulová",J236,0)</f>
        <v>0</v>
      </c>
      <c r="BJ236" s="3" t="s">
        <v>83</v>
      </c>
      <c r="BK236" s="185" t="n">
        <f aca="false">ROUND(I236*H236,2)</f>
        <v>0</v>
      </c>
      <c r="BL236" s="3" t="s">
        <v>150</v>
      </c>
      <c r="BM236" s="184" t="s">
        <v>541</v>
      </c>
    </row>
    <row r="237" s="27" customFormat="true" ht="44.25" hidden="false" customHeight="true" outlineLevel="0" collapsed="false">
      <c r="A237" s="22"/>
      <c r="B237" s="171"/>
      <c r="C237" s="172" t="s">
        <v>542</v>
      </c>
      <c r="D237" s="172" t="s">
        <v>120</v>
      </c>
      <c r="E237" s="173" t="s">
        <v>543</v>
      </c>
      <c r="F237" s="174" t="s">
        <v>544</v>
      </c>
      <c r="G237" s="175" t="s">
        <v>134</v>
      </c>
      <c r="H237" s="176" t="n">
        <v>15.532</v>
      </c>
      <c r="I237" s="177"/>
      <c r="J237" s="178" t="n">
        <f aca="false">ROUND(I237*H237,2)</f>
        <v>0</v>
      </c>
      <c r="K237" s="179"/>
      <c r="L237" s="23"/>
      <c r="M237" s="180"/>
      <c r="N237" s="181" t="s">
        <v>41</v>
      </c>
      <c r="O237" s="65"/>
      <c r="P237" s="182" t="n">
        <f aca="false">O237*H237</f>
        <v>0</v>
      </c>
      <c r="Q237" s="182" t="n">
        <v>0.022350177</v>
      </c>
      <c r="R237" s="182" t="n">
        <f aca="false">Q237*H237</f>
        <v>0.347142949164</v>
      </c>
      <c r="S237" s="182" t="n">
        <v>0</v>
      </c>
      <c r="T237" s="183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84" t="s">
        <v>150</v>
      </c>
      <c r="AT237" s="184" t="s">
        <v>120</v>
      </c>
      <c r="AU237" s="184" t="s">
        <v>83</v>
      </c>
      <c r="AY237" s="3" t="s">
        <v>117</v>
      </c>
      <c r="BE237" s="185" t="n">
        <f aca="false">IF(N237="základná",J237,0)</f>
        <v>0</v>
      </c>
      <c r="BF237" s="185" t="n">
        <f aca="false">IF(N237="znížená",J237,0)</f>
        <v>0</v>
      </c>
      <c r="BG237" s="185" t="n">
        <f aca="false">IF(N237="zákl. prenesená",J237,0)</f>
        <v>0</v>
      </c>
      <c r="BH237" s="185" t="n">
        <f aca="false">IF(N237="zníž. prenesená",J237,0)</f>
        <v>0</v>
      </c>
      <c r="BI237" s="185" t="n">
        <f aca="false">IF(N237="nulová",J237,0)</f>
        <v>0</v>
      </c>
      <c r="BJ237" s="3" t="s">
        <v>83</v>
      </c>
      <c r="BK237" s="185" t="n">
        <f aca="false">ROUND(I237*H237,2)</f>
        <v>0</v>
      </c>
      <c r="BL237" s="3" t="s">
        <v>150</v>
      </c>
      <c r="BM237" s="184" t="s">
        <v>545</v>
      </c>
    </row>
    <row r="238" s="27" customFormat="true" ht="24.15" hidden="false" customHeight="true" outlineLevel="0" collapsed="false">
      <c r="A238" s="22"/>
      <c r="B238" s="171"/>
      <c r="C238" s="172" t="s">
        <v>387</v>
      </c>
      <c r="D238" s="172" t="s">
        <v>120</v>
      </c>
      <c r="E238" s="173" t="s">
        <v>546</v>
      </c>
      <c r="F238" s="174" t="s">
        <v>547</v>
      </c>
      <c r="G238" s="175" t="s">
        <v>176</v>
      </c>
      <c r="H238" s="176" t="n">
        <v>188.953</v>
      </c>
      <c r="I238" s="177"/>
      <c r="J238" s="178" t="n">
        <f aca="false">ROUND(I238*H238,2)</f>
        <v>0</v>
      </c>
      <c r="K238" s="179"/>
      <c r="L238" s="23"/>
      <c r="M238" s="180"/>
      <c r="N238" s="181" t="s">
        <v>41</v>
      </c>
      <c r="O238" s="65"/>
      <c r="P238" s="182" t="n">
        <f aca="false">O238*H238</f>
        <v>0</v>
      </c>
      <c r="Q238" s="182" t="n">
        <v>0</v>
      </c>
      <c r="R238" s="182" t="n">
        <f aca="false">Q238*H238</f>
        <v>0</v>
      </c>
      <c r="S238" s="182" t="n">
        <v>0</v>
      </c>
      <c r="T238" s="183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84" t="s">
        <v>150</v>
      </c>
      <c r="AT238" s="184" t="s">
        <v>120</v>
      </c>
      <c r="AU238" s="184" t="s">
        <v>83</v>
      </c>
      <c r="AY238" s="3" t="s">
        <v>117</v>
      </c>
      <c r="BE238" s="185" t="n">
        <f aca="false">IF(N238="základná",J238,0)</f>
        <v>0</v>
      </c>
      <c r="BF238" s="185" t="n">
        <f aca="false">IF(N238="znížená",J238,0)</f>
        <v>0</v>
      </c>
      <c r="BG238" s="185" t="n">
        <f aca="false">IF(N238="zákl. prenesená",J238,0)</f>
        <v>0</v>
      </c>
      <c r="BH238" s="185" t="n">
        <f aca="false">IF(N238="zníž. prenesená",J238,0)</f>
        <v>0</v>
      </c>
      <c r="BI238" s="185" t="n">
        <f aca="false">IF(N238="nulová",J238,0)</f>
        <v>0</v>
      </c>
      <c r="BJ238" s="3" t="s">
        <v>83</v>
      </c>
      <c r="BK238" s="185" t="n">
        <f aca="false">ROUND(I238*H238,2)</f>
        <v>0</v>
      </c>
      <c r="BL238" s="3" t="s">
        <v>150</v>
      </c>
      <c r="BM238" s="184" t="s">
        <v>548</v>
      </c>
    </row>
    <row r="239" s="27" customFormat="true" ht="21.75" hidden="false" customHeight="true" outlineLevel="0" collapsed="false">
      <c r="A239" s="22"/>
      <c r="B239" s="171"/>
      <c r="C239" s="172" t="s">
        <v>549</v>
      </c>
      <c r="D239" s="172" t="s">
        <v>120</v>
      </c>
      <c r="E239" s="173" t="s">
        <v>550</v>
      </c>
      <c r="F239" s="174" t="s">
        <v>551</v>
      </c>
      <c r="G239" s="175" t="s">
        <v>176</v>
      </c>
      <c r="H239" s="176" t="n">
        <v>41.507</v>
      </c>
      <c r="I239" s="177"/>
      <c r="J239" s="178" t="n">
        <f aca="false">ROUND(I239*H239,2)</f>
        <v>0</v>
      </c>
      <c r="K239" s="179"/>
      <c r="L239" s="23"/>
      <c r="M239" s="180"/>
      <c r="N239" s="181" t="s">
        <v>41</v>
      </c>
      <c r="O239" s="65"/>
      <c r="P239" s="182" t="n">
        <f aca="false">O239*H239</f>
        <v>0</v>
      </c>
      <c r="Q239" s="182" t="n">
        <v>0</v>
      </c>
      <c r="R239" s="182" t="n">
        <f aca="false">Q239*H239</f>
        <v>0</v>
      </c>
      <c r="S239" s="182" t="n">
        <v>0</v>
      </c>
      <c r="T239" s="183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84" t="s">
        <v>150</v>
      </c>
      <c r="AT239" s="184" t="s">
        <v>120</v>
      </c>
      <c r="AU239" s="184" t="s">
        <v>83</v>
      </c>
      <c r="AY239" s="3" t="s">
        <v>117</v>
      </c>
      <c r="BE239" s="185" t="n">
        <f aca="false">IF(N239="základná",J239,0)</f>
        <v>0</v>
      </c>
      <c r="BF239" s="185" t="n">
        <f aca="false">IF(N239="znížená",J239,0)</f>
        <v>0</v>
      </c>
      <c r="BG239" s="185" t="n">
        <f aca="false">IF(N239="zákl. prenesená",J239,0)</f>
        <v>0</v>
      </c>
      <c r="BH239" s="185" t="n">
        <f aca="false">IF(N239="zníž. prenesená",J239,0)</f>
        <v>0</v>
      </c>
      <c r="BI239" s="185" t="n">
        <f aca="false">IF(N239="nulová",J239,0)</f>
        <v>0</v>
      </c>
      <c r="BJ239" s="3" t="s">
        <v>83</v>
      </c>
      <c r="BK239" s="185" t="n">
        <f aca="false">ROUND(I239*H239,2)</f>
        <v>0</v>
      </c>
      <c r="BL239" s="3" t="s">
        <v>150</v>
      </c>
      <c r="BM239" s="184" t="s">
        <v>552</v>
      </c>
    </row>
    <row r="240" s="27" customFormat="true" ht="24.15" hidden="false" customHeight="true" outlineLevel="0" collapsed="false">
      <c r="A240" s="22"/>
      <c r="B240" s="171"/>
      <c r="C240" s="172" t="s">
        <v>391</v>
      </c>
      <c r="D240" s="172" t="s">
        <v>120</v>
      </c>
      <c r="E240" s="173" t="s">
        <v>553</v>
      </c>
      <c r="F240" s="174" t="s">
        <v>554</v>
      </c>
      <c r="G240" s="175" t="s">
        <v>184</v>
      </c>
      <c r="H240" s="176" t="n">
        <v>70.543</v>
      </c>
      <c r="I240" s="177"/>
      <c r="J240" s="178" t="n">
        <f aca="false">ROUND(I240*H240,2)</f>
        <v>0</v>
      </c>
      <c r="K240" s="179"/>
      <c r="L240" s="23"/>
      <c r="M240" s="180"/>
      <c r="N240" s="181" t="s">
        <v>41</v>
      </c>
      <c r="O240" s="65"/>
      <c r="P240" s="182" t="n">
        <f aca="false">O240*H240</f>
        <v>0</v>
      </c>
      <c r="Q240" s="182" t="n">
        <v>0</v>
      </c>
      <c r="R240" s="182" t="n">
        <f aca="false">Q240*H240</f>
        <v>0</v>
      </c>
      <c r="S240" s="182" t="n">
        <v>0</v>
      </c>
      <c r="T240" s="183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84" t="s">
        <v>150</v>
      </c>
      <c r="AT240" s="184" t="s">
        <v>120</v>
      </c>
      <c r="AU240" s="184" t="s">
        <v>83</v>
      </c>
      <c r="AY240" s="3" t="s">
        <v>117</v>
      </c>
      <c r="BE240" s="185" t="n">
        <f aca="false">IF(N240="základná",J240,0)</f>
        <v>0</v>
      </c>
      <c r="BF240" s="185" t="n">
        <f aca="false">IF(N240="znížená",J240,0)</f>
        <v>0</v>
      </c>
      <c r="BG240" s="185" t="n">
        <f aca="false">IF(N240="zákl. prenesená",J240,0)</f>
        <v>0</v>
      </c>
      <c r="BH240" s="185" t="n">
        <f aca="false">IF(N240="zníž. prenesená",J240,0)</f>
        <v>0</v>
      </c>
      <c r="BI240" s="185" t="n">
        <f aca="false">IF(N240="nulová",J240,0)</f>
        <v>0</v>
      </c>
      <c r="BJ240" s="3" t="s">
        <v>83</v>
      </c>
      <c r="BK240" s="185" t="n">
        <f aca="false">ROUND(I240*H240,2)</f>
        <v>0</v>
      </c>
      <c r="BL240" s="3" t="s">
        <v>150</v>
      </c>
      <c r="BM240" s="184" t="s">
        <v>555</v>
      </c>
    </row>
    <row r="241" s="157" customFormat="true" ht="22.8" hidden="false" customHeight="true" outlineLevel="0" collapsed="false">
      <c r="B241" s="158"/>
      <c r="D241" s="159" t="s">
        <v>74</v>
      </c>
      <c r="E241" s="169" t="s">
        <v>556</v>
      </c>
      <c r="F241" s="169" t="s">
        <v>557</v>
      </c>
      <c r="I241" s="161"/>
      <c r="J241" s="170" t="n">
        <f aca="false">BK241</f>
        <v>0</v>
      </c>
      <c r="L241" s="158"/>
      <c r="M241" s="163"/>
      <c r="N241" s="164"/>
      <c r="O241" s="164"/>
      <c r="P241" s="165" t="n">
        <f aca="false">SUM(P242:P265)</f>
        <v>0</v>
      </c>
      <c r="Q241" s="164"/>
      <c r="R241" s="165" t="n">
        <f aca="false">SUM(R242:R265)</f>
        <v>29.65716742056</v>
      </c>
      <c r="S241" s="164"/>
      <c r="T241" s="166" t="n">
        <f aca="false">SUM(T242:T265)</f>
        <v>0</v>
      </c>
      <c r="AR241" s="159" t="s">
        <v>83</v>
      </c>
      <c r="AT241" s="167" t="s">
        <v>74</v>
      </c>
      <c r="AU241" s="167" t="s">
        <v>12</v>
      </c>
      <c r="AY241" s="159" t="s">
        <v>117</v>
      </c>
      <c r="BK241" s="168" t="n">
        <f aca="false">SUM(BK242:BK265)</f>
        <v>0</v>
      </c>
    </row>
    <row r="242" s="27" customFormat="true" ht="37.8" hidden="false" customHeight="true" outlineLevel="0" collapsed="false">
      <c r="A242" s="22"/>
      <c r="B242" s="171"/>
      <c r="C242" s="172" t="s">
        <v>558</v>
      </c>
      <c r="D242" s="172" t="s">
        <v>120</v>
      </c>
      <c r="E242" s="173" t="s">
        <v>559</v>
      </c>
      <c r="F242" s="174" t="s">
        <v>560</v>
      </c>
      <c r="G242" s="175" t="s">
        <v>139</v>
      </c>
      <c r="H242" s="176" t="n">
        <v>286.2</v>
      </c>
      <c r="I242" s="177"/>
      <c r="J242" s="178" t="n">
        <f aca="false">ROUND(I242*H242,2)</f>
        <v>0</v>
      </c>
      <c r="K242" s="179"/>
      <c r="L242" s="23"/>
      <c r="M242" s="180"/>
      <c r="N242" s="181" t="s">
        <v>41</v>
      </c>
      <c r="O242" s="65"/>
      <c r="P242" s="182" t="n">
        <f aca="false">O242*H242</f>
        <v>0</v>
      </c>
      <c r="Q242" s="182" t="n">
        <v>0.04182932</v>
      </c>
      <c r="R242" s="182" t="n">
        <f aca="false">Q242*H242</f>
        <v>11.971551384</v>
      </c>
      <c r="S242" s="182" t="n">
        <v>0</v>
      </c>
      <c r="T242" s="183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84" t="s">
        <v>150</v>
      </c>
      <c r="AT242" s="184" t="s">
        <v>120</v>
      </c>
      <c r="AU242" s="184" t="s">
        <v>83</v>
      </c>
      <c r="AY242" s="3" t="s">
        <v>117</v>
      </c>
      <c r="BE242" s="185" t="n">
        <f aca="false">IF(N242="základná",J242,0)</f>
        <v>0</v>
      </c>
      <c r="BF242" s="185" t="n">
        <f aca="false">IF(N242="znížená",J242,0)</f>
        <v>0</v>
      </c>
      <c r="BG242" s="185" t="n">
        <f aca="false">IF(N242="zákl. prenesená",J242,0)</f>
        <v>0</v>
      </c>
      <c r="BH242" s="185" t="n">
        <f aca="false">IF(N242="zníž. prenesená",J242,0)</f>
        <v>0</v>
      </c>
      <c r="BI242" s="185" t="n">
        <f aca="false">IF(N242="nulová",J242,0)</f>
        <v>0</v>
      </c>
      <c r="BJ242" s="3" t="s">
        <v>83</v>
      </c>
      <c r="BK242" s="185" t="n">
        <f aca="false">ROUND(I242*H242,2)</f>
        <v>0</v>
      </c>
      <c r="BL242" s="3" t="s">
        <v>150</v>
      </c>
      <c r="BM242" s="184" t="s">
        <v>561</v>
      </c>
    </row>
    <row r="243" s="27" customFormat="true" ht="37.8" hidden="false" customHeight="true" outlineLevel="0" collapsed="false">
      <c r="A243" s="22"/>
      <c r="B243" s="171"/>
      <c r="C243" s="172" t="s">
        <v>394</v>
      </c>
      <c r="D243" s="172" t="s">
        <v>120</v>
      </c>
      <c r="E243" s="173" t="s">
        <v>562</v>
      </c>
      <c r="F243" s="174" t="s">
        <v>563</v>
      </c>
      <c r="G243" s="175" t="s">
        <v>139</v>
      </c>
      <c r="H243" s="176" t="n">
        <v>11.862</v>
      </c>
      <c r="I243" s="177"/>
      <c r="J243" s="178" t="n">
        <f aca="false">ROUND(I243*H243,2)</f>
        <v>0</v>
      </c>
      <c r="K243" s="179"/>
      <c r="L243" s="23"/>
      <c r="M243" s="180"/>
      <c r="N243" s="181" t="s">
        <v>41</v>
      </c>
      <c r="O243" s="65"/>
      <c r="P243" s="182" t="n">
        <f aca="false">O243*H243</f>
        <v>0</v>
      </c>
      <c r="Q243" s="182" t="n">
        <v>0.04321432</v>
      </c>
      <c r="R243" s="182" t="n">
        <f aca="false">Q243*H243</f>
        <v>0.51260826384</v>
      </c>
      <c r="S243" s="182" t="n">
        <v>0</v>
      </c>
      <c r="T243" s="183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84" t="s">
        <v>150</v>
      </c>
      <c r="AT243" s="184" t="s">
        <v>120</v>
      </c>
      <c r="AU243" s="184" t="s">
        <v>83</v>
      </c>
      <c r="AY243" s="3" t="s">
        <v>117</v>
      </c>
      <c r="BE243" s="185" t="n">
        <f aca="false">IF(N243="základná",J243,0)</f>
        <v>0</v>
      </c>
      <c r="BF243" s="185" t="n">
        <f aca="false">IF(N243="znížená",J243,0)</f>
        <v>0</v>
      </c>
      <c r="BG243" s="185" t="n">
        <f aca="false">IF(N243="zákl. prenesená",J243,0)</f>
        <v>0</v>
      </c>
      <c r="BH243" s="185" t="n">
        <f aca="false">IF(N243="zníž. prenesená",J243,0)</f>
        <v>0</v>
      </c>
      <c r="BI243" s="185" t="n">
        <f aca="false">IF(N243="nulová",J243,0)</f>
        <v>0</v>
      </c>
      <c r="BJ243" s="3" t="s">
        <v>83</v>
      </c>
      <c r="BK243" s="185" t="n">
        <f aca="false">ROUND(I243*H243,2)</f>
        <v>0</v>
      </c>
      <c r="BL243" s="3" t="s">
        <v>150</v>
      </c>
      <c r="BM243" s="184" t="s">
        <v>564</v>
      </c>
    </row>
    <row r="244" s="27" customFormat="true" ht="37.8" hidden="false" customHeight="true" outlineLevel="0" collapsed="false">
      <c r="A244" s="22"/>
      <c r="B244" s="171"/>
      <c r="C244" s="172" t="s">
        <v>565</v>
      </c>
      <c r="D244" s="172" t="s">
        <v>120</v>
      </c>
      <c r="E244" s="173" t="s">
        <v>566</v>
      </c>
      <c r="F244" s="174" t="s">
        <v>567</v>
      </c>
      <c r="G244" s="175" t="s">
        <v>139</v>
      </c>
      <c r="H244" s="176" t="n">
        <v>63.657</v>
      </c>
      <c r="I244" s="177"/>
      <c r="J244" s="178" t="n">
        <f aca="false">ROUND(I244*H244,2)</f>
        <v>0</v>
      </c>
      <c r="K244" s="179"/>
      <c r="L244" s="23"/>
      <c r="M244" s="180"/>
      <c r="N244" s="181" t="s">
        <v>41</v>
      </c>
      <c r="O244" s="65"/>
      <c r="P244" s="182" t="n">
        <f aca="false">O244*H244</f>
        <v>0</v>
      </c>
      <c r="Q244" s="182" t="n">
        <v>0.04308932</v>
      </c>
      <c r="R244" s="182" t="n">
        <f aca="false">Q244*H244</f>
        <v>2.74293684324</v>
      </c>
      <c r="S244" s="182" t="n">
        <v>0</v>
      </c>
      <c r="T244" s="183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84" t="s">
        <v>150</v>
      </c>
      <c r="AT244" s="184" t="s">
        <v>120</v>
      </c>
      <c r="AU244" s="184" t="s">
        <v>83</v>
      </c>
      <c r="AY244" s="3" t="s">
        <v>117</v>
      </c>
      <c r="BE244" s="185" t="n">
        <f aca="false">IF(N244="základná",J244,0)</f>
        <v>0</v>
      </c>
      <c r="BF244" s="185" t="n">
        <f aca="false">IF(N244="znížená",J244,0)</f>
        <v>0</v>
      </c>
      <c r="BG244" s="185" t="n">
        <f aca="false">IF(N244="zákl. prenesená",J244,0)</f>
        <v>0</v>
      </c>
      <c r="BH244" s="185" t="n">
        <f aca="false">IF(N244="zníž. prenesená",J244,0)</f>
        <v>0</v>
      </c>
      <c r="BI244" s="185" t="n">
        <f aca="false">IF(N244="nulová",J244,0)</f>
        <v>0</v>
      </c>
      <c r="BJ244" s="3" t="s">
        <v>83</v>
      </c>
      <c r="BK244" s="185" t="n">
        <f aca="false">ROUND(I244*H244,2)</f>
        <v>0</v>
      </c>
      <c r="BL244" s="3" t="s">
        <v>150</v>
      </c>
      <c r="BM244" s="184" t="s">
        <v>568</v>
      </c>
    </row>
    <row r="245" s="27" customFormat="true" ht="37.8" hidden="false" customHeight="true" outlineLevel="0" collapsed="false">
      <c r="A245" s="22"/>
      <c r="B245" s="171"/>
      <c r="C245" s="172" t="s">
        <v>398</v>
      </c>
      <c r="D245" s="172" t="s">
        <v>120</v>
      </c>
      <c r="E245" s="173" t="s">
        <v>569</v>
      </c>
      <c r="F245" s="174" t="s">
        <v>570</v>
      </c>
      <c r="G245" s="175" t="s">
        <v>139</v>
      </c>
      <c r="H245" s="176" t="n">
        <v>8.349</v>
      </c>
      <c r="I245" s="177"/>
      <c r="J245" s="178" t="n">
        <f aca="false">ROUND(I245*H245,2)</f>
        <v>0</v>
      </c>
      <c r="K245" s="179"/>
      <c r="L245" s="23"/>
      <c r="M245" s="180"/>
      <c r="N245" s="181" t="s">
        <v>41</v>
      </c>
      <c r="O245" s="65"/>
      <c r="P245" s="182" t="n">
        <f aca="false">O245*H245</f>
        <v>0</v>
      </c>
      <c r="Q245" s="182" t="n">
        <v>0.04302212</v>
      </c>
      <c r="R245" s="182" t="n">
        <f aca="false">Q245*H245</f>
        <v>0.35919167988</v>
      </c>
      <c r="S245" s="182" t="n">
        <v>0</v>
      </c>
      <c r="T245" s="183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84" t="s">
        <v>150</v>
      </c>
      <c r="AT245" s="184" t="s">
        <v>120</v>
      </c>
      <c r="AU245" s="184" t="s">
        <v>83</v>
      </c>
      <c r="AY245" s="3" t="s">
        <v>117</v>
      </c>
      <c r="BE245" s="185" t="n">
        <f aca="false">IF(N245="základná",J245,0)</f>
        <v>0</v>
      </c>
      <c r="BF245" s="185" t="n">
        <f aca="false">IF(N245="znížená",J245,0)</f>
        <v>0</v>
      </c>
      <c r="BG245" s="185" t="n">
        <f aca="false">IF(N245="zákl. prenesená",J245,0)</f>
        <v>0</v>
      </c>
      <c r="BH245" s="185" t="n">
        <f aca="false">IF(N245="zníž. prenesená",J245,0)</f>
        <v>0</v>
      </c>
      <c r="BI245" s="185" t="n">
        <f aca="false">IF(N245="nulová",J245,0)</f>
        <v>0</v>
      </c>
      <c r="BJ245" s="3" t="s">
        <v>83</v>
      </c>
      <c r="BK245" s="185" t="n">
        <f aca="false">ROUND(I245*H245,2)</f>
        <v>0</v>
      </c>
      <c r="BL245" s="3" t="s">
        <v>150</v>
      </c>
      <c r="BM245" s="184" t="s">
        <v>571</v>
      </c>
    </row>
    <row r="246" s="27" customFormat="true" ht="44.25" hidden="false" customHeight="true" outlineLevel="0" collapsed="false">
      <c r="A246" s="22"/>
      <c r="B246" s="171"/>
      <c r="C246" s="172" t="s">
        <v>572</v>
      </c>
      <c r="D246" s="172" t="s">
        <v>120</v>
      </c>
      <c r="E246" s="173" t="s">
        <v>573</v>
      </c>
      <c r="F246" s="174" t="s">
        <v>574</v>
      </c>
      <c r="G246" s="175" t="s">
        <v>139</v>
      </c>
      <c r="H246" s="176" t="n">
        <v>9.342</v>
      </c>
      <c r="I246" s="177"/>
      <c r="J246" s="178" t="n">
        <f aca="false">ROUND(I246*H246,2)</f>
        <v>0</v>
      </c>
      <c r="K246" s="179"/>
      <c r="L246" s="23"/>
      <c r="M246" s="180"/>
      <c r="N246" s="181" t="s">
        <v>41</v>
      </c>
      <c r="O246" s="65"/>
      <c r="P246" s="182" t="n">
        <f aca="false">O246*H246</f>
        <v>0</v>
      </c>
      <c r="Q246" s="182" t="n">
        <v>0.06459</v>
      </c>
      <c r="R246" s="182" t="n">
        <f aca="false">Q246*H246</f>
        <v>0.60339978</v>
      </c>
      <c r="S246" s="182" t="n">
        <v>0</v>
      </c>
      <c r="T246" s="183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84" t="s">
        <v>150</v>
      </c>
      <c r="AT246" s="184" t="s">
        <v>120</v>
      </c>
      <c r="AU246" s="184" t="s">
        <v>83</v>
      </c>
      <c r="AY246" s="3" t="s">
        <v>117</v>
      </c>
      <c r="BE246" s="185" t="n">
        <f aca="false">IF(N246="základná",J246,0)</f>
        <v>0</v>
      </c>
      <c r="BF246" s="185" t="n">
        <f aca="false">IF(N246="znížená",J246,0)</f>
        <v>0</v>
      </c>
      <c r="BG246" s="185" t="n">
        <f aca="false">IF(N246="zákl. prenesená",J246,0)</f>
        <v>0</v>
      </c>
      <c r="BH246" s="185" t="n">
        <f aca="false">IF(N246="zníž. prenesená",J246,0)</f>
        <v>0</v>
      </c>
      <c r="BI246" s="185" t="n">
        <f aca="false">IF(N246="nulová",J246,0)</f>
        <v>0</v>
      </c>
      <c r="BJ246" s="3" t="s">
        <v>83</v>
      </c>
      <c r="BK246" s="185" t="n">
        <f aca="false">ROUND(I246*H246,2)</f>
        <v>0</v>
      </c>
      <c r="BL246" s="3" t="s">
        <v>150</v>
      </c>
      <c r="BM246" s="184" t="s">
        <v>575</v>
      </c>
    </row>
    <row r="247" s="27" customFormat="true" ht="37.8" hidden="false" customHeight="true" outlineLevel="0" collapsed="false">
      <c r="A247" s="22"/>
      <c r="B247" s="171"/>
      <c r="C247" s="172" t="s">
        <v>401</v>
      </c>
      <c r="D247" s="172" t="s">
        <v>120</v>
      </c>
      <c r="E247" s="173" t="s">
        <v>576</v>
      </c>
      <c r="F247" s="174" t="s">
        <v>577</v>
      </c>
      <c r="G247" s="175" t="s">
        <v>139</v>
      </c>
      <c r="H247" s="176" t="n">
        <v>164.9</v>
      </c>
      <c r="I247" s="177"/>
      <c r="J247" s="178" t="n">
        <f aca="false">ROUND(I247*H247,2)</f>
        <v>0</v>
      </c>
      <c r="K247" s="179"/>
      <c r="L247" s="23"/>
      <c r="M247" s="180"/>
      <c r="N247" s="181" t="s">
        <v>41</v>
      </c>
      <c r="O247" s="65"/>
      <c r="P247" s="182" t="n">
        <f aca="false">O247*H247</f>
        <v>0</v>
      </c>
      <c r="Q247" s="182" t="n">
        <v>0.01195</v>
      </c>
      <c r="R247" s="182" t="n">
        <f aca="false">Q247*H247</f>
        <v>1.970555</v>
      </c>
      <c r="S247" s="182" t="n">
        <v>0</v>
      </c>
      <c r="T247" s="183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84" t="s">
        <v>150</v>
      </c>
      <c r="AT247" s="184" t="s">
        <v>120</v>
      </c>
      <c r="AU247" s="184" t="s">
        <v>83</v>
      </c>
      <c r="AY247" s="3" t="s">
        <v>117</v>
      </c>
      <c r="BE247" s="185" t="n">
        <f aca="false">IF(N247="základná",J247,0)</f>
        <v>0</v>
      </c>
      <c r="BF247" s="185" t="n">
        <f aca="false">IF(N247="znížená",J247,0)</f>
        <v>0</v>
      </c>
      <c r="BG247" s="185" t="n">
        <f aca="false">IF(N247="zákl. prenesená",J247,0)</f>
        <v>0</v>
      </c>
      <c r="BH247" s="185" t="n">
        <f aca="false">IF(N247="zníž. prenesená",J247,0)</f>
        <v>0</v>
      </c>
      <c r="BI247" s="185" t="n">
        <f aca="false">IF(N247="nulová",J247,0)</f>
        <v>0</v>
      </c>
      <c r="BJ247" s="3" t="s">
        <v>83</v>
      </c>
      <c r="BK247" s="185" t="n">
        <f aca="false">ROUND(I247*H247,2)</f>
        <v>0</v>
      </c>
      <c r="BL247" s="3" t="s">
        <v>150</v>
      </c>
      <c r="BM247" s="184" t="s">
        <v>578</v>
      </c>
    </row>
    <row r="248" s="27" customFormat="true" ht="37.8" hidden="false" customHeight="true" outlineLevel="0" collapsed="false">
      <c r="A248" s="22"/>
      <c r="B248" s="171"/>
      <c r="C248" s="172" t="s">
        <v>579</v>
      </c>
      <c r="D248" s="172" t="s">
        <v>120</v>
      </c>
      <c r="E248" s="173" t="s">
        <v>580</v>
      </c>
      <c r="F248" s="174" t="s">
        <v>581</v>
      </c>
      <c r="G248" s="175" t="s">
        <v>139</v>
      </c>
      <c r="H248" s="176" t="n">
        <v>37.215</v>
      </c>
      <c r="I248" s="177"/>
      <c r="J248" s="178" t="n">
        <f aca="false">ROUND(I248*H248,2)</f>
        <v>0</v>
      </c>
      <c r="K248" s="179"/>
      <c r="L248" s="23"/>
      <c r="M248" s="180"/>
      <c r="N248" s="181" t="s">
        <v>41</v>
      </c>
      <c r="O248" s="65"/>
      <c r="P248" s="182" t="n">
        <f aca="false">O248*H248</f>
        <v>0</v>
      </c>
      <c r="Q248" s="182" t="n">
        <v>0</v>
      </c>
      <c r="R248" s="182" t="n">
        <f aca="false">Q248*H248</f>
        <v>0</v>
      </c>
      <c r="S248" s="182" t="n">
        <v>0</v>
      </c>
      <c r="T248" s="183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84" t="s">
        <v>150</v>
      </c>
      <c r="AT248" s="184" t="s">
        <v>120</v>
      </c>
      <c r="AU248" s="184" t="s">
        <v>83</v>
      </c>
      <c r="AY248" s="3" t="s">
        <v>117</v>
      </c>
      <c r="BE248" s="185" t="n">
        <f aca="false">IF(N248="základná",J248,0)</f>
        <v>0</v>
      </c>
      <c r="BF248" s="185" t="n">
        <f aca="false">IF(N248="znížená",J248,0)</f>
        <v>0</v>
      </c>
      <c r="BG248" s="185" t="n">
        <f aca="false">IF(N248="zákl. prenesená",J248,0)</f>
        <v>0</v>
      </c>
      <c r="BH248" s="185" t="n">
        <f aca="false">IF(N248="zníž. prenesená",J248,0)</f>
        <v>0</v>
      </c>
      <c r="BI248" s="185" t="n">
        <f aca="false">IF(N248="nulová",J248,0)</f>
        <v>0</v>
      </c>
      <c r="BJ248" s="3" t="s">
        <v>83</v>
      </c>
      <c r="BK248" s="185" t="n">
        <f aca="false">ROUND(I248*H248,2)</f>
        <v>0</v>
      </c>
      <c r="BL248" s="3" t="s">
        <v>150</v>
      </c>
      <c r="BM248" s="184" t="s">
        <v>582</v>
      </c>
    </row>
    <row r="249" s="27" customFormat="true" ht="62.7" hidden="false" customHeight="true" outlineLevel="0" collapsed="false">
      <c r="A249" s="22"/>
      <c r="B249" s="171"/>
      <c r="C249" s="172" t="s">
        <v>405</v>
      </c>
      <c r="D249" s="172" t="s">
        <v>120</v>
      </c>
      <c r="E249" s="173" t="s">
        <v>583</v>
      </c>
      <c r="F249" s="174" t="s">
        <v>584</v>
      </c>
      <c r="G249" s="175" t="s">
        <v>139</v>
      </c>
      <c r="H249" s="176" t="n">
        <v>68.565</v>
      </c>
      <c r="I249" s="177"/>
      <c r="J249" s="178" t="n">
        <f aca="false">ROUND(I249*H249,2)</f>
        <v>0</v>
      </c>
      <c r="K249" s="179"/>
      <c r="L249" s="23"/>
      <c r="M249" s="180"/>
      <c r="N249" s="181" t="s">
        <v>41</v>
      </c>
      <c r="O249" s="65"/>
      <c r="P249" s="182" t="n">
        <f aca="false">O249*H249</f>
        <v>0</v>
      </c>
      <c r="Q249" s="182" t="n">
        <v>0</v>
      </c>
      <c r="R249" s="182" t="n">
        <f aca="false">Q249*H249</f>
        <v>0</v>
      </c>
      <c r="S249" s="182" t="n">
        <v>0</v>
      </c>
      <c r="T249" s="183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84" t="s">
        <v>150</v>
      </c>
      <c r="AT249" s="184" t="s">
        <v>120</v>
      </c>
      <c r="AU249" s="184" t="s">
        <v>83</v>
      </c>
      <c r="AY249" s="3" t="s">
        <v>117</v>
      </c>
      <c r="BE249" s="185" t="n">
        <f aca="false">IF(N249="základná",J249,0)</f>
        <v>0</v>
      </c>
      <c r="BF249" s="185" t="n">
        <f aca="false">IF(N249="znížená",J249,0)</f>
        <v>0</v>
      </c>
      <c r="BG249" s="185" t="n">
        <f aca="false">IF(N249="zákl. prenesená",J249,0)</f>
        <v>0</v>
      </c>
      <c r="BH249" s="185" t="n">
        <f aca="false">IF(N249="zníž. prenesená",J249,0)</f>
        <v>0</v>
      </c>
      <c r="BI249" s="185" t="n">
        <f aca="false">IF(N249="nulová",J249,0)</f>
        <v>0</v>
      </c>
      <c r="BJ249" s="3" t="s">
        <v>83</v>
      </c>
      <c r="BK249" s="185" t="n">
        <f aca="false">ROUND(I249*H249,2)</f>
        <v>0</v>
      </c>
      <c r="BL249" s="3" t="s">
        <v>150</v>
      </c>
      <c r="BM249" s="184" t="s">
        <v>585</v>
      </c>
    </row>
    <row r="250" s="27" customFormat="true" ht="44.25" hidden="false" customHeight="true" outlineLevel="0" collapsed="false">
      <c r="A250" s="22"/>
      <c r="B250" s="171"/>
      <c r="C250" s="172" t="s">
        <v>430</v>
      </c>
      <c r="D250" s="172" t="s">
        <v>120</v>
      </c>
      <c r="E250" s="173" t="s">
        <v>586</v>
      </c>
      <c r="F250" s="174" t="s">
        <v>587</v>
      </c>
      <c r="G250" s="175" t="s">
        <v>139</v>
      </c>
      <c r="H250" s="176" t="n">
        <v>12.909</v>
      </c>
      <c r="I250" s="177"/>
      <c r="J250" s="178" t="n">
        <f aca="false">ROUND(I250*H250,2)</f>
        <v>0</v>
      </c>
      <c r="K250" s="179"/>
      <c r="L250" s="23"/>
      <c r="M250" s="180"/>
      <c r="N250" s="181" t="s">
        <v>41</v>
      </c>
      <c r="O250" s="65"/>
      <c r="P250" s="182" t="n">
        <f aca="false">O250*H250</f>
        <v>0</v>
      </c>
      <c r="Q250" s="182" t="n">
        <v>0</v>
      </c>
      <c r="R250" s="182" t="n">
        <f aca="false">Q250*H250</f>
        <v>0</v>
      </c>
      <c r="S250" s="182" t="n">
        <v>0</v>
      </c>
      <c r="T250" s="183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84" t="s">
        <v>150</v>
      </c>
      <c r="AT250" s="184" t="s">
        <v>120</v>
      </c>
      <c r="AU250" s="184" t="s">
        <v>83</v>
      </c>
      <c r="AY250" s="3" t="s">
        <v>117</v>
      </c>
      <c r="BE250" s="185" t="n">
        <f aca="false">IF(N250="základná",J250,0)</f>
        <v>0</v>
      </c>
      <c r="BF250" s="185" t="n">
        <f aca="false">IF(N250="znížená",J250,0)</f>
        <v>0</v>
      </c>
      <c r="BG250" s="185" t="n">
        <f aca="false">IF(N250="zákl. prenesená",J250,0)</f>
        <v>0</v>
      </c>
      <c r="BH250" s="185" t="n">
        <f aca="false">IF(N250="zníž. prenesená",J250,0)</f>
        <v>0</v>
      </c>
      <c r="BI250" s="185" t="n">
        <f aca="false">IF(N250="nulová",J250,0)</f>
        <v>0</v>
      </c>
      <c r="BJ250" s="3" t="s">
        <v>83</v>
      </c>
      <c r="BK250" s="185" t="n">
        <f aca="false">ROUND(I250*H250,2)</f>
        <v>0</v>
      </c>
      <c r="BL250" s="3" t="s">
        <v>150</v>
      </c>
      <c r="BM250" s="184" t="s">
        <v>588</v>
      </c>
    </row>
    <row r="251" s="27" customFormat="true" ht="37.8" hidden="false" customHeight="true" outlineLevel="0" collapsed="false">
      <c r="A251" s="22"/>
      <c r="B251" s="171"/>
      <c r="C251" s="172" t="s">
        <v>408</v>
      </c>
      <c r="D251" s="172" t="s">
        <v>120</v>
      </c>
      <c r="E251" s="173" t="s">
        <v>589</v>
      </c>
      <c r="F251" s="174" t="s">
        <v>590</v>
      </c>
      <c r="G251" s="175" t="s">
        <v>139</v>
      </c>
      <c r="H251" s="176" t="n">
        <v>817.656</v>
      </c>
      <c r="I251" s="177"/>
      <c r="J251" s="178" t="n">
        <f aca="false">ROUND(I251*H251,2)</f>
        <v>0</v>
      </c>
      <c r="K251" s="179"/>
      <c r="L251" s="23"/>
      <c r="M251" s="180"/>
      <c r="N251" s="181" t="s">
        <v>41</v>
      </c>
      <c r="O251" s="65"/>
      <c r="P251" s="182" t="n">
        <f aca="false">O251*H251</f>
        <v>0</v>
      </c>
      <c r="Q251" s="182" t="n">
        <v>0.0134413</v>
      </c>
      <c r="R251" s="182" t="n">
        <f aca="false">Q251*H251</f>
        <v>10.9903595928</v>
      </c>
      <c r="S251" s="182" t="n">
        <v>0</v>
      </c>
      <c r="T251" s="183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84" t="s">
        <v>150</v>
      </c>
      <c r="AT251" s="184" t="s">
        <v>120</v>
      </c>
      <c r="AU251" s="184" t="s">
        <v>83</v>
      </c>
      <c r="AY251" s="3" t="s">
        <v>117</v>
      </c>
      <c r="BE251" s="185" t="n">
        <f aca="false">IF(N251="základná",J251,0)</f>
        <v>0</v>
      </c>
      <c r="BF251" s="185" t="n">
        <f aca="false">IF(N251="znížená",J251,0)</f>
        <v>0</v>
      </c>
      <c r="BG251" s="185" t="n">
        <f aca="false">IF(N251="zákl. prenesená",J251,0)</f>
        <v>0</v>
      </c>
      <c r="BH251" s="185" t="n">
        <f aca="false">IF(N251="zníž. prenesená",J251,0)</f>
        <v>0</v>
      </c>
      <c r="BI251" s="185" t="n">
        <f aca="false">IF(N251="nulová",J251,0)</f>
        <v>0</v>
      </c>
      <c r="BJ251" s="3" t="s">
        <v>83</v>
      </c>
      <c r="BK251" s="185" t="n">
        <f aca="false">ROUND(I251*H251,2)</f>
        <v>0</v>
      </c>
      <c r="BL251" s="3" t="s">
        <v>150</v>
      </c>
      <c r="BM251" s="184" t="s">
        <v>591</v>
      </c>
    </row>
    <row r="252" s="27" customFormat="true" ht="37.8" hidden="false" customHeight="true" outlineLevel="0" collapsed="false">
      <c r="A252" s="22"/>
      <c r="B252" s="171"/>
      <c r="C252" s="172" t="s">
        <v>592</v>
      </c>
      <c r="D252" s="172" t="s">
        <v>120</v>
      </c>
      <c r="E252" s="173" t="s">
        <v>593</v>
      </c>
      <c r="F252" s="174" t="s">
        <v>594</v>
      </c>
      <c r="G252" s="175" t="s">
        <v>139</v>
      </c>
      <c r="H252" s="176" t="n">
        <v>33.719</v>
      </c>
      <c r="I252" s="177"/>
      <c r="J252" s="178" t="n">
        <f aca="false">ROUND(I252*H252,2)</f>
        <v>0</v>
      </c>
      <c r="K252" s="179"/>
      <c r="L252" s="23"/>
      <c r="M252" s="180"/>
      <c r="N252" s="181" t="s">
        <v>41</v>
      </c>
      <c r="O252" s="65"/>
      <c r="P252" s="182" t="n">
        <f aca="false">O252*H252</f>
        <v>0</v>
      </c>
      <c r="Q252" s="182" t="n">
        <v>0</v>
      </c>
      <c r="R252" s="182" t="n">
        <f aca="false">Q252*H252</f>
        <v>0</v>
      </c>
      <c r="S252" s="182" t="n">
        <v>0</v>
      </c>
      <c r="T252" s="183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84" t="s">
        <v>150</v>
      </c>
      <c r="AT252" s="184" t="s">
        <v>120</v>
      </c>
      <c r="AU252" s="184" t="s">
        <v>83</v>
      </c>
      <c r="AY252" s="3" t="s">
        <v>117</v>
      </c>
      <c r="BE252" s="185" t="n">
        <f aca="false">IF(N252="základná",J252,0)</f>
        <v>0</v>
      </c>
      <c r="BF252" s="185" t="n">
        <f aca="false">IF(N252="znížená",J252,0)</f>
        <v>0</v>
      </c>
      <c r="BG252" s="185" t="n">
        <f aca="false">IF(N252="zákl. prenesená",J252,0)</f>
        <v>0</v>
      </c>
      <c r="BH252" s="185" t="n">
        <f aca="false">IF(N252="zníž. prenesená",J252,0)</f>
        <v>0</v>
      </c>
      <c r="BI252" s="185" t="n">
        <f aca="false">IF(N252="nulová",J252,0)</f>
        <v>0</v>
      </c>
      <c r="BJ252" s="3" t="s">
        <v>83</v>
      </c>
      <c r="BK252" s="185" t="n">
        <f aca="false">ROUND(I252*H252,2)</f>
        <v>0</v>
      </c>
      <c r="BL252" s="3" t="s">
        <v>150</v>
      </c>
      <c r="BM252" s="184" t="s">
        <v>595</v>
      </c>
    </row>
    <row r="253" s="27" customFormat="true" ht="37.8" hidden="false" customHeight="true" outlineLevel="0" collapsed="false">
      <c r="A253" s="22"/>
      <c r="B253" s="171"/>
      <c r="C253" s="172" t="s">
        <v>412</v>
      </c>
      <c r="D253" s="172" t="s">
        <v>120</v>
      </c>
      <c r="E253" s="173" t="s">
        <v>596</v>
      </c>
      <c r="F253" s="174" t="s">
        <v>597</v>
      </c>
      <c r="G253" s="175" t="s">
        <v>139</v>
      </c>
      <c r="H253" s="176" t="n">
        <v>30.191</v>
      </c>
      <c r="I253" s="177"/>
      <c r="J253" s="178" t="n">
        <f aca="false">ROUND(I253*H253,2)</f>
        <v>0</v>
      </c>
      <c r="K253" s="179"/>
      <c r="L253" s="23"/>
      <c r="M253" s="180"/>
      <c r="N253" s="181" t="s">
        <v>41</v>
      </c>
      <c r="O253" s="65"/>
      <c r="P253" s="182" t="n">
        <f aca="false">O253*H253</f>
        <v>0</v>
      </c>
      <c r="Q253" s="182" t="n">
        <v>0</v>
      </c>
      <c r="R253" s="182" t="n">
        <f aca="false">Q253*H253</f>
        <v>0</v>
      </c>
      <c r="S253" s="182" t="n">
        <v>0</v>
      </c>
      <c r="T253" s="183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84" t="s">
        <v>150</v>
      </c>
      <c r="AT253" s="184" t="s">
        <v>120</v>
      </c>
      <c r="AU253" s="184" t="s">
        <v>83</v>
      </c>
      <c r="AY253" s="3" t="s">
        <v>117</v>
      </c>
      <c r="BE253" s="185" t="n">
        <f aca="false">IF(N253="základná",J253,0)</f>
        <v>0</v>
      </c>
      <c r="BF253" s="185" t="n">
        <f aca="false">IF(N253="znížená",J253,0)</f>
        <v>0</v>
      </c>
      <c r="BG253" s="185" t="n">
        <f aca="false">IF(N253="zákl. prenesená",J253,0)</f>
        <v>0</v>
      </c>
      <c r="BH253" s="185" t="n">
        <f aca="false">IF(N253="zníž. prenesená",J253,0)</f>
        <v>0</v>
      </c>
      <c r="BI253" s="185" t="n">
        <f aca="false">IF(N253="nulová",J253,0)</f>
        <v>0</v>
      </c>
      <c r="BJ253" s="3" t="s">
        <v>83</v>
      </c>
      <c r="BK253" s="185" t="n">
        <f aca="false">ROUND(I253*H253,2)</f>
        <v>0</v>
      </c>
      <c r="BL253" s="3" t="s">
        <v>150</v>
      </c>
      <c r="BM253" s="184" t="s">
        <v>598</v>
      </c>
    </row>
    <row r="254" s="27" customFormat="true" ht="33" hidden="false" customHeight="true" outlineLevel="0" collapsed="false">
      <c r="A254" s="22"/>
      <c r="B254" s="171"/>
      <c r="C254" s="172" t="s">
        <v>599</v>
      </c>
      <c r="D254" s="172" t="s">
        <v>120</v>
      </c>
      <c r="E254" s="173" t="s">
        <v>600</v>
      </c>
      <c r="F254" s="174" t="s">
        <v>601</v>
      </c>
      <c r="G254" s="175" t="s">
        <v>176</v>
      </c>
      <c r="H254" s="176" t="n">
        <v>38.102</v>
      </c>
      <c r="I254" s="177"/>
      <c r="J254" s="178" t="n">
        <f aca="false">ROUND(I254*H254,2)</f>
        <v>0</v>
      </c>
      <c r="K254" s="179"/>
      <c r="L254" s="23"/>
      <c r="M254" s="180"/>
      <c r="N254" s="181" t="s">
        <v>41</v>
      </c>
      <c r="O254" s="65"/>
      <c r="P254" s="182" t="n">
        <f aca="false">O254*H254</f>
        <v>0</v>
      </c>
      <c r="Q254" s="182" t="n">
        <v>0.0065184</v>
      </c>
      <c r="R254" s="182" t="n">
        <f aca="false">Q254*H254</f>
        <v>0.2483640768</v>
      </c>
      <c r="S254" s="182" t="n">
        <v>0</v>
      </c>
      <c r="T254" s="183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84" t="s">
        <v>150</v>
      </c>
      <c r="AT254" s="184" t="s">
        <v>120</v>
      </c>
      <c r="AU254" s="184" t="s">
        <v>83</v>
      </c>
      <c r="AY254" s="3" t="s">
        <v>117</v>
      </c>
      <c r="BE254" s="185" t="n">
        <f aca="false">IF(N254="základná",J254,0)</f>
        <v>0</v>
      </c>
      <c r="BF254" s="185" t="n">
        <f aca="false">IF(N254="znížená",J254,0)</f>
        <v>0</v>
      </c>
      <c r="BG254" s="185" t="n">
        <f aca="false">IF(N254="zákl. prenesená",J254,0)</f>
        <v>0</v>
      </c>
      <c r="BH254" s="185" t="n">
        <f aca="false">IF(N254="zníž. prenesená",J254,0)</f>
        <v>0</v>
      </c>
      <c r="BI254" s="185" t="n">
        <f aca="false">IF(N254="nulová",J254,0)</f>
        <v>0</v>
      </c>
      <c r="BJ254" s="3" t="s">
        <v>83</v>
      </c>
      <c r="BK254" s="185" t="n">
        <f aca="false">ROUND(I254*H254,2)</f>
        <v>0</v>
      </c>
      <c r="BL254" s="3" t="s">
        <v>150</v>
      </c>
      <c r="BM254" s="184" t="s">
        <v>602</v>
      </c>
    </row>
    <row r="255" s="27" customFormat="true" ht="24.15" hidden="false" customHeight="true" outlineLevel="0" collapsed="false">
      <c r="A255" s="22"/>
      <c r="B255" s="171"/>
      <c r="C255" s="172" t="s">
        <v>415</v>
      </c>
      <c r="D255" s="172" t="s">
        <v>120</v>
      </c>
      <c r="E255" s="173" t="s">
        <v>603</v>
      </c>
      <c r="F255" s="174" t="s">
        <v>604</v>
      </c>
      <c r="G255" s="175" t="s">
        <v>123</v>
      </c>
      <c r="H255" s="176" t="n">
        <v>11</v>
      </c>
      <c r="I255" s="177"/>
      <c r="J255" s="178" t="n">
        <f aca="false">ROUND(I255*H255,2)</f>
        <v>0</v>
      </c>
      <c r="K255" s="179"/>
      <c r="L255" s="23"/>
      <c r="M255" s="180"/>
      <c r="N255" s="181" t="s">
        <v>41</v>
      </c>
      <c r="O255" s="65"/>
      <c r="P255" s="182" t="n">
        <f aca="false">O255*H255</f>
        <v>0</v>
      </c>
      <c r="Q255" s="182" t="n">
        <v>0.0234728</v>
      </c>
      <c r="R255" s="182" t="n">
        <f aca="false">Q255*H255</f>
        <v>0.2582008</v>
      </c>
      <c r="S255" s="182" t="n">
        <v>0</v>
      </c>
      <c r="T255" s="183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84" t="s">
        <v>150</v>
      </c>
      <c r="AT255" s="184" t="s">
        <v>120</v>
      </c>
      <c r="AU255" s="184" t="s">
        <v>83</v>
      </c>
      <c r="AY255" s="3" t="s">
        <v>117</v>
      </c>
      <c r="BE255" s="185" t="n">
        <f aca="false">IF(N255="základná",J255,0)</f>
        <v>0</v>
      </c>
      <c r="BF255" s="185" t="n">
        <f aca="false">IF(N255="znížená",J255,0)</f>
        <v>0</v>
      </c>
      <c r="BG255" s="185" t="n">
        <f aca="false">IF(N255="zákl. prenesená",J255,0)</f>
        <v>0</v>
      </c>
      <c r="BH255" s="185" t="n">
        <f aca="false">IF(N255="zníž. prenesená",J255,0)</f>
        <v>0</v>
      </c>
      <c r="BI255" s="185" t="n">
        <f aca="false">IF(N255="nulová",J255,0)</f>
        <v>0</v>
      </c>
      <c r="BJ255" s="3" t="s">
        <v>83</v>
      </c>
      <c r="BK255" s="185" t="n">
        <f aca="false">ROUND(I255*H255,2)</f>
        <v>0</v>
      </c>
      <c r="BL255" s="3" t="s">
        <v>150</v>
      </c>
      <c r="BM255" s="184" t="s">
        <v>605</v>
      </c>
    </row>
    <row r="256" s="27" customFormat="true" ht="24.15" hidden="false" customHeight="true" outlineLevel="0" collapsed="false">
      <c r="A256" s="22"/>
      <c r="B256" s="171"/>
      <c r="C256" s="172" t="s">
        <v>606</v>
      </c>
      <c r="D256" s="172" t="s">
        <v>120</v>
      </c>
      <c r="E256" s="173" t="s">
        <v>607</v>
      </c>
      <c r="F256" s="174" t="s">
        <v>608</v>
      </c>
      <c r="G256" s="175" t="s">
        <v>139</v>
      </c>
      <c r="H256" s="176" t="n">
        <v>12.465</v>
      </c>
      <c r="I256" s="177"/>
      <c r="J256" s="178" t="n">
        <f aca="false">ROUND(I256*H256,2)</f>
        <v>0</v>
      </c>
      <c r="K256" s="179"/>
      <c r="L256" s="23"/>
      <c r="M256" s="180"/>
      <c r="N256" s="181" t="s">
        <v>41</v>
      </c>
      <c r="O256" s="65"/>
      <c r="P256" s="182" t="n">
        <f aca="false">O256*H256</f>
        <v>0</v>
      </c>
      <c r="Q256" s="182" t="n">
        <v>0</v>
      </c>
      <c r="R256" s="182" t="n">
        <f aca="false">Q256*H256</f>
        <v>0</v>
      </c>
      <c r="S256" s="182" t="n">
        <v>0</v>
      </c>
      <c r="T256" s="183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84" t="s">
        <v>150</v>
      </c>
      <c r="AT256" s="184" t="s">
        <v>120</v>
      </c>
      <c r="AU256" s="184" t="s">
        <v>83</v>
      </c>
      <c r="AY256" s="3" t="s">
        <v>117</v>
      </c>
      <c r="BE256" s="185" t="n">
        <f aca="false">IF(N256="základná",J256,0)</f>
        <v>0</v>
      </c>
      <c r="BF256" s="185" t="n">
        <f aca="false">IF(N256="znížená",J256,0)</f>
        <v>0</v>
      </c>
      <c r="BG256" s="185" t="n">
        <f aca="false">IF(N256="zákl. prenesená",J256,0)</f>
        <v>0</v>
      </c>
      <c r="BH256" s="185" t="n">
        <f aca="false">IF(N256="zníž. prenesená",J256,0)</f>
        <v>0</v>
      </c>
      <c r="BI256" s="185" t="n">
        <f aca="false">IF(N256="nulová",J256,0)</f>
        <v>0</v>
      </c>
      <c r="BJ256" s="3" t="s">
        <v>83</v>
      </c>
      <c r="BK256" s="185" t="n">
        <f aca="false">ROUND(I256*H256,2)</f>
        <v>0</v>
      </c>
      <c r="BL256" s="3" t="s">
        <v>150</v>
      </c>
      <c r="BM256" s="184" t="s">
        <v>609</v>
      </c>
    </row>
    <row r="257" s="27" customFormat="true" ht="21.75" hidden="false" customHeight="true" outlineLevel="0" collapsed="false">
      <c r="A257" s="22"/>
      <c r="B257" s="171"/>
      <c r="C257" s="191" t="s">
        <v>419</v>
      </c>
      <c r="D257" s="191" t="s">
        <v>306</v>
      </c>
      <c r="E257" s="192" t="s">
        <v>610</v>
      </c>
      <c r="F257" s="193" t="s">
        <v>611</v>
      </c>
      <c r="G257" s="194" t="s">
        <v>134</v>
      </c>
      <c r="H257" s="195" t="n">
        <v>0.417</v>
      </c>
      <c r="I257" s="196"/>
      <c r="J257" s="197" t="n">
        <f aca="false">ROUND(I257*H257,2)</f>
        <v>0</v>
      </c>
      <c r="K257" s="198"/>
      <c r="L257" s="199"/>
      <c r="M257" s="200"/>
      <c r="N257" s="201" t="s">
        <v>41</v>
      </c>
      <c r="O257" s="65"/>
      <c r="P257" s="182" t="n">
        <f aca="false">O257*H257</f>
        <v>0</v>
      </c>
      <c r="Q257" s="182" t="n">
        <v>0</v>
      </c>
      <c r="R257" s="182" t="n">
        <f aca="false">Q257*H257</f>
        <v>0</v>
      </c>
      <c r="S257" s="182" t="n">
        <v>0</v>
      </c>
      <c r="T257" s="183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84" t="s">
        <v>177</v>
      </c>
      <c r="AT257" s="184" t="s">
        <v>306</v>
      </c>
      <c r="AU257" s="184" t="s">
        <v>83</v>
      </c>
      <c r="AY257" s="3" t="s">
        <v>117</v>
      </c>
      <c r="BE257" s="185" t="n">
        <f aca="false">IF(N257="základná",J257,0)</f>
        <v>0</v>
      </c>
      <c r="BF257" s="185" t="n">
        <f aca="false">IF(N257="znížená",J257,0)</f>
        <v>0</v>
      </c>
      <c r="BG257" s="185" t="n">
        <f aca="false">IF(N257="zákl. prenesená",J257,0)</f>
        <v>0</v>
      </c>
      <c r="BH257" s="185" t="n">
        <f aca="false">IF(N257="zníž. prenesená",J257,0)</f>
        <v>0</v>
      </c>
      <c r="BI257" s="185" t="n">
        <f aca="false">IF(N257="nulová",J257,0)</f>
        <v>0</v>
      </c>
      <c r="BJ257" s="3" t="s">
        <v>83</v>
      </c>
      <c r="BK257" s="185" t="n">
        <f aca="false">ROUND(I257*H257,2)</f>
        <v>0</v>
      </c>
      <c r="BL257" s="3" t="s">
        <v>150</v>
      </c>
      <c r="BM257" s="184" t="s">
        <v>612</v>
      </c>
    </row>
    <row r="258" s="27" customFormat="true" ht="37.8" hidden="false" customHeight="true" outlineLevel="0" collapsed="false">
      <c r="A258" s="22"/>
      <c r="B258" s="171"/>
      <c r="C258" s="191" t="s">
        <v>613</v>
      </c>
      <c r="D258" s="191" t="s">
        <v>306</v>
      </c>
      <c r="E258" s="192" t="s">
        <v>614</v>
      </c>
      <c r="F258" s="193" t="s">
        <v>615</v>
      </c>
      <c r="G258" s="194" t="s">
        <v>139</v>
      </c>
      <c r="H258" s="195" t="n">
        <v>13.712</v>
      </c>
      <c r="I258" s="196"/>
      <c r="J258" s="197" t="n">
        <f aca="false">ROUND(I258*H258,2)</f>
        <v>0</v>
      </c>
      <c r="K258" s="198"/>
      <c r="L258" s="199"/>
      <c r="M258" s="200"/>
      <c r="N258" s="201" t="s">
        <v>41</v>
      </c>
      <c r="O258" s="65"/>
      <c r="P258" s="182" t="n">
        <f aca="false">O258*H258</f>
        <v>0</v>
      </c>
      <c r="Q258" s="182" t="n">
        <v>0</v>
      </c>
      <c r="R258" s="182" t="n">
        <f aca="false">Q258*H258</f>
        <v>0</v>
      </c>
      <c r="S258" s="182" t="n">
        <v>0</v>
      </c>
      <c r="T258" s="183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84" t="s">
        <v>177</v>
      </c>
      <c r="AT258" s="184" t="s">
        <v>306</v>
      </c>
      <c r="AU258" s="184" t="s">
        <v>83</v>
      </c>
      <c r="AY258" s="3" t="s">
        <v>117</v>
      </c>
      <c r="BE258" s="185" t="n">
        <f aca="false">IF(N258="základná",J258,0)</f>
        <v>0</v>
      </c>
      <c r="BF258" s="185" t="n">
        <f aca="false">IF(N258="znížená",J258,0)</f>
        <v>0</v>
      </c>
      <c r="BG258" s="185" t="n">
        <f aca="false">IF(N258="zákl. prenesená",J258,0)</f>
        <v>0</v>
      </c>
      <c r="BH258" s="185" t="n">
        <f aca="false">IF(N258="zníž. prenesená",J258,0)</f>
        <v>0</v>
      </c>
      <c r="BI258" s="185" t="n">
        <f aca="false">IF(N258="nulová",J258,0)</f>
        <v>0</v>
      </c>
      <c r="BJ258" s="3" t="s">
        <v>83</v>
      </c>
      <c r="BK258" s="185" t="n">
        <f aca="false">ROUND(I258*H258,2)</f>
        <v>0</v>
      </c>
      <c r="BL258" s="3" t="s">
        <v>150</v>
      </c>
      <c r="BM258" s="184" t="s">
        <v>616</v>
      </c>
    </row>
    <row r="259" s="27" customFormat="true" ht="16.5" hidden="false" customHeight="true" outlineLevel="0" collapsed="false">
      <c r="A259" s="22"/>
      <c r="B259" s="171"/>
      <c r="C259" s="191" t="s">
        <v>422</v>
      </c>
      <c r="D259" s="191" t="s">
        <v>306</v>
      </c>
      <c r="E259" s="192" t="s">
        <v>617</v>
      </c>
      <c r="F259" s="193" t="s">
        <v>618</v>
      </c>
      <c r="G259" s="194" t="s">
        <v>139</v>
      </c>
      <c r="H259" s="195" t="n">
        <v>27.423</v>
      </c>
      <c r="I259" s="196"/>
      <c r="J259" s="197" t="n">
        <f aca="false">ROUND(I259*H259,2)</f>
        <v>0</v>
      </c>
      <c r="K259" s="198"/>
      <c r="L259" s="199"/>
      <c r="M259" s="200"/>
      <c r="N259" s="201" t="s">
        <v>41</v>
      </c>
      <c r="O259" s="65"/>
      <c r="P259" s="182" t="n">
        <f aca="false">O259*H259</f>
        <v>0</v>
      </c>
      <c r="Q259" s="182" t="n">
        <v>0</v>
      </c>
      <c r="R259" s="182" t="n">
        <f aca="false">Q259*H259</f>
        <v>0</v>
      </c>
      <c r="S259" s="182" t="n">
        <v>0</v>
      </c>
      <c r="T259" s="183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84" t="s">
        <v>177</v>
      </c>
      <c r="AT259" s="184" t="s">
        <v>306</v>
      </c>
      <c r="AU259" s="184" t="s">
        <v>83</v>
      </c>
      <c r="AY259" s="3" t="s">
        <v>117</v>
      </c>
      <c r="BE259" s="185" t="n">
        <f aca="false">IF(N259="základná",J259,0)</f>
        <v>0</v>
      </c>
      <c r="BF259" s="185" t="n">
        <f aca="false">IF(N259="znížená",J259,0)</f>
        <v>0</v>
      </c>
      <c r="BG259" s="185" t="n">
        <f aca="false">IF(N259="zákl. prenesená",J259,0)</f>
        <v>0</v>
      </c>
      <c r="BH259" s="185" t="n">
        <f aca="false">IF(N259="zníž. prenesená",J259,0)</f>
        <v>0</v>
      </c>
      <c r="BI259" s="185" t="n">
        <f aca="false">IF(N259="nulová",J259,0)</f>
        <v>0</v>
      </c>
      <c r="BJ259" s="3" t="s">
        <v>83</v>
      </c>
      <c r="BK259" s="185" t="n">
        <f aca="false">ROUND(I259*H259,2)</f>
        <v>0</v>
      </c>
      <c r="BL259" s="3" t="s">
        <v>150</v>
      </c>
      <c r="BM259" s="184" t="s">
        <v>619</v>
      </c>
    </row>
    <row r="260" s="27" customFormat="true" ht="49.05" hidden="false" customHeight="true" outlineLevel="0" collapsed="false">
      <c r="A260" s="22"/>
      <c r="B260" s="171"/>
      <c r="C260" s="191" t="s">
        <v>620</v>
      </c>
      <c r="D260" s="191" t="s">
        <v>306</v>
      </c>
      <c r="E260" s="192" t="s">
        <v>621</v>
      </c>
      <c r="F260" s="193" t="s">
        <v>622</v>
      </c>
      <c r="G260" s="194" t="s">
        <v>139</v>
      </c>
      <c r="H260" s="195" t="n">
        <v>13.712</v>
      </c>
      <c r="I260" s="196"/>
      <c r="J260" s="197" t="n">
        <f aca="false">ROUND(I260*H260,2)</f>
        <v>0</v>
      </c>
      <c r="K260" s="198"/>
      <c r="L260" s="199"/>
      <c r="M260" s="200"/>
      <c r="N260" s="201" t="s">
        <v>41</v>
      </c>
      <c r="O260" s="65"/>
      <c r="P260" s="182" t="n">
        <f aca="false">O260*H260</f>
        <v>0</v>
      </c>
      <c r="Q260" s="182" t="n">
        <v>0</v>
      </c>
      <c r="R260" s="182" t="n">
        <f aca="false">Q260*H260</f>
        <v>0</v>
      </c>
      <c r="S260" s="182" t="n">
        <v>0</v>
      </c>
      <c r="T260" s="183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84" t="s">
        <v>177</v>
      </c>
      <c r="AT260" s="184" t="s">
        <v>306</v>
      </c>
      <c r="AU260" s="184" t="s">
        <v>83</v>
      </c>
      <c r="AY260" s="3" t="s">
        <v>117</v>
      </c>
      <c r="BE260" s="185" t="n">
        <f aca="false">IF(N260="základná",J260,0)</f>
        <v>0</v>
      </c>
      <c r="BF260" s="185" t="n">
        <f aca="false">IF(N260="znížená",J260,0)</f>
        <v>0</v>
      </c>
      <c r="BG260" s="185" t="n">
        <f aca="false">IF(N260="zákl. prenesená",J260,0)</f>
        <v>0</v>
      </c>
      <c r="BH260" s="185" t="n">
        <f aca="false">IF(N260="zníž. prenesená",J260,0)</f>
        <v>0</v>
      </c>
      <c r="BI260" s="185" t="n">
        <f aca="false">IF(N260="nulová",J260,0)</f>
        <v>0</v>
      </c>
      <c r="BJ260" s="3" t="s">
        <v>83</v>
      </c>
      <c r="BK260" s="185" t="n">
        <f aca="false">ROUND(I260*H260,2)</f>
        <v>0</v>
      </c>
      <c r="BL260" s="3" t="s">
        <v>150</v>
      </c>
      <c r="BM260" s="184" t="s">
        <v>623</v>
      </c>
    </row>
    <row r="261" s="27" customFormat="true" ht="33" hidden="false" customHeight="true" outlineLevel="0" collapsed="false">
      <c r="A261" s="22"/>
      <c r="B261" s="171"/>
      <c r="C261" s="191" t="s">
        <v>426</v>
      </c>
      <c r="D261" s="191" t="s">
        <v>306</v>
      </c>
      <c r="E261" s="192" t="s">
        <v>624</v>
      </c>
      <c r="F261" s="193" t="s">
        <v>625</v>
      </c>
      <c r="G261" s="194" t="s">
        <v>139</v>
      </c>
      <c r="H261" s="195" t="n">
        <v>13.712</v>
      </c>
      <c r="I261" s="196"/>
      <c r="J261" s="197" t="n">
        <f aca="false">ROUND(I261*H261,2)</f>
        <v>0</v>
      </c>
      <c r="K261" s="198"/>
      <c r="L261" s="199"/>
      <c r="M261" s="200"/>
      <c r="N261" s="201" t="s">
        <v>41</v>
      </c>
      <c r="O261" s="65"/>
      <c r="P261" s="182" t="n">
        <f aca="false">O261*H261</f>
        <v>0</v>
      </c>
      <c r="Q261" s="182" t="n">
        <v>0</v>
      </c>
      <c r="R261" s="182" t="n">
        <f aca="false">Q261*H261</f>
        <v>0</v>
      </c>
      <c r="S261" s="182" t="n">
        <v>0</v>
      </c>
      <c r="T261" s="183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84" t="s">
        <v>177</v>
      </c>
      <c r="AT261" s="184" t="s">
        <v>306</v>
      </c>
      <c r="AU261" s="184" t="s">
        <v>83</v>
      </c>
      <c r="AY261" s="3" t="s">
        <v>117</v>
      </c>
      <c r="BE261" s="185" t="n">
        <f aca="false">IF(N261="základná",J261,0)</f>
        <v>0</v>
      </c>
      <c r="BF261" s="185" t="n">
        <f aca="false">IF(N261="znížená",J261,0)</f>
        <v>0</v>
      </c>
      <c r="BG261" s="185" t="n">
        <f aca="false">IF(N261="zákl. prenesená",J261,0)</f>
        <v>0</v>
      </c>
      <c r="BH261" s="185" t="n">
        <f aca="false">IF(N261="zníž. prenesená",J261,0)</f>
        <v>0</v>
      </c>
      <c r="BI261" s="185" t="n">
        <f aca="false">IF(N261="nulová",J261,0)</f>
        <v>0</v>
      </c>
      <c r="BJ261" s="3" t="s">
        <v>83</v>
      </c>
      <c r="BK261" s="185" t="n">
        <f aca="false">ROUND(I261*H261,2)</f>
        <v>0</v>
      </c>
      <c r="BL261" s="3" t="s">
        <v>150</v>
      </c>
      <c r="BM261" s="184" t="s">
        <v>626</v>
      </c>
    </row>
    <row r="262" s="27" customFormat="true" ht="21.75" hidden="false" customHeight="true" outlineLevel="0" collapsed="false">
      <c r="A262" s="22"/>
      <c r="B262" s="171"/>
      <c r="C262" s="191" t="s">
        <v>627</v>
      </c>
      <c r="D262" s="191" t="s">
        <v>306</v>
      </c>
      <c r="E262" s="192" t="s">
        <v>628</v>
      </c>
      <c r="F262" s="193" t="s">
        <v>629</v>
      </c>
      <c r="G262" s="194" t="s">
        <v>134</v>
      </c>
      <c r="H262" s="195" t="n">
        <v>0.174</v>
      </c>
      <c r="I262" s="196"/>
      <c r="J262" s="197" t="n">
        <f aca="false">ROUND(I262*H262,2)</f>
        <v>0</v>
      </c>
      <c r="K262" s="198"/>
      <c r="L262" s="199"/>
      <c r="M262" s="200"/>
      <c r="N262" s="201" t="s">
        <v>41</v>
      </c>
      <c r="O262" s="65"/>
      <c r="P262" s="182" t="n">
        <f aca="false">O262*H262</f>
        <v>0</v>
      </c>
      <c r="Q262" s="182" t="n">
        <v>0</v>
      </c>
      <c r="R262" s="182" t="n">
        <f aca="false">Q262*H262</f>
        <v>0</v>
      </c>
      <c r="S262" s="182" t="n">
        <v>0</v>
      </c>
      <c r="T262" s="183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84" t="s">
        <v>177</v>
      </c>
      <c r="AT262" s="184" t="s">
        <v>306</v>
      </c>
      <c r="AU262" s="184" t="s">
        <v>83</v>
      </c>
      <c r="AY262" s="3" t="s">
        <v>117</v>
      </c>
      <c r="BE262" s="185" t="n">
        <f aca="false">IF(N262="základná",J262,0)</f>
        <v>0</v>
      </c>
      <c r="BF262" s="185" t="n">
        <f aca="false">IF(N262="znížená",J262,0)</f>
        <v>0</v>
      </c>
      <c r="BG262" s="185" t="n">
        <f aca="false">IF(N262="zákl. prenesená",J262,0)</f>
        <v>0</v>
      </c>
      <c r="BH262" s="185" t="n">
        <f aca="false">IF(N262="zníž. prenesená",J262,0)</f>
        <v>0</v>
      </c>
      <c r="BI262" s="185" t="n">
        <f aca="false">IF(N262="nulová",J262,0)</f>
        <v>0</v>
      </c>
      <c r="BJ262" s="3" t="s">
        <v>83</v>
      </c>
      <c r="BK262" s="185" t="n">
        <f aca="false">ROUND(I262*H262,2)</f>
        <v>0</v>
      </c>
      <c r="BL262" s="3" t="s">
        <v>150</v>
      </c>
      <c r="BM262" s="184" t="s">
        <v>630</v>
      </c>
    </row>
    <row r="263" s="27" customFormat="true" ht="37.8" hidden="false" customHeight="true" outlineLevel="0" collapsed="false">
      <c r="A263" s="22"/>
      <c r="B263" s="171"/>
      <c r="C263" s="191" t="s">
        <v>429</v>
      </c>
      <c r="D263" s="191" t="s">
        <v>306</v>
      </c>
      <c r="E263" s="192" t="s">
        <v>631</v>
      </c>
      <c r="F263" s="193" t="s">
        <v>632</v>
      </c>
      <c r="G263" s="194" t="s">
        <v>139</v>
      </c>
      <c r="H263" s="195" t="n">
        <v>13.712</v>
      </c>
      <c r="I263" s="196"/>
      <c r="J263" s="197" t="n">
        <f aca="false">ROUND(I263*H263,2)</f>
        <v>0</v>
      </c>
      <c r="K263" s="198"/>
      <c r="L263" s="199"/>
      <c r="M263" s="200"/>
      <c r="N263" s="201" t="s">
        <v>41</v>
      </c>
      <c r="O263" s="65"/>
      <c r="P263" s="182" t="n">
        <f aca="false">O263*H263</f>
        <v>0</v>
      </c>
      <c r="Q263" s="182" t="n">
        <v>0</v>
      </c>
      <c r="R263" s="182" t="n">
        <f aca="false">Q263*H263</f>
        <v>0</v>
      </c>
      <c r="S263" s="182" t="n">
        <v>0</v>
      </c>
      <c r="T263" s="183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84" t="s">
        <v>177</v>
      </c>
      <c r="AT263" s="184" t="s">
        <v>306</v>
      </c>
      <c r="AU263" s="184" t="s">
        <v>83</v>
      </c>
      <c r="AY263" s="3" t="s">
        <v>117</v>
      </c>
      <c r="BE263" s="185" t="n">
        <f aca="false">IF(N263="základná",J263,0)</f>
        <v>0</v>
      </c>
      <c r="BF263" s="185" t="n">
        <f aca="false">IF(N263="znížená",J263,0)</f>
        <v>0</v>
      </c>
      <c r="BG263" s="185" t="n">
        <f aca="false">IF(N263="zákl. prenesená",J263,0)</f>
        <v>0</v>
      </c>
      <c r="BH263" s="185" t="n">
        <f aca="false">IF(N263="zníž. prenesená",J263,0)</f>
        <v>0</v>
      </c>
      <c r="BI263" s="185" t="n">
        <f aca="false">IF(N263="nulová",J263,0)</f>
        <v>0</v>
      </c>
      <c r="BJ263" s="3" t="s">
        <v>83</v>
      </c>
      <c r="BK263" s="185" t="n">
        <f aca="false">ROUND(I263*H263,2)</f>
        <v>0</v>
      </c>
      <c r="BL263" s="3" t="s">
        <v>150</v>
      </c>
      <c r="BM263" s="184" t="s">
        <v>633</v>
      </c>
    </row>
    <row r="264" s="27" customFormat="true" ht="16.5" hidden="false" customHeight="true" outlineLevel="0" collapsed="false">
      <c r="A264" s="22"/>
      <c r="B264" s="171"/>
      <c r="C264" s="191" t="s">
        <v>634</v>
      </c>
      <c r="D264" s="191" t="s">
        <v>306</v>
      </c>
      <c r="E264" s="192" t="s">
        <v>635</v>
      </c>
      <c r="F264" s="193" t="s">
        <v>636</v>
      </c>
      <c r="G264" s="194" t="s">
        <v>134</v>
      </c>
      <c r="H264" s="195" t="n">
        <v>0.13</v>
      </c>
      <c r="I264" s="196"/>
      <c r="J264" s="197" t="n">
        <f aca="false">ROUND(I264*H264,2)</f>
        <v>0</v>
      </c>
      <c r="K264" s="198"/>
      <c r="L264" s="199"/>
      <c r="M264" s="200"/>
      <c r="N264" s="201" t="s">
        <v>41</v>
      </c>
      <c r="O264" s="65"/>
      <c r="P264" s="182" t="n">
        <f aca="false">O264*H264</f>
        <v>0</v>
      </c>
      <c r="Q264" s="182" t="n">
        <v>0</v>
      </c>
      <c r="R264" s="182" t="n">
        <f aca="false">Q264*H264</f>
        <v>0</v>
      </c>
      <c r="S264" s="182" t="n">
        <v>0</v>
      </c>
      <c r="T264" s="183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84" t="s">
        <v>177</v>
      </c>
      <c r="AT264" s="184" t="s">
        <v>306</v>
      </c>
      <c r="AU264" s="184" t="s">
        <v>83</v>
      </c>
      <c r="AY264" s="3" t="s">
        <v>117</v>
      </c>
      <c r="BE264" s="185" t="n">
        <f aca="false">IF(N264="základná",J264,0)</f>
        <v>0</v>
      </c>
      <c r="BF264" s="185" t="n">
        <f aca="false">IF(N264="znížená",J264,0)</f>
        <v>0</v>
      </c>
      <c r="BG264" s="185" t="n">
        <f aca="false">IF(N264="zákl. prenesená",J264,0)</f>
        <v>0</v>
      </c>
      <c r="BH264" s="185" t="n">
        <f aca="false">IF(N264="zníž. prenesená",J264,0)</f>
        <v>0</v>
      </c>
      <c r="BI264" s="185" t="n">
        <f aca="false">IF(N264="nulová",J264,0)</f>
        <v>0</v>
      </c>
      <c r="BJ264" s="3" t="s">
        <v>83</v>
      </c>
      <c r="BK264" s="185" t="n">
        <f aca="false">ROUND(I264*H264,2)</f>
        <v>0</v>
      </c>
      <c r="BL264" s="3" t="s">
        <v>150</v>
      </c>
      <c r="BM264" s="184" t="s">
        <v>637</v>
      </c>
    </row>
    <row r="265" s="27" customFormat="true" ht="21.75" hidden="false" customHeight="true" outlineLevel="0" collapsed="false">
      <c r="A265" s="22"/>
      <c r="B265" s="171"/>
      <c r="C265" s="172" t="s">
        <v>435</v>
      </c>
      <c r="D265" s="172" t="s">
        <v>120</v>
      </c>
      <c r="E265" s="173" t="s">
        <v>638</v>
      </c>
      <c r="F265" s="174" t="s">
        <v>639</v>
      </c>
      <c r="G265" s="175" t="s">
        <v>184</v>
      </c>
      <c r="H265" s="176" t="n">
        <v>15.483</v>
      </c>
      <c r="I265" s="177"/>
      <c r="J265" s="178" t="n">
        <f aca="false">ROUND(I265*H265,2)</f>
        <v>0</v>
      </c>
      <c r="K265" s="179"/>
      <c r="L265" s="23"/>
      <c r="M265" s="180"/>
      <c r="N265" s="181" t="s">
        <v>41</v>
      </c>
      <c r="O265" s="65"/>
      <c r="P265" s="182" t="n">
        <f aca="false">O265*H265</f>
        <v>0</v>
      </c>
      <c r="Q265" s="182" t="n">
        <v>0</v>
      </c>
      <c r="R265" s="182" t="n">
        <f aca="false">Q265*H265</f>
        <v>0</v>
      </c>
      <c r="S265" s="182" t="n">
        <v>0</v>
      </c>
      <c r="T265" s="183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84" t="s">
        <v>150</v>
      </c>
      <c r="AT265" s="184" t="s">
        <v>120</v>
      </c>
      <c r="AU265" s="184" t="s">
        <v>83</v>
      </c>
      <c r="AY265" s="3" t="s">
        <v>117</v>
      </c>
      <c r="BE265" s="185" t="n">
        <f aca="false">IF(N265="základná",J265,0)</f>
        <v>0</v>
      </c>
      <c r="BF265" s="185" t="n">
        <f aca="false">IF(N265="znížená",J265,0)</f>
        <v>0</v>
      </c>
      <c r="BG265" s="185" t="n">
        <f aca="false">IF(N265="zákl. prenesená",J265,0)</f>
        <v>0</v>
      </c>
      <c r="BH265" s="185" t="n">
        <f aca="false">IF(N265="zníž. prenesená",J265,0)</f>
        <v>0</v>
      </c>
      <c r="BI265" s="185" t="n">
        <f aca="false">IF(N265="nulová",J265,0)</f>
        <v>0</v>
      </c>
      <c r="BJ265" s="3" t="s">
        <v>83</v>
      </c>
      <c r="BK265" s="185" t="n">
        <f aca="false">ROUND(I265*H265,2)</f>
        <v>0</v>
      </c>
      <c r="BL265" s="3" t="s">
        <v>150</v>
      </c>
      <c r="BM265" s="184" t="s">
        <v>640</v>
      </c>
    </row>
    <row r="266" s="157" customFormat="true" ht="22.8" hidden="false" customHeight="true" outlineLevel="0" collapsed="false">
      <c r="B266" s="158"/>
      <c r="D266" s="159" t="s">
        <v>74</v>
      </c>
      <c r="E266" s="169" t="s">
        <v>228</v>
      </c>
      <c r="F266" s="169" t="s">
        <v>229</v>
      </c>
      <c r="I266" s="161"/>
      <c r="J266" s="170" t="n">
        <f aca="false">BK266</f>
        <v>0</v>
      </c>
      <c r="L266" s="158"/>
      <c r="M266" s="163"/>
      <c r="N266" s="164"/>
      <c r="O266" s="164"/>
      <c r="P266" s="165" t="n">
        <f aca="false">SUM(P267:P282)</f>
        <v>0</v>
      </c>
      <c r="Q266" s="164"/>
      <c r="R266" s="165" t="n">
        <f aca="false">SUM(R267:R282)</f>
        <v>0</v>
      </c>
      <c r="S266" s="164"/>
      <c r="T266" s="166" t="n">
        <f aca="false">SUM(T267:T282)</f>
        <v>0</v>
      </c>
      <c r="AR266" s="159" t="s">
        <v>83</v>
      </c>
      <c r="AT266" s="167" t="s">
        <v>74</v>
      </c>
      <c r="AU266" s="167" t="s">
        <v>12</v>
      </c>
      <c r="AY266" s="159" t="s">
        <v>117</v>
      </c>
      <c r="BK266" s="168" t="n">
        <f aca="false">SUM(BK267:BK282)</f>
        <v>0</v>
      </c>
    </row>
    <row r="267" s="27" customFormat="true" ht="24.15" hidden="false" customHeight="true" outlineLevel="0" collapsed="false">
      <c r="A267" s="22"/>
      <c r="B267" s="171"/>
      <c r="C267" s="172" t="s">
        <v>641</v>
      </c>
      <c r="D267" s="172" t="s">
        <v>120</v>
      </c>
      <c r="E267" s="173" t="s">
        <v>642</v>
      </c>
      <c r="F267" s="174" t="s">
        <v>643</v>
      </c>
      <c r="G267" s="175" t="s">
        <v>139</v>
      </c>
      <c r="H267" s="176" t="n">
        <v>70.349</v>
      </c>
      <c r="I267" s="177"/>
      <c r="J267" s="178" t="n">
        <f aca="false">ROUND(I267*H267,2)</f>
        <v>0</v>
      </c>
      <c r="K267" s="179"/>
      <c r="L267" s="23"/>
      <c r="M267" s="180"/>
      <c r="N267" s="181" t="s">
        <v>41</v>
      </c>
      <c r="O267" s="65"/>
      <c r="P267" s="182" t="n">
        <f aca="false">O267*H267</f>
        <v>0</v>
      </c>
      <c r="Q267" s="182" t="n">
        <v>0</v>
      </c>
      <c r="R267" s="182" t="n">
        <f aca="false">Q267*H267</f>
        <v>0</v>
      </c>
      <c r="S267" s="182" t="n">
        <v>0</v>
      </c>
      <c r="T267" s="183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84" t="s">
        <v>150</v>
      </c>
      <c r="AT267" s="184" t="s">
        <v>120</v>
      </c>
      <c r="AU267" s="184" t="s">
        <v>83</v>
      </c>
      <c r="AY267" s="3" t="s">
        <v>117</v>
      </c>
      <c r="BE267" s="185" t="n">
        <f aca="false">IF(N267="základná",J267,0)</f>
        <v>0</v>
      </c>
      <c r="BF267" s="185" t="n">
        <f aca="false">IF(N267="znížená",J267,0)</f>
        <v>0</v>
      </c>
      <c r="BG267" s="185" t="n">
        <f aca="false">IF(N267="zákl. prenesená",J267,0)</f>
        <v>0</v>
      </c>
      <c r="BH267" s="185" t="n">
        <f aca="false">IF(N267="zníž. prenesená",J267,0)</f>
        <v>0</v>
      </c>
      <c r="BI267" s="185" t="n">
        <f aca="false">IF(N267="nulová",J267,0)</f>
        <v>0</v>
      </c>
      <c r="BJ267" s="3" t="s">
        <v>83</v>
      </c>
      <c r="BK267" s="185" t="n">
        <f aca="false">ROUND(I267*H267,2)</f>
        <v>0</v>
      </c>
      <c r="BL267" s="3" t="s">
        <v>150</v>
      </c>
      <c r="BM267" s="184" t="s">
        <v>644</v>
      </c>
    </row>
    <row r="268" s="27" customFormat="true" ht="24.15" hidden="false" customHeight="true" outlineLevel="0" collapsed="false">
      <c r="A268" s="22"/>
      <c r="B268" s="171"/>
      <c r="C268" s="172" t="s">
        <v>440</v>
      </c>
      <c r="D268" s="172" t="s">
        <v>120</v>
      </c>
      <c r="E268" s="173" t="s">
        <v>645</v>
      </c>
      <c r="F268" s="174" t="s">
        <v>646</v>
      </c>
      <c r="G268" s="175" t="s">
        <v>176</v>
      </c>
      <c r="H268" s="176" t="n">
        <v>183</v>
      </c>
      <c r="I268" s="177"/>
      <c r="J268" s="178" t="n">
        <f aca="false">ROUND(I268*H268,2)</f>
        <v>0</v>
      </c>
      <c r="K268" s="179"/>
      <c r="L268" s="23"/>
      <c r="M268" s="180"/>
      <c r="N268" s="181" t="s">
        <v>41</v>
      </c>
      <c r="O268" s="65"/>
      <c r="P268" s="182" t="n">
        <f aca="false">O268*H268</f>
        <v>0</v>
      </c>
      <c r="Q268" s="182" t="n">
        <v>0</v>
      </c>
      <c r="R268" s="182" t="n">
        <f aca="false">Q268*H268</f>
        <v>0</v>
      </c>
      <c r="S268" s="182" t="n">
        <v>0</v>
      </c>
      <c r="T268" s="183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84" t="s">
        <v>150</v>
      </c>
      <c r="AT268" s="184" t="s">
        <v>120</v>
      </c>
      <c r="AU268" s="184" t="s">
        <v>83</v>
      </c>
      <c r="AY268" s="3" t="s">
        <v>117</v>
      </c>
      <c r="BE268" s="185" t="n">
        <f aca="false">IF(N268="základná",J268,0)</f>
        <v>0</v>
      </c>
      <c r="BF268" s="185" t="n">
        <f aca="false">IF(N268="znížená",J268,0)</f>
        <v>0</v>
      </c>
      <c r="BG268" s="185" t="n">
        <f aca="false">IF(N268="zákl. prenesená",J268,0)</f>
        <v>0</v>
      </c>
      <c r="BH268" s="185" t="n">
        <f aca="false">IF(N268="zníž. prenesená",J268,0)</f>
        <v>0</v>
      </c>
      <c r="BI268" s="185" t="n">
        <f aca="false">IF(N268="nulová",J268,0)</f>
        <v>0</v>
      </c>
      <c r="BJ268" s="3" t="s">
        <v>83</v>
      </c>
      <c r="BK268" s="185" t="n">
        <f aca="false">ROUND(I268*H268,2)</f>
        <v>0</v>
      </c>
      <c r="BL268" s="3" t="s">
        <v>150</v>
      </c>
      <c r="BM268" s="184" t="s">
        <v>647</v>
      </c>
    </row>
    <row r="269" s="27" customFormat="true" ht="24.15" hidden="false" customHeight="true" outlineLevel="0" collapsed="false">
      <c r="A269" s="22"/>
      <c r="B269" s="171"/>
      <c r="C269" s="172" t="s">
        <v>648</v>
      </c>
      <c r="D269" s="172" t="s">
        <v>120</v>
      </c>
      <c r="E269" s="173" t="s">
        <v>649</v>
      </c>
      <c r="F269" s="174" t="s">
        <v>650</v>
      </c>
      <c r="G269" s="175" t="s">
        <v>176</v>
      </c>
      <c r="H269" s="176" t="n">
        <v>142</v>
      </c>
      <c r="I269" s="177"/>
      <c r="J269" s="178" t="n">
        <f aca="false">ROUND(I269*H269,2)</f>
        <v>0</v>
      </c>
      <c r="K269" s="179"/>
      <c r="L269" s="23"/>
      <c r="M269" s="180"/>
      <c r="N269" s="181" t="s">
        <v>41</v>
      </c>
      <c r="O269" s="65"/>
      <c r="P269" s="182" t="n">
        <f aca="false">O269*H269</f>
        <v>0</v>
      </c>
      <c r="Q269" s="182" t="n">
        <v>0</v>
      </c>
      <c r="R269" s="182" t="n">
        <f aca="false">Q269*H269</f>
        <v>0</v>
      </c>
      <c r="S269" s="182" t="n">
        <v>0</v>
      </c>
      <c r="T269" s="183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84" t="s">
        <v>150</v>
      </c>
      <c r="AT269" s="184" t="s">
        <v>120</v>
      </c>
      <c r="AU269" s="184" t="s">
        <v>83</v>
      </c>
      <c r="AY269" s="3" t="s">
        <v>117</v>
      </c>
      <c r="BE269" s="185" t="n">
        <f aca="false">IF(N269="základná",J269,0)</f>
        <v>0</v>
      </c>
      <c r="BF269" s="185" t="n">
        <f aca="false">IF(N269="znížená",J269,0)</f>
        <v>0</v>
      </c>
      <c r="BG269" s="185" t="n">
        <f aca="false">IF(N269="zákl. prenesená",J269,0)</f>
        <v>0</v>
      </c>
      <c r="BH269" s="185" t="n">
        <f aca="false">IF(N269="zníž. prenesená",J269,0)</f>
        <v>0</v>
      </c>
      <c r="BI269" s="185" t="n">
        <f aca="false">IF(N269="nulová",J269,0)</f>
        <v>0</v>
      </c>
      <c r="BJ269" s="3" t="s">
        <v>83</v>
      </c>
      <c r="BK269" s="185" t="n">
        <f aca="false">ROUND(I269*H269,2)</f>
        <v>0</v>
      </c>
      <c r="BL269" s="3" t="s">
        <v>150</v>
      </c>
      <c r="BM269" s="184" t="s">
        <v>651</v>
      </c>
    </row>
    <row r="270" s="27" customFormat="true" ht="21.75" hidden="false" customHeight="true" outlineLevel="0" collapsed="false">
      <c r="A270" s="22"/>
      <c r="B270" s="171"/>
      <c r="C270" s="172" t="s">
        <v>445</v>
      </c>
      <c r="D270" s="172" t="s">
        <v>120</v>
      </c>
      <c r="E270" s="173" t="s">
        <v>652</v>
      </c>
      <c r="F270" s="174" t="s">
        <v>653</v>
      </c>
      <c r="G270" s="175" t="s">
        <v>176</v>
      </c>
      <c r="H270" s="176" t="n">
        <v>142.2</v>
      </c>
      <c r="I270" s="177"/>
      <c r="J270" s="178" t="n">
        <f aca="false">ROUND(I270*H270,2)</f>
        <v>0</v>
      </c>
      <c r="K270" s="179"/>
      <c r="L270" s="23"/>
      <c r="M270" s="180"/>
      <c r="N270" s="181" t="s">
        <v>41</v>
      </c>
      <c r="O270" s="65"/>
      <c r="P270" s="182" t="n">
        <f aca="false">O270*H270</f>
        <v>0</v>
      </c>
      <c r="Q270" s="182" t="n">
        <v>0</v>
      </c>
      <c r="R270" s="182" t="n">
        <f aca="false">Q270*H270</f>
        <v>0</v>
      </c>
      <c r="S270" s="182" t="n">
        <v>0</v>
      </c>
      <c r="T270" s="183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84" t="s">
        <v>150</v>
      </c>
      <c r="AT270" s="184" t="s">
        <v>120</v>
      </c>
      <c r="AU270" s="184" t="s">
        <v>83</v>
      </c>
      <c r="AY270" s="3" t="s">
        <v>117</v>
      </c>
      <c r="BE270" s="185" t="n">
        <f aca="false">IF(N270="základná",J270,0)</f>
        <v>0</v>
      </c>
      <c r="BF270" s="185" t="n">
        <f aca="false">IF(N270="znížená",J270,0)</f>
        <v>0</v>
      </c>
      <c r="BG270" s="185" t="n">
        <f aca="false">IF(N270="zákl. prenesená",J270,0)</f>
        <v>0</v>
      </c>
      <c r="BH270" s="185" t="n">
        <f aca="false">IF(N270="zníž. prenesená",J270,0)</f>
        <v>0</v>
      </c>
      <c r="BI270" s="185" t="n">
        <f aca="false">IF(N270="nulová",J270,0)</f>
        <v>0</v>
      </c>
      <c r="BJ270" s="3" t="s">
        <v>83</v>
      </c>
      <c r="BK270" s="185" t="n">
        <f aca="false">ROUND(I270*H270,2)</f>
        <v>0</v>
      </c>
      <c r="BL270" s="3" t="s">
        <v>150</v>
      </c>
      <c r="BM270" s="184" t="s">
        <v>654</v>
      </c>
    </row>
    <row r="271" s="27" customFormat="true" ht="24.15" hidden="false" customHeight="true" outlineLevel="0" collapsed="false">
      <c r="A271" s="22"/>
      <c r="B271" s="171"/>
      <c r="C271" s="172" t="s">
        <v>655</v>
      </c>
      <c r="D271" s="172" t="s">
        <v>120</v>
      </c>
      <c r="E271" s="173" t="s">
        <v>656</v>
      </c>
      <c r="F271" s="174" t="s">
        <v>657</v>
      </c>
      <c r="G271" s="175" t="s">
        <v>176</v>
      </c>
      <c r="H271" s="176" t="n">
        <v>38</v>
      </c>
      <c r="I271" s="177"/>
      <c r="J271" s="178" t="n">
        <f aca="false">ROUND(I271*H271,2)</f>
        <v>0</v>
      </c>
      <c r="K271" s="179"/>
      <c r="L271" s="23"/>
      <c r="M271" s="180"/>
      <c r="N271" s="181" t="s">
        <v>41</v>
      </c>
      <c r="O271" s="65"/>
      <c r="P271" s="182" t="n">
        <f aca="false">O271*H271</f>
        <v>0</v>
      </c>
      <c r="Q271" s="182" t="n">
        <v>0</v>
      </c>
      <c r="R271" s="182" t="n">
        <f aca="false">Q271*H271</f>
        <v>0</v>
      </c>
      <c r="S271" s="182" t="n">
        <v>0</v>
      </c>
      <c r="T271" s="183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84" t="s">
        <v>150</v>
      </c>
      <c r="AT271" s="184" t="s">
        <v>120</v>
      </c>
      <c r="AU271" s="184" t="s">
        <v>83</v>
      </c>
      <c r="AY271" s="3" t="s">
        <v>117</v>
      </c>
      <c r="BE271" s="185" t="n">
        <f aca="false">IF(N271="základná",J271,0)</f>
        <v>0</v>
      </c>
      <c r="BF271" s="185" t="n">
        <f aca="false">IF(N271="znížená",J271,0)</f>
        <v>0</v>
      </c>
      <c r="BG271" s="185" t="n">
        <f aca="false">IF(N271="zákl. prenesená",J271,0)</f>
        <v>0</v>
      </c>
      <c r="BH271" s="185" t="n">
        <f aca="false">IF(N271="zníž. prenesená",J271,0)</f>
        <v>0</v>
      </c>
      <c r="BI271" s="185" t="n">
        <f aca="false">IF(N271="nulová",J271,0)</f>
        <v>0</v>
      </c>
      <c r="BJ271" s="3" t="s">
        <v>83</v>
      </c>
      <c r="BK271" s="185" t="n">
        <f aca="false">ROUND(I271*H271,2)</f>
        <v>0</v>
      </c>
      <c r="BL271" s="3" t="s">
        <v>150</v>
      </c>
      <c r="BM271" s="184" t="s">
        <v>658</v>
      </c>
    </row>
    <row r="272" s="27" customFormat="true" ht="24.15" hidden="false" customHeight="true" outlineLevel="0" collapsed="false">
      <c r="A272" s="22"/>
      <c r="B272" s="171"/>
      <c r="C272" s="172" t="s">
        <v>448</v>
      </c>
      <c r="D272" s="172" t="s">
        <v>120</v>
      </c>
      <c r="E272" s="173" t="s">
        <v>659</v>
      </c>
      <c r="F272" s="174" t="s">
        <v>660</v>
      </c>
      <c r="G272" s="175" t="s">
        <v>176</v>
      </c>
      <c r="H272" s="176" t="n">
        <v>18</v>
      </c>
      <c r="I272" s="177"/>
      <c r="J272" s="178" t="n">
        <f aca="false">ROUND(I272*H272,2)</f>
        <v>0</v>
      </c>
      <c r="K272" s="179"/>
      <c r="L272" s="23"/>
      <c r="M272" s="180"/>
      <c r="N272" s="181" t="s">
        <v>41</v>
      </c>
      <c r="O272" s="65"/>
      <c r="P272" s="182" t="n">
        <f aca="false">O272*H272</f>
        <v>0</v>
      </c>
      <c r="Q272" s="182" t="n">
        <v>0</v>
      </c>
      <c r="R272" s="182" t="n">
        <f aca="false">Q272*H272</f>
        <v>0</v>
      </c>
      <c r="S272" s="182" t="n">
        <v>0</v>
      </c>
      <c r="T272" s="183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84" t="s">
        <v>150</v>
      </c>
      <c r="AT272" s="184" t="s">
        <v>120</v>
      </c>
      <c r="AU272" s="184" t="s">
        <v>83</v>
      </c>
      <c r="AY272" s="3" t="s">
        <v>117</v>
      </c>
      <c r="BE272" s="185" t="n">
        <f aca="false">IF(N272="základná",J272,0)</f>
        <v>0</v>
      </c>
      <c r="BF272" s="185" t="n">
        <f aca="false">IF(N272="znížená",J272,0)</f>
        <v>0</v>
      </c>
      <c r="BG272" s="185" t="n">
        <f aca="false">IF(N272="zákl. prenesená",J272,0)</f>
        <v>0</v>
      </c>
      <c r="BH272" s="185" t="n">
        <f aca="false">IF(N272="zníž. prenesená",J272,0)</f>
        <v>0</v>
      </c>
      <c r="BI272" s="185" t="n">
        <f aca="false">IF(N272="nulová",J272,0)</f>
        <v>0</v>
      </c>
      <c r="BJ272" s="3" t="s">
        <v>83</v>
      </c>
      <c r="BK272" s="185" t="n">
        <f aca="false">ROUND(I272*H272,2)</f>
        <v>0</v>
      </c>
      <c r="BL272" s="3" t="s">
        <v>150</v>
      </c>
      <c r="BM272" s="184" t="s">
        <v>661</v>
      </c>
    </row>
    <row r="273" s="27" customFormat="true" ht="24.15" hidden="false" customHeight="true" outlineLevel="0" collapsed="false">
      <c r="A273" s="22"/>
      <c r="B273" s="171"/>
      <c r="C273" s="172" t="s">
        <v>662</v>
      </c>
      <c r="D273" s="172" t="s">
        <v>120</v>
      </c>
      <c r="E273" s="173" t="s">
        <v>663</v>
      </c>
      <c r="F273" s="174" t="s">
        <v>664</v>
      </c>
      <c r="G273" s="175" t="s">
        <v>176</v>
      </c>
      <c r="H273" s="176" t="n">
        <v>3.2</v>
      </c>
      <c r="I273" s="177"/>
      <c r="J273" s="178" t="n">
        <f aca="false">ROUND(I273*H273,2)</f>
        <v>0</v>
      </c>
      <c r="K273" s="179"/>
      <c r="L273" s="23"/>
      <c r="M273" s="180"/>
      <c r="N273" s="181" t="s">
        <v>41</v>
      </c>
      <c r="O273" s="65"/>
      <c r="P273" s="182" t="n">
        <f aca="false">O273*H273</f>
        <v>0</v>
      </c>
      <c r="Q273" s="182" t="n">
        <v>0</v>
      </c>
      <c r="R273" s="182" t="n">
        <f aca="false">Q273*H273</f>
        <v>0</v>
      </c>
      <c r="S273" s="182" t="n">
        <v>0</v>
      </c>
      <c r="T273" s="183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84" t="s">
        <v>150</v>
      </c>
      <c r="AT273" s="184" t="s">
        <v>120</v>
      </c>
      <c r="AU273" s="184" t="s">
        <v>83</v>
      </c>
      <c r="AY273" s="3" t="s">
        <v>117</v>
      </c>
      <c r="BE273" s="185" t="n">
        <f aca="false">IF(N273="základná",J273,0)</f>
        <v>0</v>
      </c>
      <c r="BF273" s="185" t="n">
        <f aca="false">IF(N273="znížená",J273,0)</f>
        <v>0</v>
      </c>
      <c r="BG273" s="185" t="n">
        <f aca="false">IF(N273="zákl. prenesená",J273,0)</f>
        <v>0</v>
      </c>
      <c r="BH273" s="185" t="n">
        <f aca="false">IF(N273="zníž. prenesená",J273,0)</f>
        <v>0</v>
      </c>
      <c r="BI273" s="185" t="n">
        <f aca="false">IF(N273="nulová",J273,0)</f>
        <v>0</v>
      </c>
      <c r="BJ273" s="3" t="s">
        <v>83</v>
      </c>
      <c r="BK273" s="185" t="n">
        <f aca="false">ROUND(I273*H273,2)</f>
        <v>0</v>
      </c>
      <c r="BL273" s="3" t="s">
        <v>150</v>
      </c>
      <c r="BM273" s="184" t="s">
        <v>665</v>
      </c>
    </row>
    <row r="274" s="27" customFormat="true" ht="24.15" hidden="false" customHeight="true" outlineLevel="0" collapsed="false">
      <c r="A274" s="22"/>
      <c r="B274" s="171"/>
      <c r="C274" s="172" t="s">
        <v>452</v>
      </c>
      <c r="D274" s="172" t="s">
        <v>120</v>
      </c>
      <c r="E274" s="173" t="s">
        <v>666</v>
      </c>
      <c r="F274" s="174" t="s">
        <v>667</v>
      </c>
      <c r="G274" s="175" t="s">
        <v>176</v>
      </c>
      <c r="H274" s="176" t="n">
        <v>188</v>
      </c>
      <c r="I274" s="177"/>
      <c r="J274" s="178" t="n">
        <f aca="false">ROUND(I274*H274,2)</f>
        <v>0</v>
      </c>
      <c r="K274" s="179"/>
      <c r="L274" s="23"/>
      <c r="M274" s="180"/>
      <c r="N274" s="181" t="s">
        <v>41</v>
      </c>
      <c r="O274" s="65"/>
      <c r="P274" s="182" t="n">
        <f aca="false">O274*H274</f>
        <v>0</v>
      </c>
      <c r="Q274" s="182" t="n">
        <v>0</v>
      </c>
      <c r="R274" s="182" t="n">
        <f aca="false">Q274*H274</f>
        <v>0</v>
      </c>
      <c r="S274" s="182" t="n">
        <v>0</v>
      </c>
      <c r="T274" s="183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84" t="s">
        <v>150</v>
      </c>
      <c r="AT274" s="184" t="s">
        <v>120</v>
      </c>
      <c r="AU274" s="184" t="s">
        <v>83</v>
      </c>
      <c r="AY274" s="3" t="s">
        <v>117</v>
      </c>
      <c r="BE274" s="185" t="n">
        <f aca="false">IF(N274="základná",J274,0)</f>
        <v>0</v>
      </c>
      <c r="BF274" s="185" t="n">
        <f aca="false">IF(N274="znížená",J274,0)</f>
        <v>0</v>
      </c>
      <c r="BG274" s="185" t="n">
        <f aca="false">IF(N274="zákl. prenesená",J274,0)</f>
        <v>0</v>
      </c>
      <c r="BH274" s="185" t="n">
        <f aca="false">IF(N274="zníž. prenesená",J274,0)</f>
        <v>0</v>
      </c>
      <c r="BI274" s="185" t="n">
        <f aca="false">IF(N274="nulová",J274,0)</f>
        <v>0</v>
      </c>
      <c r="BJ274" s="3" t="s">
        <v>83</v>
      </c>
      <c r="BK274" s="185" t="n">
        <f aca="false">ROUND(I274*H274,2)</f>
        <v>0</v>
      </c>
      <c r="BL274" s="3" t="s">
        <v>150</v>
      </c>
      <c r="BM274" s="184" t="s">
        <v>668</v>
      </c>
    </row>
    <row r="275" s="27" customFormat="true" ht="21.75" hidden="false" customHeight="true" outlineLevel="0" collapsed="false">
      <c r="A275" s="22"/>
      <c r="B275" s="171"/>
      <c r="C275" s="172" t="s">
        <v>669</v>
      </c>
      <c r="D275" s="172" t="s">
        <v>120</v>
      </c>
      <c r="E275" s="173" t="s">
        <v>670</v>
      </c>
      <c r="F275" s="174" t="s">
        <v>671</v>
      </c>
      <c r="G275" s="175" t="s">
        <v>176</v>
      </c>
      <c r="H275" s="176" t="n">
        <v>5</v>
      </c>
      <c r="I275" s="177"/>
      <c r="J275" s="178" t="n">
        <f aca="false">ROUND(I275*H275,2)</f>
        <v>0</v>
      </c>
      <c r="K275" s="179"/>
      <c r="L275" s="23"/>
      <c r="M275" s="180"/>
      <c r="N275" s="181" t="s">
        <v>41</v>
      </c>
      <c r="O275" s="65"/>
      <c r="P275" s="182" t="n">
        <f aca="false">O275*H275</f>
        <v>0</v>
      </c>
      <c r="Q275" s="182" t="n">
        <v>0</v>
      </c>
      <c r="R275" s="182" t="n">
        <f aca="false">Q275*H275</f>
        <v>0</v>
      </c>
      <c r="S275" s="182" t="n">
        <v>0</v>
      </c>
      <c r="T275" s="183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84" t="s">
        <v>150</v>
      </c>
      <c r="AT275" s="184" t="s">
        <v>120</v>
      </c>
      <c r="AU275" s="184" t="s">
        <v>83</v>
      </c>
      <c r="AY275" s="3" t="s">
        <v>117</v>
      </c>
      <c r="BE275" s="185" t="n">
        <f aca="false">IF(N275="základná",J275,0)</f>
        <v>0</v>
      </c>
      <c r="BF275" s="185" t="n">
        <f aca="false">IF(N275="znížená",J275,0)</f>
        <v>0</v>
      </c>
      <c r="BG275" s="185" t="n">
        <f aca="false">IF(N275="zákl. prenesená",J275,0)</f>
        <v>0</v>
      </c>
      <c r="BH275" s="185" t="n">
        <f aca="false">IF(N275="zníž. prenesená",J275,0)</f>
        <v>0</v>
      </c>
      <c r="BI275" s="185" t="n">
        <f aca="false">IF(N275="nulová",J275,0)</f>
        <v>0</v>
      </c>
      <c r="BJ275" s="3" t="s">
        <v>83</v>
      </c>
      <c r="BK275" s="185" t="n">
        <f aca="false">ROUND(I275*H275,2)</f>
        <v>0</v>
      </c>
      <c r="BL275" s="3" t="s">
        <v>150</v>
      </c>
      <c r="BM275" s="184" t="s">
        <v>672</v>
      </c>
    </row>
    <row r="276" s="27" customFormat="true" ht="24.15" hidden="false" customHeight="true" outlineLevel="0" collapsed="false">
      <c r="A276" s="22"/>
      <c r="B276" s="171"/>
      <c r="C276" s="172" t="s">
        <v>455</v>
      </c>
      <c r="D276" s="172" t="s">
        <v>120</v>
      </c>
      <c r="E276" s="173" t="s">
        <v>673</v>
      </c>
      <c r="F276" s="174" t="s">
        <v>674</v>
      </c>
      <c r="G276" s="175" t="s">
        <v>176</v>
      </c>
      <c r="H276" s="176" t="n">
        <v>2.9</v>
      </c>
      <c r="I276" s="177"/>
      <c r="J276" s="178" t="n">
        <f aca="false">ROUND(I276*H276,2)</f>
        <v>0</v>
      </c>
      <c r="K276" s="179"/>
      <c r="L276" s="23"/>
      <c r="M276" s="180"/>
      <c r="N276" s="181" t="s">
        <v>41</v>
      </c>
      <c r="O276" s="65"/>
      <c r="P276" s="182" t="n">
        <f aca="false">O276*H276</f>
        <v>0</v>
      </c>
      <c r="Q276" s="182" t="n">
        <v>0</v>
      </c>
      <c r="R276" s="182" t="n">
        <f aca="false">Q276*H276</f>
        <v>0</v>
      </c>
      <c r="S276" s="182" t="n">
        <v>0</v>
      </c>
      <c r="T276" s="183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84" t="s">
        <v>150</v>
      </c>
      <c r="AT276" s="184" t="s">
        <v>120</v>
      </c>
      <c r="AU276" s="184" t="s">
        <v>83</v>
      </c>
      <c r="AY276" s="3" t="s">
        <v>117</v>
      </c>
      <c r="BE276" s="185" t="n">
        <f aca="false">IF(N276="základná",J276,0)</f>
        <v>0</v>
      </c>
      <c r="BF276" s="185" t="n">
        <f aca="false">IF(N276="znížená",J276,0)</f>
        <v>0</v>
      </c>
      <c r="BG276" s="185" t="n">
        <f aca="false">IF(N276="zákl. prenesená",J276,0)</f>
        <v>0</v>
      </c>
      <c r="BH276" s="185" t="n">
        <f aca="false">IF(N276="zníž. prenesená",J276,0)</f>
        <v>0</v>
      </c>
      <c r="BI276" s="185" t="n">
        <f aca="false">IF(N276="nulová",J276,0)</f>
        <v>0</v>
      </c>
      <c r="BJ276" s="3" t="s">
        <v>83</v>
      </c>
      <c r="BK276" s="185" t="n">
        <f aca="false">ROUND(I276*H276,2)</f>
        <v>0</v>
      </c>
      <c r="BL276" s="3" t="s">
        <v>150</v>
      </c>
      <c r="BM276" s="184" t="s">
        <v>675</v>
      </c>
    </row>
    <row r="277" s="27" customFormat="true" ht="24.15" hidden="false" customHeight="true" outlineLevel="0" collapsed="false">
      <c r="A277" s="22"/>
      <c r="B277" s="171"/>
      <c r="C277" s="172" t="s">
        <v>676</v>
      </c>
      <c r="D277" s="172" t="s">
        <v>120</v>
      </c>
      <c r="E277" s="173" t="s">
        <v>677</v>
      </c>
      <c r="F277" s="174" t="s">
        <v>678</v>
      </c>
      <c r="G277" s="175" t="s">
        <v>176</v>
      </c>
      <c r="H277" s="176" t="n">
        <v>120</v>
      </c>
      <c r="I277" s="177"/>
      <c r="J277" s="178" t="n">
        <f aca="false">ROUND(I277*H277,2)</f>
        <v>0</v>
      </c>
      <c r="K277" s="179"/>
      <c r="L277" s="23"/>
      <c r="M277" s="180"/>
      <c r="N277" s="181" t="s">
        <v>41</v>
      </c>
      <c r="O277" s="65"/>
      <c r="P277" s="182" t="n">
        <f aca="false">O277*H277</f>
        <v>0</v>
      </c>
      <c r="Q277" s="182" t="n">
        <v>0</v>
      </c>
      <c r="R277" s="182" t="n">
        <f aca="false">Q277*H277</f>
        <v>0</v>
      </c>
      <c r="S277" s="182" t="n">
        <v>0</v>
      </c>
      <c r="T277" s="183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84" t="s">
        <v>150</v>
      </c>
      <c r="AT277" s="184" t="s">
        <v>120</v>
      </c>
      <c r="AU277" s="184" t="s">
        <v>83</v>
      </c>
      <c r="AY277" s="3" t="s">
        <v>117</v>
      </c>
      <c r="BE277" s="185" t="n">
        <f aca="false">IF(N277="základná",J277,0)</f>
        <v>0</v>
      </c>
      <c r="BF277" s="185" t="n">
        <f aca="false">IF(N277="znížená",J277,0)</f>
        <v>0</v>
      </c>
      <c r="BG277" s="185" t="n">
        <f aca="false">IF(N277="zákl. prenesená",J277,0)</f>
        <v>0</v>
      </c>
      <c r="BH277" s="185" t="n">
        <f aca="false">IF(N277="zníž. prenesená",J277,0)</f>
        <v>0</v>
      </c>
      <c r="BI277" s="185" t="n">
        <f aca="false">IF(N277="nulová",J277,0)</f>
        <v>0</v>
      </c>
      <c r="BJ277" s="3" t="s">
        <v>83</v>
      </c>
      <c r="BK277" s="185" t="n">
        <f aca="false">ROUND(I277*H277,2)</f>
        <v>0</v>
      </c>
      <c r="BL277" s="3" t="s">
        <v>150</v>
      </c>
      <c r="BM277" s="184" t="s">
        <v>679</v>
      </c>
    </row>
    <row r="278" s="27" customFormat="true" ht="16.5" hidden="false" customHeight="true" outlineLevel="0" collapsed="false">
      <c r="A278" s="22"/>
      <c r="B278" s="171"/>
      <c r="C278" s="172" t="s">
        <v>459</v>
      </c>
      <c r="D278" s="172" t="s">
        <v>120</v>
      </c>
      <c r="E278" s="173" t="s">
        <v>680</v>
      </c>
      <c r="F278" s="174" t="s">
        <v>681</v>
      </c>
      <c r="G278" s="175" t="s">
        <v>123</v>
      </c>
      <c r="H278" s="176" t="n">
        <v>1130</v>
      </c>
      <c r="I278" s="177"/>
      <c r="J278" s="178" t="n">
        <f aca="false">ROUND(I278*H278,2)</f>
        <v>0</v>
      </c>
      <c r="K278" s="179"/>
      <c r="L278" s="23"/>
      <c r="M278" s="180"/>
      <c r="N278" s="181" t="s">
        <v>41</v>
      </c>
      <c r="O278" s="65"/>
      <c r="P278" s="182" t="n">
        <f aca="false">O278*H278</f>
        <v>0</v>
      </c>
      <c r="Q278" s="182" t="n">
        <v>0</v>
      </c>
      <c r="R278" s="182" t="n">
        <f aca="false">Q278*H278</f>
        <v>0</v>
      </c>
      <c r="S278" s="182" t="n">
        <v>0</v>
      </c>
      <c r="T278" s="183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84" t="s">
        <v>150</v>
      </c>
      <c r="AT278" s="184" t="s">
        <v>120</v>
      </c>
      <c r="AU278" s="184" t="s">
        <v>83</v>
      </c>
      <c r="AY278" s="3" t="s">
        <v>117</v>
      </c>
      <c r="BE278" s="185" t="n">
        <f aca="false">IF(N278="základná",J278,0)</f>
        <v>0</v>
      </c>
      <c r="BF278" s="185" t="n">
        <f aca="false">IF(N278="znížená",J278,0)</f>
        <v>0</v>
      </c>
      <c r="BG278" s="185" t="n">
        <f aca="false">IF(N278="zákl. prenesená",J278,0)</f>
        <v>0</v>
      </c>
      <c r="BH278" s="185" t="n">
        <f aca="false">IF(N278="zníž. prenesená",J278,0)</f>
        <v>0</v>
      </c>
      <c r="BI278" s="185" t="n">
        <f aca="false">IF(N278="nulová",J278,0)</f>
        <v>0</v>
      </c>
      <c r="BJ278" s="3" t="s">
        <v>83</v>
      </c>
      <c r="BK278" s="185" t="n">
        <f aca="false">ROUND(I278*H278,2)</f>
        <v>0</v>
      </c>
      <c r="BL278" s="3" t="s">
        <v>150</v>
      </c>
      <c r="BM278" s="184" t="s">
        <v>682</v>
      </c>
    </row>
    <row r="279" s="27" customFormat="true" ht="16.5" hidden="false" customHeight="true" outlineLevel="0" collapsed="false">
      <c r="A279" s="22"/>
      <c r="B279" s="171"/>
      <c r="C279" s="172" t="s">
        <v>683</v>
      </c>
      <c r="D279" s="172" t="s">
        <v>120</v>
      </c>
      <c r="E279" s="173" t="s">
        <v>684</v>
      </c>
      <c r="F279" s="174" t="s">
        <v>685</v>
      </c>
      <c r="G279" s="175" t="s">
        <v>123</v>
      </c>
      <c r="H279" s="176" t="n">
        <v>2</v>
      </c>
      <c r="I279" s="177"/>
      <c r="J279" s="178" t="n">
        <f aca="false">ROUND(I279*H279,2)</f>
        <v>0</v>
      </c>
      <c r="K279" s="179"/>
      <c r="L279" s="23"/>
      <c r="M279" s="180"/>
      <c r="N279" s="181" t="s">
        <v>41</v>
      </c>
      <c r="O279" s="65"/>
      <c r="P279" s="182" t="n">
        <f aca="false">O279*H279</f>
        <v>0</v>
      </c>
      <c r="Q279" s="182" t="n">
        <v>0</v>
      </c>
      <c r="R279" s="182" t="n">
        <f aca="false">Q279*H279</f>
        <v>0</v>
      </c>
      <c r="S279" s="182" t="n">
        <v>0</v>
      </c>
      <c r="T279" s="183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84" t="s">
        <v>150</v>
      </c>
      <c r="AT279" s="184" t="s">
        <v>120</v>
      </c>
      <c r="AU279" s="184" t="s">
        <v>83</v>
      </c>
      <c r="AY279" s="3" t="s">
        <v>117</v>
      </c>
      <c r="BE279" s="185" t="n">
        <f aca="false">IF(N279="základná",J279,0)</f>
        <v>0</v>
      </c>
      <c r="BF279" s="185" t="n">
        <f aca="false">IF(N279="znížená",J279,0)</f>
        <v>0</v>
      </c>
      <c r="BG279" s="185" t="n">
        <f aca="false">IF(N279="zákl. prenesená",J279,0)</f>
        <v>0</v>
      </c>
      <c r="BH279" s="185" t="n">
        <f aca="false">IF(N279="zníž. prenesená",J279,0)</f>
        <v>0</v>
      </c>
      <c r="BI279" s="185" t="n">
        <f aca="false">IF(N279="nulová",J279,0)</f>
        <v>0</v>
      </c>
      <c r="BJ279" s="3" t="s">
        <v>83</v>
      </c>
      <c r="BK279" s="185" t="n">
        <f aca="false">ROUND(I279*H279,2)</f>
        <v>0</v>
      </c>
      <c r="BL279" s="3" t="s">
        <v>150</v>
      </c>
      <c r="BM279" s="184" t="s">
        <v>686</v>
      </c>
    </row>
    <row r="280" s="27" customFormat="true" ht="21.75" hidden="false" customHeight="true" outlineLevel="0" collapsed="false">
      <c r="A280" s="22"/>
      <c r="B280" s="171"/>
      <c r="C280" s="172" t="s">
        <v>464</v>
      </c>
      <c r="D280" s="172" t="s">
        <v>120</v>
      </c>
      <c r="E280" s="173" t="s">
        <v>687</v>
      </c>
      <c r="F280" s="174" t="s">
        <v>688</v>
      </c>
      <c r="G280" s="175" t="s">
        <v>123</v>
      </c>
      <c r="H280" s="176" t="n">
        <v>10</v>
      </c>
      <c r="I280" s="177"/>
      <c r="J280" s="178" t="n">
        <f aca="false">ROUND(I280*H280,2)</f>
        <v>0</v>
      </c>
      <c r="K280" s="179"/>
      <c r="L280" s="23"/>
      <c r="M280" s="180"/>
      <c r="N280" s="181" t="s">
        <v>41</v>
      </c>
      <c r="O280" s="65"/>
      <c r="P280" s="182" t="n">
        <f aca="false">O280*H280</f>
        <v>0</v>
      </c>
      <c r="Q280" s="182" t="n">
        <v>0</v>
      </c>
      <c r="R280" s="182" t="n">
        <f aca="false">Q280*H280</f>
        <v>0</v>
      </c>
      <c r="S280" s="182" t="n">
        <v>0</v>
      </c>
      <c r="T280" s="183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84" t="s">
        <v>150</v>
      </c>
      <c r="AT280" s="184" t="s">
        <v>120</v>
      </c>
      <c r="AU280" s="184" t="s">
        <v>83</v>
      </c>
      <c r="AY280" s="3" t="s">
        <v>117</v>
      </c>
      <c r="BE280" s="185" t="n">
        <f aca="false">IF(N280="základná",J280,0)</f>
        <v>0</v>
      </c>
      <c r="BF280" s="185" t="n">
        <f aca="false">IF(N280="znížená",J280,0)</f>
        <v>0</v>
      </c>
      <c r="BG280" s="185" t="n">
        <f aca="false">IF(N280="zákl. prenesená",J280,0)</f>
        <v>0</v>
      </c>
      <c r="BH280" s="185" t="n">
        <f aca="false">IF(N280="zníž. prenesená",J280,0)</f>
        <v>0</v>
      </c>
      <c r="BI280" s="185" t="n">
        <f aca="false">IF(N280="nulová",J280,0)</f>
        <v>0</v>
      </c>
      <c r="BJ280" s="3" t="s">
        <v>83</v>
      </c>
      <c r="BK280" s="185" t="n">
        <f aca="false">ROUND(I280*H280,2)</f>
        <v>0</v>
      </c>
      <c r="BL280" s="3" t="s">
        <v>150</v>
      </c>
      <c r="BM280" s="184" t="s">
        <v>689</v>
      </c>
    </row>
    <row r="281" s="27" customFormat="true" ht="16.5" hidden="false" customHeight="true" outlineLevel="0" collapsed="false">
      <c r="A281" s="22"/>
      <c r="B281" s="171"/>
      <c r="C281" s="172" t="s">
        <v>690</v>
      </c>
      <c r="D281" s="172" t="s">
        <v>120</v>
      </c>
      <c r="E281" s="173" t="s">
        <v>691</v>
      </c>
      <c r="F281" s="174" t="s">
        <v>692</v>
      </c>
      <c r="G281" s="175" t="s">
        <v>123</v>
      </c>
      <c r="H281" s="176" t="n">
        <v>1</v>
      </c>
      <c r="I281" s="177"/>
      <c r="J281" s="178" t="n">
        <f aca="false">ROUND(I281*H281,2)</f>
        <v>0</v>
      </c>
      <c r="K281" s="179"/>
      <c r="L281" s="23"/>
      <c r="M281" s="180"/>
      <c r="N281" s="181" t="s">
        <v>41</v>
      </c>
      <c r="O281" s="65"/>
      <c r="P281" s="182" t="n">
        <f aca="false">O281*H281</f>
        <v>0</v>
      </c>
      <c r="Q281" s="182" t="n">
        <v>0</v>
      </c>
      <c r="R281" s="182" t="n">
        <f aca="false">Q281*H281</f>
        <v>0</v>
      </c>
      <c r="S281" s="182" t="n">
        <v>0</v>
      </c>
      <c r="T281" s="183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84" t="s">
        <v>150</v>
      </c>
      <c r="AT281" s="184" t="s">
        <v>120</v>
      </c>
      <c r="AU281" s="184" t="s">
        <v>83</v>
      </c>
      <c r="AY281" s="3" t="s">
        <v>117</v>
      </c>
      <c r="BE281" s="185" t="n">
        <f aca="false">IF(N281="základná",J281,0)</f>
        <v>0</v>
      </c>
      <c r="BF281" s="185" t="n">
        <f aca="false">IF(N281="znížená",J281,0)</f>
        <v>0</v>
      </c>
      <c r="BG281" s="185" t="n">
        <f aca="false">IF(N281="zákl. prenesená",J281,0)</f>
        <v>0</v>
      </c>
      <c r="BH281" s="185" t="n">
        <f aca="false">IF(N281="zníž. prenesená",J281,0)</f>
        <v>0</v>
      </c>
      <c r="BI281" s="185" t="n">
        <f aca="false">IF(N281="nulová",J281,0)</f>
        <v>0</v>
      </c>
      <c r="BJ281" s="3" t="s">
        <v>83</v>
      </c>
      <c r="BK281" s="185" t="n">
        <f aca="false">ROUND(I281*H281,2)</f>
        <v>0</v>
      </c>
      <c r="BL281" s="3" t="s">
        <v>150</v>
      </c>
      <c r="BM281" s="184" t="s">
        <v>693</v>
      </c>
    </row>
    <row r="282" s="27" customFormat="true" ht="24.15" hidden="false" customHeight="true" outlineLevel="0" collapsed="false">
      <c r="A282" s="22"/>
      <c r="B282" s="171"/>
      <c r="C282" s="172" t="s">
        <v>468</v>
      </c>
      <c r="D282" s="172" t="s">
        <v>120</v>
      </c>
      <c r="E282" s="173" t="s">
        <v>694</v>
      </c>
      <c r="F282" s="174" t="s">
        <v>695</v>
      </c>
      <c r="G282" s="175" t="s">
        <v>184</v>
      </c>
      <c r="H282" s="176" t="n">
        <v>1.38</v>
      </c>
      <c r="I282" s="177"/>
      <c r="J282" s="178" t="n">
        <f aca="false">ROUND(I282*H282,2)</f>
        <v>0</v>
      </c>
      <c r="K282" s="179"/>
      <c r="L282" s="23"/>
      <c r="M282" s="180"/>
      <c r="N282" s="181" t="s">
        <v>41</v>
      </c>
      <c r="O282" s="65"/>
      <c r="P282" s="182" t="n">
        <f aca="false">O282*H282</f>
        <v>0</v>
      </c>
      <c r="Q282" s="182" t="n">
        <v>0</v>
      </c>
      <c r="R282" s="182" t="n">
        <f aca="false">Q282*H282</f>
        <v>0</v>
      </c>
      <c r="S282" s="182" t="n">
        <v>0</v>
      </c>
      <c r="T282" s="183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84" t="s">
        <v>150</v>
      </c>
      <c r="AT282" s="184" t="s">
        <v>120</v>
      </c>
      <c r="AU282" s="184" t="s">
        <v>83</v>
      </c>
      <c r="AY282" s="3" t="s">
        <v>117</v>
      </c>
      <c r="BE282" s="185" t="n">
        <f aca="false">IF(N282="základná",J282,0)</f>
        <v>0</v>
      </c>
      <c r="BF282" s="185" t="n">
        <f aca="false">IF(N282="znížená",J282,0)</f>
        <v>0</v>
      </c>
      <c r="BG282" s="185" t="n">
        <f aca="false">IF(N282="zákl. prenesená",J282,0)</f>
        <v>0</v>
      </c>
      <c r="BH282" s="185" t="n">
        <f aca="false">IF(N282="zníž. prenesená",J282,0)</f>
        <v>0</v>
      </c>
      <c r="BI282" s="185" t="n">
        <f aca="false">IF(N282="nulová",J282,0)</f>
        <v>0</v>
      </c>
      <c r="BJ282" s="3" t="s">
        <v>83</v>
      </c>
      <c r="BK282" s="185" t="n">
        <f aca="false">ROUND(I282*H282,2)</f>
        <v>0</v>
      </c>
      <c r="BL282" s="3" t="s">
        <v>150</v>
      </c>
      <c r="BM282" s="184" t="s">
        <v>696</v>
      </c>
    </row>
    <row r="283" s="157" customFormat="true" ht="22.8" hidden="false" customHeight="true" outlineLevel="0" collapsed="false">
      <c r="B283" s="158"/>
      <c r="D283" s="159" t="s">
        <v>74</v>
      </c>
      <c r="E283" s="169" t="s">
        <v>244</v>
      </c>
      <c r="F283" s="169" t="s">
        <v>245</v>
      </c>
      <c r="I283" s="161"/>
      <c r="J283" s="170" t="n">
        <f aca="false">BK283</f>
        <v>0</v>
      </c>
      <c r="L283" s="158"/>
      <c r="M283" s="163"/>
      <c r="N283" s="164"/>
      <c r="O283" s="164"/>
      <c r="P283" s="165" t="n">
        <f aca="false">SUM(P284:P290)</f>
        <v>0</v>
      </c>
      <c r="Q283" s="164"/>
      <c r="R283" s="165" t="n">
        <f aca="false">SUM(R284:R290)</f>
        <v>1.30805371</v>
      </c>
      <c r="S283" s="164"/>
      <c r="T283" s="166" t="n">
        <f aca="false">SUM(T284:T290)</f>
        <v>0</v>
      </c>
      <c r="AR283" s="159" t="s">
        <v>83</v>
      </c>
      <c r="AT283" s="167" t="s">
        <v>74</v>
      </c>
      <c r="AU283" s="167" t="s">
        <v>12</v>
      </c>
      <c r="AY283" s="159" t="s">
        <v>117</v>
      </c>
      <c r="BK283" s="168" t="n">
        <f aca="false">SUM(BK284:BK290)</f>
        <v>0</v>
      </c>
    </row>
    <row r="284" s="27" customFormat="true" ht="37.8" hidden="false" customHeight="true" outlineLevel="0" collapsed="false">
      <c r="A284" s="22"/>
      <c r="B284" s="171"/>
      <c r="C284" s="172" t="s">
        <v>697</v>
      </c>
      <c r="D284" s="172" t="s">
        <v>120</v>
      </c>
      <c r="E284" s="173" t="s">
        <v>698</v>
      </c>
      <c r="F284" s="174" t="s">
        <v>699</v>
      </c>
      <c r="G284" s="175" t="s">
        <v>139</v>
      </c>
      <c r="H284" s="176" t="n">
        <v>1319.551</v>
      </c>
      <c r="I284" s="177"/>
      <c r="J284" s="178" t="n">
        <f aca="false">ROUND(I284*H284,2)</f>
        <v>0</v>
      </c>
      <c r="K284" s="179"/>
      <c r="L284" s="23"/>
      <c r="M284" s="180"/>
      <c r="N284" s="181" t="s">
        <v>41</v>
      </c>
      <c r="O284" s="65"/>
      <c r="P284" s="182" t="n">
        <f aca="false">O284*H284</f>
        <v>0</v>
      </c>
      <c r="Q284" s="182" t="n">
        <v>0</v>
      </c>
      <c r="R284" s="182" t="n">
        <f aca="false">Q284*H284</f>
        <v>0</v>
      </c>
      <c r="S284" s="182" t="n">
        <v>0</v>
      </c>
      <c r="T284" s="183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84" t="s">
        <v>150</v>
      </c>
      <c r="AT284" s="184" t="s">
        <v>120</v>
      </c>
      <c r="AU284" s="184" t="s">
        <v>83</v>
      </c>
      <c r="AY284" s="3" t="s">
        <v>117</v>
      </c>
      <c r="BE284" s="185" t="n">
        <f aca="false">IF(N284="základná",J284,0)</f>
        <v>0</v>
      </c>
      <c r="BF284" s="185" t="n">
        <f aca="false">IF(N284="znížená",J284,0)</f>
        <v>0</v>
      </c>
      <c r="BG284" s="185" t="n">
        <f aca="false">IF(N284="zákl. prenesená",J284,0)</f>
        <v>0</v>
      </c>
      <c r="BH284" s="185" t="n">
        <f aca="false">IF(N284="zníž. prenesená",J284,0)</f>
        <v>0</v>
      </c>
      <c r="BI284" s="185" t="n">
        <f aca="false">IF(N284="nulová",J284,0)</f>
        <v>0</v>
      </c>
      <c r="BJ284" s="3" t="s">
        <v>83</v>
      </c>
      <c r="BK284" s="185" t="n">
        <f aca="false">ROUND(I284*H284,2)</f>
        <v>0</v>
      </c>
      <c r="BL284" s="3" t="s">
        <v>150</v>
      </c>
      <c r="BM284" s="184" t="s">
        <v>700</v>
      </c>
    </row>
    <row r="285" s="27" customFormat="true" ht="24.15" hidden="false" customHeight="true" outlineLevel="0" collapsed="false">
      <c r="A285" s="22"/>
      <c r="B285" s="171"/>
      <c r="C285" s="172" t="s">
        <v>471</v>
      </c>
      <c r="D285" s="172" t="s">
        <v>120</v>
      </c>
      <c r="E285" s="173" t="s">
        <v>701</v>
      </c>
      <c r="F285" s="174" t="s">
        <v>702</v>
      </c>
      <c r="G285" s="175" t="s">
        <v>176</v>
      </c>
      <c r="H285" s="176" t="n">
        <v>72.4</v>
      </c>
      <c r="I285" s="177"/>
      <c r="J285" s="178" t="n">
        <f aca="false">ROUND(I285*H285,2)</f>
        <v>0</v>
      </c>
      <c r="K285" s="179"/>
      <c r="L285" s="23"/>
      <c r="M285" s="180"/>
      <c r="N285" s="181" t="s">
        <v>41</v>
      </c>
      <c r="O285" s="65"/>
      <c r="P285" s="182" t="n">
        <f aca="false">O285*H285</f>
        <v>0</v>
      </c>
      <c r="Q285" s="182" t="n">
        <v>0.00837</v>
      </c>
      <c r="R285" s="182" t="n">
        <f aca="false">Q285*H285</f>
        <v>0.605988</v>
      </c>
      <c r="S285" s="182" t="n">
        <v>0</v>
      </c>
      <c r="T285" s="183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84" t="s">
        <v>150</v>
      </c>
      <c r="AT285" s="184" t="s">
        <v>120</v>
      </c>
      <c r="AU285" s="184" t="s">
        <v>83</v>
      </c>
      <c r="AY285" s="3" t="s">
        <v>117</v>
      </c>
      <c r="BE285" s="185" t="n">
        <f aca="false">IF(N285="základná",J285,0)</f>
        <v>0</v>
      </c>
      <c r="BF285" s="185" t="n">
        <f aca="false">IF(N285="znížená",J285,0)</f>
        <v>0</v>
      </c>
      <c r="BG285" s="185" t="n">
        <f aca="false">IF(N285="zákl. prenesená",J285,0)</f>
        <v>0</v>
      </c>
      <c r="BH285" s="185" t="n">
        <f aca="false">IF(N285="zníž. prenesená",J285,0)</f>
        <v>0</v>
      </c>
      <c r="BI285" s="185" t="n">
        <f aca="false">IF(N285="nulová",J285,0)</f>
        <v>0</v>
      </c>
      <c r="BJ285" s="3" t="s">
        <v>83</v>
      </c>
      <c r="BK285" s="185" t="n">
        <f aca="false">ROUND(I285*H285,2)</f>
        <v>0</v>
      </c>
      <c r="BL285" s="3" t="s">
        <v>150</v>
      </c>
      <c r="BM285" s="184" t="s">
        <v>703</v>
      </c>
    </row>
    <row r="286" s="27" customFormat="true" ht="24.15" hidden="false" customHeight="true" outlineLevel="0" collapsed="false">
      <c r="A286" s="22"/>
      <c r="B286" s="171"/>
      <c r="C286" s="172" t="s">
        <v>704</v>
      </c>
      <c r="D286" s="172" t="s">
        <v>120</v>
      </c>
      <c r="E286" s="173" t="s">
        <v>705</v>
      </c>
      <c r="F286" s="174" t="s">
        <v>706</v>
      </c>
      <c r="G286" s="175" t="s">
        <v>176</v>
      </c>
      <c r="H286" s="176" t="n">
        <v>87.5</v>
      </c>
      <c r="I286" s="177"/>
      <c r="J286" s="178" t="n">
        <f aca="false">ROUND(I286*H286,2)</f>
        <v>0</v>
      </c>
      <c r="K286" s="179"/>
      <c r="L286" s="23"/>
      <c r="M286" s="180"/>
      <c r="N286" s="181" t="s">
        <v>41</v>
      </c>
      <c r="O286" s="65"/>
      <c r="P286" s="182" t="n">
        <f aca="false">O286*H286</f>
        <v>0</v>
      </c>
      <c r="Q286" s="182" t="n">
        <v>0</v>
      </c>
      <c r="R286" s="182" t="n">
        <f aca="false">Q286*H286</f>
        <v>0</v>
      </c>
      <c r="S286" s="182" t="n">
        <v>0</v>
      </c>
      <c r="T286" s="183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84" t="s">
        <v>150</v>
      </c>
      <c r="AT286" s="184" t="s">
        <v>120</v>
      </c>
      <c r="AU286" s="184" t="s">
        <v>83</v>
      </c>
      <c r="AY286" s="3" t="s">
        <v>117</v>
      </c>
      <c r="BE286" s="185" t="n">
        <f aca="false">IF(N286="základná",J286,0)</f>
        <v>0</v>
      </c>
      <c r="BF286" s="185" t="n">
        <f aca="false">IF(N286="znížená",J286,0)</f>
        <v>0</v>
      </c>
      <c r="BG286" s="185" t="n">
        <f aca="false">IF(N286="zákl. prenesená",J286,0)</f>
        <v>0</v>
      </c>
      <c r="BH286" s="185" t="n">
        <f aca="false">IF(N286="zníž. prenesená",J286,0)</f>
        <v>0</v>
      </c>
      <c r="BI286" s="185" t="n">
        <f aca="false">IF(N286="nulová",J286,0)</f>
        <v>0</v>
      </c>
      <c r="BJ286" s="3" t="s">
        <v>83</v>
      </c>
      <c r="BK286" s="185" t="n">
        <f aca="false">ROUND(I286*H286,2)</f>
        <v>0</v>
      </c>
      <c r="BL286" s="3" t="s">
        <v>150</v>
      </c>
      <c r="BM286" s="184" t="s">
        <v>707</v>
      </c>
    </row>
    <row r="287" s="27" customFormat="true" ht="21.75" hidden="false" customHeight="true" outlineLevel="0" collapsed="false">
      <c r="A287" s="22"/>
      <c r="B287" s="171"/>
      <c r="C287" s="172" t="s">
        <v>475</v>
      </c>
      <c r="D287" s="172" t="s">
        <v>120</v>
      </c>
      <c r="E287" s="173" t="s">
        <v>708</v>
      </c>
      <c r="F287" s="174" t="s">
        <v>709</v>
      </c>
      <c r="G287" s="175" t="s">
        <v>176</v>
      </c>
      <c r="H287" s="176" t="n">
        <v>38</v>
      </c>
      <c r="I287" s="177"/>
      <c r="J287" s="178" t="n">
        <f aca="false">ROUND(I287*H287,2)</f>
        <v>0</v>
      </c>
      <c r="K287" s="179"/>
      <c r="L287" s="23"/>
      <c r="M287" s="180"/>
      <c r="N287" s="181" t="s">
        <v>41</v>
      </c>
      <c r="O287" s="65"/>
      <c r="P287" s="182" t="n">
        <f aca="false">O287*H287</f>
        <v>0</v>
      </c>
      <c r="Q287" s="182" t="n">
        <v>0.00275</v>
      </c>
      <c r="R287" s="182" t="n">
        <f aca="false">Q287*H287</f>
        <v>0.1045</v>
      </c>
      <c r="S287" s="182" t="n">
        <v>0</v>
      </c>
      <c r="T287" s="183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84" t="s">
        <v>150</v>
      </c>
      <c r="AT287" s="184" t="s">
        <v>120</v>
      </c>
      <c r="AU287" s="184" t="s">
        <v>83</v>
      </c>
      <c r="AY287" s="3" t="s">
        <v>117</v>
      </c>
      <c r="BE287" s="185" t="n">
        <f aca="false">IF(N287="základná",J287,0)</f>
        <v>0</v>
      </c>
      <c r="BF287" s="185" t="n">
        <f aca="false">IF(N287="znížená",J287,0)</f>
        <v>0</v>
      </c>
      <c r="BG287" s="185" t="n">
        <f aca="false">IF(N287="zákl. prenesená",J287,0)</f>
        <v>0</v>
      </c>
      <c r="BH287" s="185" t="n">
        <f aca="false">IF(N287="zníž. prenesená",J287,0)</f>
        <v>0</v>
      </c>
      <c r="BI287" s="185" t="n">
        <f aca="false">IF(N287="nulová",J287,0)</f>
        <v>0</v>
      </c>
      <c r="BJ287" s="3" t="s">
        <v>83</v>
      </c>
      <c r="BK287" s="185" t="n">
        <f aca="false">ROUND(I287*H287,2)</f>
        <v>0</v>
      </c>
      <c r="BL287" s="3" t="s">
        <v>150</v>
      </c>
      <c r="BM287" s="184" t="s">
        <v>710</v>
      </c>
    </row>
    <row r="288" s="27" customFormat="true" ht="16.5" hidden="false" customHeight="true" outlineLevel="0" collapsed="false">
      <c r="A288" s="22"/>
      <c r="B288" s="171"/>
      <c r="C288" s="172" t="s">
        <v>711</v>
      </c>
      <c r="D288" s="172" t="s">
        <v>120</v>
      </c>
      <c r="E288" s="173" t="s">
        <v>712</v>
      </c>
      <c r="F288" s="174" t="s">
        <v>713</v>
      </c>
      <c r="G288" s="175" t="s">
        <v>176</v>
      </c>
      <c r="H288" s="176" t="n">
        <v>218</v>
      </c>
      <c r="I288" s="177"/>
      <c r="J288" s="178" t="n">
        <f aca="false">ROUND(I288*H288,2)</f>
        <v>0</v>
      </c>
      <c r="K288" s="179"/>
      <c r="L288" s="23"/>
      <c r="M288" s="180"/>
      <c r="N288" s="181" t="s">
        <v>41</v>
      </c>
      <c r="O288" s="65"/>
      <c r="P288" s="182" t="n">
        <f aca="false">O288*H288</f>
        <v>0</v>
      </c>
      <c r="Q288" s="182" t="n">
        <v>0.00147</v>
      </c>
      <c r="R288" s="182" t="n">
        <f aca="false">Q288*H288</f>
        <v>0.32046</v>
      </c>
      <c r="S288" s="182" t="n">
        <v>0</v>
      </c>
      <c r="T288" s="183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84" t="s">
        <v>150</v>
      </c>
      <c r="AT288" s="184" t="s">
        <v>120</v>
      </c>
      <c r="AU288" s="184" t="s">
        <v>83</v>
      </c>
      <c r="AY288" s="3" t="s">
        <v>117</v>
      </c>
      <c r="BE288" s="185" t="n">
        <f aca="false">IF(N288="základná",J288,0)</f>
        <v>0</v>
      </c>
      <c r="BF288" s="185" t="n">
        <f aca="false">IF(N288="znížená",J288,0)</f>
        <v>0</v>
      </c>
      <c r="BG288" s="185" t="n">
        <f aca="false">IF(N288="zákl. prenesená",J288,0)</f>
        <v>0</v>
      </c>
      <c r="BH288" s="185" t="n">
        <f aca="false">IF(N288="zníž. prenesená",J288,0)</f>
        <v>0</v>
      </c>
      <c r="BI288" s="185" t="n">
        <f aca="false">IF(N288="nulová",J288,0)</f>
        <v>0</v>
      </c>
      <c r="BJ288" s="3" t="s">
        <v>83</v>
      </c>
      <c r="BK288" s="185" t="n">
        <f aca="false">ROUND(I288*H288,2)</f>
        <v>0</v>
      </c>
      <c r="BL288" s="3" t="s">
        <v>150</v>
      </c>
      <c r="BM288" s="184" t="s">
        <v>714</v>
      </c>
    </row>
    <row r="289" s="27" customFormat="true" ht="24.15" hidden="false" customHeight="true" outlineLevel="0" collapsed="false">
      <c r="A289" s="22"/>
      <c r="B289" s="171"/>
      <c r="C289" s="172" t="s">
        <v>478</v>
      </c>
      <c r="D289" s="172" t="s">
        <v>120</v>
      </c>
      <c r="E289" s="173" t="s">
        <v>715</v>
      </c>
      <c r="F289" s="174" t="s">
        <v>716</v>
      </c>
      <c r="G289" s="175" t="s">
        <v>139</v>
      </c>
      <c r="H289" s="176" t="n">
        <v>1319.551</v>
      </c>
      <c r="I289" s="177"/>
      <c r="J289" s="178" t="n">
        <f aca="false">ROUND(I289*H289,2)</f>
        <v>0</v>
      </c>
      <c r="K289" s="179"/>
      <c r="L289" s="23"/>
      <c r="M289" s="180"/>
      <c r="N289" s="181" t="s">
        <v>41</v>
      </c>
      <c r="O289" s="65"/>
      <c r="P289" s="182" t="n">
        <f aca="false">O289*H289</f>
        <v>0</v>
      </c>
      <c r="Q289" s="182" t="n">
        <v>0.00021</v>
      </c>
      <c r="R289" s="182" t="n">
        <f aca="false">Q289*H289</f>
        <v>0.27710571</v>
      </c>
      <c r="S289" s="182" t="n">
        <v>0</v>
      </c>
      <c r="T289" s="183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84" t="s">
        <v>150</v>
      </c>
      <c r="AT289" s="184" t="s">
        <v>120</v>
      </c>
      <c r="AU289" s="184" t="s">
        <v>83</v>
      </c>
      <c r="AY289" s="3" t="s">
        <v>117</v>
      </c>
      <c r="BE289" s="185" t="n">
        <f aca="false">IF(N289="základná",J289,0)</f>
        <v>0</v>
      </c>
      <c r="BF289" s="185" t="n">
        <f aca="false">IF(N289="znížená",J289,0)</f>
        <v>0</v>
      </c>
      <c r="BG289" s="185" t="n">
        <f aca="false">IF(N289="zákl. prenesená",J289,0)</f>
        <v>0</v>
      </c>
      <c r="BH289" s="185" t="n">
        <f aca="false">IF(N289="zníž. prenesená",J289,0)</f>
        <v>0</v>
      </c>
      <c r="BI289" s="185" t="n">
        <f aca="false">IF(N289="nulová",J289,0)</f>
        <v>0</v>
      </c>
      <c r="BJ289" s="3" t="s">
        <v>83</v>
      </c>
      <c r="BK289" s="185" t="n">
        <f aca="false">ROUND(I289*H289,2)</f>
        <v>0</v>
      </c>
      <c r="BL289" s="3" t="s">
        <v>150</v>
      </c>
      <c r="BM289" s="184" t="s">
        <v>717</v>
      </c>
    </row>
    <row r="290" s="27" customFormat="true" ht="24.15" hidden="false" customHeight="true" outlineLevel="0" collapsed="false">
      <c r="A290" s="22"/>
      <c r="B290" s="171"/>
      <c r="C290" s="172" t="s">
        <v>718</v>
      </c>
      <c r="D290" s="172" t="s">
        <v>120</v>
      </c>
      <c r="E290" s="173" t="s">
        <v>719</v>
      </c>
      <c r="F290" s="174" t="s">
        <v>720</v>
      </c>
      <c r="G290" s="175" t="s">
        <v>184</v>
      </c>
      <c r="H290" s="176" t="n">
        <v>91.743</v>
      </c>
      <c r="I290" s="177"/>
      <c r="J290" s="178" t="n">
        <f aca="false">ROUND(I290*H290,2)</f>
        <v>0</v>
      </c>
      <c r="K290" s="179"/>
      <c r="L290" s="23"/>
      <c r="M290" s="180"/>
      <c r="N290" s="181" t="s">
        <v>41</v>
      </c>
      <c r="O290" s="65"/>
      <c r="P290" s="182" t="n">
        <f aca="false">O290*H290</f>
        <v>0</v>
      </c>
      <c r="Q290" s="182" t="n">
        <v>0</v>
      </c>
      <c r="R290" s="182" t="n">
        <f aca="false">Q290*H290</f>
        <v>0</v>
      </c>
      <c r="S290" s="182" t="n">
        <v>0</v>
      </c>
      <c r="T290" s="183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84" t="s">
        <v>150</v>
      </c>
      <c r="AT290" s="184" t="s">
        <v>120</v>
      </c>
      <c r="AU290" s="184" t="s">
        <v>83</v>
      </c>
      <c r="AY290" s="3" t="s">
        <v>117</v>
      </c>
      <c r="BE290" s="185" t="n">
        <f aca="false">IF(N290="základná",J290,0)</f>
        <v>0</v>
      </c>
      <c r="BF290" s="185" t="n">
        <f aca="false">IF(N290="znížená",J290,0)</f>
        <v>0</v>
      </c>
      <c r="BG290" s="185" t="n">
        <f aca="false">IF(N290="zákl. prenesená",J290,0)</f>
        <v>0</v>
      </c>
      <c r="BH290" s="185" t="n">
        <f aca="false">IF(N290="zníž. prenesená",J290,0)</f>
        <v>0</v>
      </c>
      <c r="BI290" s="185" t="n">
        <f aca="false">IF(N290="nulová",J290,0)</f>
        <v>0</v>
      </c>
      <c r="BJ290" s="3" t="s">
        <v>83</v>
      </c>
      <c r="BK290" s="185" t="n">
        <f aca="false">ROUND(I290*H290,2)</f>
        <v>0</v>
      </c>
      <c r="BL290" s="3" t="s">
        <v>150</v>
      </c>
      <c r="BM290" s="184" t="s">
        <v>721</v>
      </c>
    </row>
    <row r="291" s="157" customFormat="true" ht="22.8" hidden="false" customHeight="true" outlineLevel="0" collapsed="false">
      <c r="B291" s="158"/>
      <c r="D291" s="159" t="s">
        <v>74</v>
      </c>
      <c r="E291" s="169" t="s">
        <v>722</v>
      </c>
      <c r="F291" s="169" t="s">
        <v>723</v>
      </c>
      <c r="I291" s="161"/>
      <c r="J291" s="170" t="n">
        <f aca="false">BK291</f>
        <v>0</v>
      </c>
      <c r="L291" s="158"/>
      <c r="M291" s="163"/>
      <c r="N291" s="164"/>
      <c r="O291" s="164"/>
      <c r="P291" s="165" t="n">
        <f aca="false">SUM(P292:P303)</f>
        <v>0</v>
      </c>
      <c r="Q291" s="164"/>
      <c r="R291" s="165" t="n">
        <f aca="false">SUM(R292:R303)</f>
        <v>0.0359744</v>
      </c>
      <c r="S291" s="164"/>
      <c r="T291" s="166" t="n">
        <f aca="false">SUM(T292:T303)</f>
        <v>0</v>
      </c>
      <c r="AR291" s="159" t="s">
        <v>83</v>
      </c>
      <c r="AT291" s="167" t="s">
        <v>74</v>
      </c>
      <c r="AU291" s="167" t="s">
        <v>12</v>
      </c>
      <c r="AY291" s="159" t="s">
        <v>117</v>
      </c>
      <c r="BK291" s="168" t="n">
        <f aca="false">SUM(BK292:BK303)</f>
        <v>0</v>
      </c>
    </row>
    <row r="292" s="27" customFormat="true" ht="44.25" hidden="false" customHeight="true" outlineLevel="0" collapsed="false">
      <c r="A292" s="22"/>
      <c r="B292" s="171"/>
      <c r="C292" s="172" t="s">
        <v>482</v>
      </c>
      <c r="D292" s="172" t="s">
        <v>120</v>
      </c>
      <c r="E292" s="173" t="s">
        <v>724</v>
      </c>
      <c r="F292" s="174" t="s">
        <v>725</v>
      </c>
      <c r="G292" s="175" t="s">
        <v>123</v>
      </c>
      <c r="H292" s="176" t="n">
        <v>1</v>
      </c>
      <c r="I292" s="177"/>
      <c r="J292" s="178" t="n">
        <f aca="false">ROUND(I292*H292,2)</f>
        <v>0</v>
      </c>
      <c r="K292" s="179"/>
      <c r="L292" s="23"/>
      <c r="M292" s="180"/>
      <c r="N292" s="181" t="s">
        <v>41</v>
      </c>
      <c r="O292" s="65"/>
      <c r="P292" s="182" t="n">
        <f aca="false">O292*H292</f>
        <v>0</v>
      </c>
      <c r="Q292" s="182" t="n">
        <v>0</v>
      </c>
      <c r="R292" s="182" t="n">
        <f aca="false">Q292*H292</f>
        <v>0</v>
      </c>
      <c r="S292" s="182" t="n">
        <v>0</v>
      </c>
      <c r="T292" s="183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84" t="s">
        <v>150</v>
      </c>
      <c r="AT292" s="184" t="s">
        <v>120</v>
      </c>
      <c r="AU292" s="184" t="s">
        <v>83</v>
      </c>
      <c r="AY292" s="3" t="s">
        <v>117</v>
      </c>
      <c r="BE292" s="185" t="n">
        <f aca="false">IF(N292="základná",J292,0)</f>
        <v>0</v>
      </c>
      <c r="BF292" s="185" t="n">
        <f aca="false">IF(N292="znížená",J292,0)</f>
        <v>0</v>
      </c>
      <c r="BG292" s="185" t="n">
        <f aca="false">IF(N292="zákl. prenesená",J292,0)</f>
        <v>0</v>
      </c>
      <c r="BH292" s="185" t="n">
        <f aca="false">IF(N292="zníž. prenesená",J292,0)</f>
        <v>0</v>
      </c>
      <c r="BI292" s="185" t="n">
        <f aca="false">IF(N292="nulová",J292,0)</f>
        <v>0</v>
      </c>
      <c r="BJ292" s="3" t="s">
        <v>83</v>
      </c>
      <c r="BK292" s="185" t="n">
        <f aca="false">ROUND(I292*H292,2)</f>
        <v>0</v>
      </c>
      <c r="BL292" s="3" t="s">
        <v>150</v>
      </c>
      <c r="BM292" s="184" t="s">
        <v>726</v>
      </c>
    </row>
    <row r="293" s="27" customFormat="true" ht="24.15" hidden="false" customHeight="true" outlineLevel="0" collapsed="false">
      <c r="A293" s="22"/>
      <c r="B293" s="171"/>
      <c r="C293" s="172" t="s">
        <v>727</v>
      </c>
      <c r="D293" s="172" t="s">
        <v>120</v>
      </c>
      <c r="E293" s="173" t="s">
        <v>728</v>
      </c>
      <c r="F293" s="174" t="s">
        <v>729</v>
      </c>
      <c r="G293" s="175" t="s">
        <v>176</v>
      </c>
      <c r="H293" s="176" t="n">
        <v>66.4</v>
      </c>
      <c r="I293" s="177"/>
      <c r="J293" s="178" t="n">
        <f aca="false">ROUND(I293*H293,2)</f>
        <v>0</v>
      </c>
      <c r="K293" s="179"/>
      <c r="L293" s="23"/>
      <c r="M293" s="180"/>
      <c r="N293" s="181" t="s">
        <v>41</v>
      </c>
      <c r="O293" s="65"/>
      <c r="P293" s="182" t="n">
        <f aca="false">O293*H293</f>
        <v>0</v>
      </c>
      <c r="Q293" s="182" t="n">
        <v>0.000215</v>
      </c>
      <c r="R293" s="182" t="n">
        <f aca="false">Q293*H293</f>
        <v>0.014276</v>
      </c>
      <c r="S293" s="182" t="n">
        <v>0</v>
      </c>
      <c r="T293" s="183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84" t="s">
        <v>150</v>
      </c>
      <c r="AT293" s="184" t="s">
        <v>120</v>
      </c>
      <c r="AU293" s="184" t="s">
        <v>83</v>
      </c>
      <c r="AY293" s="3" t="s">
        <v>117</v>
      </c>
      <c r="BE293" s="185" t="n">
        <f aca="false">IF(N293="základná",J293,0)</f>
        <v>0</v>
      </c>
      <c r="BF293" s="185" t="n">
        <f aca="false">IF(N293="znížená",J293,0)</f>
        <v>0</v>
      </c>
      <c r="BG293" s="185" t="n">
        <f aca="false">IF(N293="zákl. prenesená",J293,0)</f>
        <v>0</v>
      </c>
      <c r="BH293" s="185" t="n">
        <f aca="false">IF(N293="zníž. prenesená",J293,0)</f>
        <v>0</v>
      </c>
      <c r="BI293" s="185" t="n">
        <f aca="false">IF(N293="nulová",J293,0)</f>
        <v>0</v>
      </c>
      <c r="BJ293" s="3" t="s">
        <v>83</v>
      </c>
      <c r="BK293" s="185" t="n">
        <f aca="false">ROUND(I293*H293,2)</f>
        <v>0</v>
      </c>
      <c r="BL293" s="3" t="s">
        <v>150</v>
      </c>
      <c r="BM293" s="184" t="s">
        <v>730</v>
      </c>
    </row>
    <row r="294" s="27" customFormat="true" ht="37.8" hidden="false" customHeight="true" outlineLevel="0" collapsed="false">
      <c r="A294" s="22"/>
      <c r="B294" s="171"/>
      <c r="C294" s="191" t="s">
        <v>485</v>
      </c>
      <c r="D294" s="191" t="s">
        <v>306</v>
      </c>
      <c r="E294" s="192" t="s">
        <v>731</v>
      </c>
      <c r="F294" s="193" t="s">
        <v>732</v>
      </c>
      <c r="G294" s="194" t="s">
        <v>176</v>
      </c>
      <c r="H294" s="195" t="n">
        <v>69.72</v>
      </c>
      <c r="I294" s="196"/>
      <c r="J294" s="197" t="n">
        <f aca="false">ROUND(I294*H294,2)</f>
        <v>0</v>
      </c>
      <c r="K294" s="198"/>
      <c r="L294" s="199"/>
      <c r="M294" s="200"/>
      <c r="N294" s="201" t="s">
        <v>41</v>
      </c>
      <c r="O294" s="65"/>
      <c r="P294" s="182" t="n">
        <f aca="false">O294*H294</f>
        <v>0</v>
      </c>
      <c r="Q294" s="182" t="n">
        <v>0.0001</v>
      </c>
      <c r="R294" s="182" t="n">
        <f aca="false">Q294*H294</f>
        <v>0.006972</v>
      </c>
      <c r="S294" s="182" t="n">
        <v>0</v>
      </c>
      <c r="T294" s="183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84" t="s">
        <v>177</v>
      </c>
      <c r="AT294" s="184" t="s">
        <v>306</v>
      </c>
      <c r="AU294" s="184" t="s">
        <v>83</v>
      </c>
      <c r="AY294" s="3" t="s">
        <v>117</v>
      </c>
      <c r="BE294" s="185" t="n">
        <f aca="false">IF(N294="základná",J294,0)</f>
        <v>0</v>
      </c>
      <c r="BF294" s="185" t="n">
        <f aca="false">IF(N294="znížená",J294,0)</f>
        <v>0</v>
      </c>
      <c r="BG294" s="185" t="n">
        <f aca="false">IF(N294="zákl. prenesená",J294,0)</f>
        <v>0</v>
      </c>
      <c r="BH294" s="185" t="n">
        <f aca="false">IF(N294="zníž. prenesená",J294,0)</f>
        <v>0</v>
      </c>
      <c r="BI294" s="185" t="n">
        <f aca="false">IF(N294="nulová",J294,0)</f>
        <v>0</v>
      </c>
      <c r="BJ294" s="3" t="s">
        <v>83</v>
      </c>
      <c r="BK294" s="185" t="n">
        <f aca="false">ROUND(I294*H294,2)</f>
        <v>0</v>
      </c>
      <c r="BL294" s="3" t="s">
        <v>150</v>
      </c>
      <c r="BM294" s="184" t="s">
        <v>733</v>
      </c>
    </row>
    <row r="295" s="27" customFormat="true" ht="37.8" hidden="false" customHeight="true" outlineLevel="0" collapsed="false">
      <c r="A295" s="22"/>
      <c r="B295" s="171"/>
      <c r="C295" s="191" t="s">
        <v>734</v>
      </c>
      <c r="D295" s="191" t="s">
        <v>306</v>
      </c>
      <c r="E295" s="192" t="s">
        <v>735</v>
      </c>
      <c r="F295" s="193" t="s">
        <v>736</v>
      </c>
      <c r="G295" s="194" t="s">
        <v>176</v>
      </c>
      <c r="H295" s="195" t="n">
        <v>69.72</v>
      </c>
      <c r="I295" s="196"/>
      <c r="J295" s="197" t="n">
        <f aca="false">ROUND(I295*H295,2)</f>
        <v>0</v>
      </c>
      <c r="K295" s="198"/>
      <c r="L295" s="199"/>
      <c r="M295" s="200"/>
      <c r="N295" s="201" t="s">
        <v>41</v>
      </c>
      <c r="O295" s="65"/>
      <c r="P295" s="182" t="n">
        <f aca="false">O295*H295</f>
        <v>0</v>
      </c>
      <c r="Q295" s="182" t="n">
        <v>0.0001</v>
      </c>
      <c r="R295" s="182" t="n">
        <f aca="false">Q295*H295</f>
        <v>0.006972</v>
      </c>
      <c r="S295" s="182" t="n">
        <v>0</v>
      </c>
      <c r="T295" s="183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84" t="s">
        <v>177</v>
      </c>
      <c r="AT295" s="184" t="s">
        <v>306</v>
      </c>
      <c r="AU295" s="184" t="s">
        <v>83</v>
      </c>
      <c r="AY295" s="3" t="s">
        <v>117</v>
      </c>
      <c r="BE295" s="185" t="n">
        <f aca="false">IF(N295="základná",J295,0)</f>
        <v>0</v>
      </c>
      <c r="BF295" s="185" t="n">
        <f aca="false">IF(N295="znížená",J295,0)</f>
        <v>0</v>
      </c>
      <c r="BG295" s="185" t="n">
        <f aca="false">IF(N295="zákl. prenesená",J295,0)</f>
        <v>0</v>
      </c>
      <c r="BH295" s="185" t="n">
        <f aca="false">IF(N295="zníž. prenesená",J295,0)</f>
        <v>0</v>
      </c>
      <c r="BI295" s="185" t="n">
        <f aca="false">IF(N295="nulová",J295,0)</f>
        <v>0</v>
      </c>
      <c r="BJ295" s="3" t="s">
        <v>83</v>
      </c>
      <c r="BK295" s="185" t="n">
        <f aca="false">ROUND(I295*H295,2)</f>
        <v>0</v>
      </c>
      <c r="BL295" s="3" t="s">
        <v>150</v>
      </c>
      <c r="BM295" s="184" t="s">
        <v>737</v>
      </c>
    </row>
    <row r="296" s="27" customFormat="true" ht="24.15" hidden="false" customHeight="true" outlineLevel="0" collapsed="false">
      <c r="A296" s="22"/>
      <c r="B296" s="171"/>
      <c r="C296" s="191" t="s">
        <v>489</v>
      </c>
      <c r="D296" s="191" t="s">
        <v>306</v>
      </c>
      <c r="E296" s="192" t="s">
        <v>738</v>
      </c>
      <c r="F296" s="193" t="s">
        <v>739</v>
      </c>
      <c r="G296" s="194" t="s">
        <v>123</v>
      </c>
      <c r="H296" s="195" t="n">
        <v>8</v>
      </c>
      <c r="I296" s="196"/>
      <c r="J296" s="197" t="n">
        <f aca="false">ROUND(I296*H296,2)</f>
        <v>0</v>
      </c>
      <c r="K296" s="198"/>
      <c r="L296" s="199"/>
      <c r="M296" s="200"/>
      <c r="N296" s="201" t="s">
        <v>41</v>
      </c>
      <c r="O296" s="65"/>
      <c r="P296" s="182" t="n">
        <f aca="false">O296*H296</f>
        <v>0</v>
      </c>
      <c r="Q296" s="182" t="n">
        <v>0</v>
      </c>
      <c r="R296" s="182" t="n">
        <f aca="false">Q296*H296</f>
        <v>0</v>
      </c>
      <c r="S296" s="182" t="n">
        <v>0</v>
      </c>
      <c r="T296" s="183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84" t="s">
        <v>177</v>
      </c>
      <c r="AT296" s="184" t="s">
        <v>306</v>
      </c>
      <c r="AU296" s="184" t="s">
        <v>83</v>
      </c>
      <c r="AY296" s="3" t="s">
        <v>117</v>
      </c>
      <c r="BE296" s="185" t="n">
        <f aca="false">IF(N296="základná",J296,0)</f>
        <v>0</v>
      </c>
      <c r="BF296" s="185" t="n">
        <f aca="false">IF(N296="znížená",J296,0)</f>
        <v>0</v>
      </c>
      <c r="BG296" s="185" t="n">
        <f aca="false">IF(N296="zákl. prenesená",J296,0)</f>
        <v>0</v>
      </c>
      <c r="BH296" s="185" t="n">
        <f aca="false">IF(N296="zníž. prenesená",J296,0)</f>
        <v>0</v>
      </c>
      <c r="BI296" s="185" t="n">
        <f aca="false">IF(N296="nulová",J296,0)</f>
        <v>0</v>
      </c>
      <c r="BJ296" s="3" t="s">
        <v>83</v>
      </c>
      <c r="BK296" s="185" t="n">
        <f aca="false">ROUND(I296*H296,2)</f>
        <v>0</v>
      </c>
      <c r="BL296" s="3" t="s">
        <v>150</v>
      </c>
      <c r="BM296" s="184" t="s">
        <v>740</v>
      </c>
    </row>
    <row r="297" s="27" customFormat="true" ht="24.15" hidden="false" customHeight="true" outlineLevel="0" collapsed="false">
      <c r="A297" s="22"/>
      <c r="B297" s="171"/>
      <c r="C297" s="191" t="s">
        <v>741</v>
      </c>
      <c r="D297" s="191" t="s">
        <v>306</v>
      </c>
      <c r="E297" s="192" t="s">
        <v>742</v>
      </c>
      <c r="F297" s="193" t="s">
        <v>743</v>
      </c>
      <c r="G297" s="194" t="s">
        <v>123</v>
      </c>
      <c r="H297" s="195" t="n">
        <v>77</v>
      </c>
      <c r="I297" s="196"/>
      <c r="J297" s="197" t="n">
        <f aca="false">ROUND(I297*H297,2)</f>
        <v>0</v>
      </c>
      <c r="K297" s="198"/>
      <c r="L297" s="199"/>
      <c r="M297" s="200"/>
      <c r="N297" s="201" t="s">
        <v>41</v>
      </c>
      <c r="O297" s="65"/>
      <c r="P297" s="182" t="n">
        <f aca="false">O297*H297</f>
        <v>0</v>
      </c>
      <c r="Q297" s="182" t="n">
        <v>0</v>
      </c>
      <c r="R297" s="182" t="n">
        <f aca="false">Q297*H297</f>
        <v>0</v>
      </c>
      <c r="S297" s="182" t="n">
        <v>0</v>
      </c>
      <c r="T297" s="183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84" t="s">
        <v>177</v>
      </c>
      <c r="AT297" s="184" t="s">
        <v>306</v>
      </c>
      <c r="AU297" s="184" t="s">
        <v>83</v>
      </c>
      <c r="AY297" s="3" t="s">
        <v>117</v>
      </c>
      <c r="BE297" s="185" t="n">
        <f aca="false">IF(N297="základná",J297,0)</f>
        <v>0</v>
      </c>
      <c r="BF297" s="185" t="n">
        <f aca="false">IF(N297="znížená",J297,0)</f>
        <v>0</v>
      </c>
      <c r="BG297" s="185" t="n">
        <f aca="false">IF(N297="zákl. prenesená",J297,0)</f>
        <v>0</v>
      </c>
      <c r="BH297" s="185" t="n">
        <f aca="false">IF(N297="zníž. prenesená",J297,0)</f>
        <v>0</v>
      </c>
      <c r="BI297" s="185" t="n">
        <f aca="false">IF(N297="nulová",J297,0)</f>
        <v>0</v>
      </c>
      <c r="BJ297" s="3" t="s">
        <v>83</v>
      </c>
      <c r="BK297" s="185" t="n">
        <f aca="false">ROUND(I297*H297,2)</f>
        <v>0</v>
      </c>
      <c r="BL297" s="3" t="s">
        <v>150</v>
      </c>
      <c r="BM297" s="184" t="s">
        <v>744</v>
      </c>
    </row>
    <row r="298" s="27" customFormat="true" ht="24.15" hidden="false" customHeight="true" outlineLevel="0" collapsed="false">
      <c r="A298" s="22"/>
      <c r="B298" s="171"/>
      <c r="C298" s="172" t="s">
        <v>492</v>
      </c>
      <c r="D298" s="172" t="s">
        <v>120</v>
      </c>
      <c r="E298" s="173" t="s">
        <v>745</v>
      </c>
      <c r="F298" s="174" t="s">
        <v>746</v>
      </c>
      <c r="G298" s="175" t="s">
        <v>123</v>
      </c>
      <c r="H298" s="176" t="n">
        <v>80</v>
      </c>
      <c r="I298" s="177"/>
      <c r="J298" s="178" t="n">
        <f aca="false">ROUND(I298*H298,2)</f>
        <v>0</v>
      </c>
      <c r="K298" s="179"/>
      <c r="L298" s="23"/>
      <c r="M298" s="180"/>
      <c r="N298" s="181" t="s">
        <v>41</v>
      </c>
      <c r="O298" s="65"/>
      <c r="P298" s="182" t="n">
        <f aca="false">O298*H298</f>
        <v>0</v>
      </c>
      <c r="Q298" s="182" t="n">
        <v>6.653E-005</v>
      </c>
      <c r="R298" s="182" t="n">
        <f aca="false">Q298*H298</f>
        <v>0.0053224</v>
      </c>
      <c r="S298" s="182" t="n">
        <v>0</v>
      </c>
      <c r="T298" s="183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84" t="s">
        <v>150</v>
      </c>
      <c r="AT298" s="184" t="s">
        <v>120</v>
      </c>
      <c r="AU298" s="184" t="s">
        <v>83</v>
      </c>
      <c r="AY298" s="3" t="s">
        <v>117</v>
      </c>
      <c r="BE298" s="185" t="n">
        <f aca="false">IF(N298="základná",J298,0)</f>
        <v>0</v>
      </c>
      <c r="BF298" s="185" t="n">
        <f aca="false">IF(N298="znížená",J298,0)</f>
        <v>0</v>
      </c>
      <c r="BG298" s="185" t="n">
        <f aca="false">IF(N298="zákl. prenesená",J298,0)</f>
        <v>0</v>
      </c>
      <c r="BH298" s="185" t="n">
        <f aca="false">IF(N298="zníž. prenesená",J298,0)</f>
        <v>0</v>
      </c>
      <c r="BI298" s="185" t="n">
        <f aca="false">IF(N298="nulová",J298,0)</f>
        <v>0</v>
      </c>
      <c r="BJ298" s="3" t="s">
        <v>83</v>
      </c>
      <c r="BK298" s="185" t="n">
        <f aca="false">ROUND(I298*H298,2)</f>
        <v>0</v>
      </c>
      <c r="BL298" s="3" t="s">
        <v>150</v>
      </c>
      <c r="BM298" s="184" t="s">
        <v>747</v>
      </c>
    </row>
    <row r="299" s="27" customFormat="true" ht="24.15" hidden="false" customHeight="true" outlineLevel="0" collapsed="false">
      <c r="A299" s="22"/>
      <c r="B299" s="171"/>
      <c r="C299" s="191" t="s">
        <v>748</v>
      </c>
      <c r="D299" s="191" t="s">
        <v>306</v>
      </c>
      <c r="E299" s="192" t="s">
        <v>749</v>
      </c>
      <c r="F299" s="193" t="s">
        <v>750</v>
      </c>
      <c r="G299" s="194" t="s">
        <v>123</v>
      </c>
      <c r="H299" s="195" t="n">
        <v>80</v>
      </c>
      <c r="I299" s="196"/>
      <c r="J299" s="197" t="n">
        <f aca="false">ROUND(I299*H299,2)</f>
        <v>0</v>
      </c>
      <c r="K299" s="198"/>
      <c r="L299" s="199"/>
      <c r="M299" s="200"/>
      <c r="N299" s="201" t="s">
        <v>41</v>
      </c>
      <c r="O299" s="65"/>
      <c r="P299" s="182" t="n">
        <f aca="false">O299*H299</f>
        <v>0</v>
      </c>
      <c r="Q299" s="182" t="n">
        <v>0</v>
      </c>
      <c r="R299" s="182" t="n">
        <f aca="false">Q299*H299</f>
        <v>0</v>
      </c>
      <c r="S299" s="182" t="n">
        <v>0</v>
      </c>
      <c r="T299" s="183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84" t="s">
        <v>177</v>
      </c>
      <c r="AT299" s="184" t="s">
        <v>306</v>
      </c>
      <c r="AU299" s="184" t="s">
        <v>83</v>
      </c>
      <c r="AY299" s="3" t="s">
        <v>117</v>
      </c>
      <c r="BE299" s="185" t="n">
        <f aca="false">IF(N299="základná",J299,0)</f>
        <v>0</v>
      </c>
      <c r="BF299" s="185" t="n">
        <f aca="false">IF(N299="znížená",J299,0)</f>
        <v>0</v>
      </c>
      <c r="BG299" s="185" t="n">
        <f aca="false">IF(N299="zákl. prenesená",J299,0)</f>
        <v>0</v>
      </c>
      <c r="BH299" s="185" t="n">
        <f aca="false">IF(N299="zníž. prenesená",J299,0)</f>
        <v>0</v>
      </c>
      <c r="BI299" s="185" t="n">
        <f aca="false">IF(N299="nulová",J299,0)</f>
        <v>0</v>
      </c>
      <c r="BJ299" s="3" t="s">
        <v>83</v>
      </c>
      <c r="BK299" s="185" t="n">
        <f aca="false">ROUND(I299*H299,2)</f>
        <v>0</v>
      </c>
      <c r="BL299" s="3" t="s">
        <v>150</v>
      </c>
      <c r="BM299" s="184" t="s">
        <v>751</v>
      </c>
    </row>
    <row r="300" s="27" customFormat="true" ht="37.8" hidden="false" customHeight="true" outlineLevel="0" collapsed="false">
      <c r="A300" s="22"/>
      <c r="B300" s="171"/>
      <c r="C300" s="191" t="s">
        <v>496</v>
      </c>
      <c r="D300" s="191" t="s">
        <v>306</v>
      </c>
      <c r="E300" s="192" t="s">
        <v>752</v>
      </c>
      <c r="F300" s="193" t="s">
        <v>753</v>
      </c>
      <c r="G300" s="194" t="s">
        <v>123</v>
      </c>
      <c r="H300" s="195" t="n">
        <v>80</v>
      </c>
      <c r="I300" s="196"/>
      <c r="J300" s="197" t="n">
        <f aca="false">ROUND(I300*H300,2)</f>
        <v>0</v>
      </c>
      <c r="K300" s="198"/>
      <c r="L300" s="199"/>
      <c r="M300" s="200"/>
      <c r="N300" s="201" t="s">
        <v>41</v>
      </c>
      <c r="O300" s="65"/>
      <c r="P300" s="182" t="n">
        <f aca="false">O300*H300</f>
        <v>0</v>
      </c>
      <c r="Q300" s="182" t="n">
        <v>0</v>
      </c>
      <c r="R300" s="182" t="n">
        <f aca="false">Q300*H300</f>
        <v>0</v>
      </c>
      <c r="S300" s="182" t="n">
        <v>0</v>
      </c>
      <c r="T300" s="183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84" t="s">
        <v>177</v>
      </c>
      <c r="AT300" s="184" t="s">
        <v>306</v>
      </c>
      <c r="AU300" s="184" t="s">
        <v>83</v>
      </c>
      <c r="AY300" s="3" t="s">
        <v>117</v>
      </c>
      <c r="BE300" s="185" t="n">
        <f aca="false">IF(N300="základná",J300,0)</f>
        <v>0</v>
      </c>
      <c r="BF300" s="185" t="n">
        <f aca="false">IF(N300="znížená",J300,0)</f>
        <v>0</v>
      </c>
      <c r="BG300" s="185" t="n">
        <f aca="false">IF(N300="zákl. prenesená",J300,0)</f>
        <v>0</v>
      </c>
      <c r="BH300" s="185" t="n">
        <f aca="false">IF(N300="zníž. prenesená",J300,0)</f>
        <v>0</v>
      </c>
      <c r="BI300" s="185" t="n">
        <f aca="false">IF(N300="nulová",J300,0)</f>
        <v>0</v>
      </c>
      <c r="BJ300" s="3" t="s">
        <v>83</v>
      </c>
      <c r="BK300" s="185" t="n">
        <f aca="false">ROUND(I300*H300,2)</f>
        <v>0</v>
      </c>
      <c r="BL300" s="3" t="s">
        <v>150</v>
      </c>
      <c r="BM300" s="184" t="s">
        <v>754</v>
      </c>
    </row>
    <row r="301" s="27" customFormat="true" ht="24.15" hidden="false" customHeight="true" outlineLevel="0" collapsed="false">
      <c r="A301" s="22"/>
      <c r="B301" s="171"/>
      <c r="C301" s="191" t="s">
        <v>755</v>
      </c>
      <c r="D301" s="191" t="s">
        <v>306</v>
      </c>
      <c r="E301" s="192" t="s">
        <v>756</v>
      </c>
      <c r="F301" s="193" t="s">
        <v>757</v>
      </c>
      <c r="G301" s="194" t="s">
        <v>123</v>
      </c>
      <c r="H301" s="195" t="n">
        <v>80</v>
      </c>
      <c r="I301" s="196"/>
      <c r="J301" s="197" t="n">
        <f aca="false">ROUND(I301*H301,2)</f>
        <v>0</v>
      </c>
      <c r="K301" s="198"/>
      <c r="L301" s="199"/>
      <c r="M301" s="200"/>
      <c r="N301" s="201" t="s">
        <v>41</v>
      </c>
      <c r="O301" s="65"/>
      <c r="P301" s="182" t="n">
        <f aca="false">O301*H301</f>
        <v>0</v>
      </c>
      <c r="Q301" s="182" t="n">
        <v>0</v>
      </c>
      <c r="R301" s="182" t="n">
        <f aca="false">Q301*H301</f>
        <v>0</v>
      </c>
      <c r="S301" s="182" t="n">
        <v>0</v>
      </c>
      <c r="T301" s="183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84" t="s">
        <v>177</v>
      </c>
      <c r="AT301" s="184" t="s">
        <v>306</v>
      </c>
      <c r="AU301" s="184" t="s">
        <v>83</v>
      </c>
      <c r="AY301" s="3" t="s">
        <v>117</v>
      </c>
      <c r="BE301" s="185" t="n">
        <f aca="false">IF(N301="základná",J301,0)</f>
        <v>0</v>
      </c>
      <c r="BF301" s="185" t="n">
        <f aca="false">IF(N301="znížená",J301,0)</f>
        <v>0</v>
      </c>
      <c r="BG301" s="185" t="n">
        <f aca="false">IF(N301="zákl. prenesená",J301,0)</f>
        <v>0</v>
      </c>
      <c r="BH301" s="185" t="n">
        <f aca="false">IF(N301="zníž. prenesená",J301,0)</f>
        <v>0</v>
      </c>
      <c r="BI301" s="185" t="n">
        <f aca="false">IF(N301="nulová",J301,0)</f>
        <v>0</v>
      </c>
      <c r="BJ301" s="3" t="s">
        <v>83</v>
      </c>
      <c r="BK301" s="185" t="n">
        <f aca="false">ROUND(I301*H301,2)</f>
        <v>0</v>
      </c>
      <c r="BL301" s="3" t="s">
        <v>150</v>
      </c>
      <c r="BM301" s="184" t="s">
        <v>758</v>
      </c>
    </row>
    <row r="302" s="27" customFormat="true" ht="24.15" hidden="false" customHeight="true" outlineLevel="0" collapsed="false">
      <c r="A302" s="22"/>
      <c r="B302" s="171"/>
      <c r="C302" s="172" t="s">
        <v>499</v>
      </c>
      <c r="D302" s="172" t="s">
        <v>120</v>
      </c>
      <c r="E302" s="173" t="s">
        <v>759</v>
      </c>
      <c r="F302" s="174" t="s">
        <v>760</v>
      </c>
      <c r="G302" s="175" t="s">
        <v>123</v>
      </c>
      <c r="H302" s="176" t="n">
        <v>8</v>
      </c>
      <c r="I302" s="177"/>
      <c r="J302" s="178" t="n">
        <f aca="false">ROUND(I302*H302,2)</f>
        <v>0</v>
      </c>
      <c r="K302" s="179"/>
      <c r="L302" s="23"/>
      <c r="M302" s="180"/>
      <c r="N302" s="181" t="s">
        <v>41</v>
      </c>
      <c r="O302" s="65"/>
      <c r="P302" s="182" t="n">
        <f aca="false">O302*H302</f>
        <v>0</v>
      </c>
      <c r="Q302" s="182" t="n">
        <v>0.000304</v>
      </c>
      <c r="R302" s="182" t="n">
        <f aca="false">Q302*H302</f>
        <v>0.002432</v>
      </c>
      <c r="S302" s="182" t="n">
        <v>0</v>
      </c>
      <c r="T302" s="183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84" t="s">
        <v>150</v>
      </c>
      <c r="AT302" s="184" t="s">
        <v>120</v>
      </c>
      <c r="AU302" s="184" t="s">
        <v>83</v>
      </c>
      <c r="AY302" s="3" t="s">
        <v>117</v>
      </c>
      <c r="BE302" s="185" t="n">
        <f aca="false">IF(N302="základná",J302,0)</f>
        <v>0</v>
      </c>
      <c r="BF302" s="185" t="n">
        <f aca="false">IF(N302="znížená",J302,0)</f>
        <v>0</v>
      </c>
      <c r="BG302" s="185" t="n">
        <f aca="false">IF(N302="zákl. prenesená",J302,0)</f>
        <v>0</v>
      </c>
      <c r="BH302" s="185" t="n">
        <f aca="false">IF(N302="zníž. prenesená",J302,0)</f>
        <v>0</v>
      </c>
      <c r="BI302" s="185" t="n">
        <f aca="false">IF(N302="nulová",J302,0)</f>
        <v>0</v>
      </c>
      <c r="BJ302" s="3" t="s">
        <v>83</v>
      </c>
      <c r="BK302" s="185" t="n">
        <f aca="false">ROUND(I302*H302,2)</f>
        <v>0</v>
      </c>
      <c r="BL302" s="3" t="s">
        <v>150</v>
      </c>
      <c r="BM302" s="184" t="s">
        <v>761</v>
      </c>
    </row>
    <row r="303" s="27" customFormat="true" ht="37.8" hidden="false" customHeight="true" outlineLevel="0" collapsed="false">
      <c r="A303" s="22"/>
      <c r="B303" s="171"/>
      <c r="C303" s="191" t="s">
        <v>762</v>
      </c>
      <c r="D303" s="191" t="s">
        <v>306</v>
      </c>
      <c r="E303" s="192" t="s">
        <v>763</v>
      </c>
      <c r="F303" s="193" t="s">
        <v>764</v>
      </c>
      <c r="G303" s="194" t="s">
        <v>176</v>
      </c>
      <c r="H303" s="195" t="n">
        <v>16</v>
      </c>
      <c r="I303" s="196"/>
      <c r="J303" s="197" t="n">
        <f aca="false">ROUND(I303*H303,2)</f>
        <v>0</v>
      </c>
      <c r="K303" s="198"/>
      <c r="L303" s="199"/>
      <c r="M303" s="200"/>
      <c r="N303" s="201" t="s">
        <v>41</v>
      </c>
      <c r="O303" s="65"/>
      <c r="P303" s="182" t="n">
        <f aca="false">O303*H303</f>
        <v>0</v>
      </c>
      <c r="Q303" s="182" t="n">
        <v>0</v>
      </c>
      <c r="R303" s="182" t="n">
        <f aca="false">Q303*H303</f>
        <v>0</v>
      </c>
      <c r="S303" s="182" t="n">
        <v>0</v>
      </c>
      <c r="T303" s="183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84" t="s">
        <v>177</v>
      </c>
      <c r="AT303" s="184" t="s">
        <v>306</v>
      </c>
      <c r="AU303" s="184" t="s">
        <v>83</v>
      </c>
      <c r="AY303" s="3" t="s">
        <v>117</v>
      </c>
      <c r="BE303" s="185" t="n">
        <f aca="false">IF(N303="základná",J303,0)</f>
        <v>0</v>
      </c>
      <c r="BF303" s="185" t="n">
        <f aca="false">IF(N303="znížená",J303,0)</f>
        <v>0</v>
      </c>
      <c r="BG303" s="185" t="n">
        <f aca="false">IF(N303="zákl. prenesená",J303,0)</f>
        <v>0</v>
      </c>
      <c r="BH303" s="185" t="n">
        <f aca="false">IF(N303="zníž. prenesená",J303,0)</f>
        <v>0</v>
      </c>
      <c r="BI303" s="185" t="n">
        <f aca="false">IF(N303="nulová",J303,0)</f>
        <v>0</v>
      </c>
      <c r="BJ303" s="3" t="s">
        <v>83</v>
      </c>
      <c r="BK303" s="185" t="n">
        <f aca="false">ROUND(I303*H303,2)</f>
        <v>0</v>
      </c>
      <c r="BL303" s="3" t="s">
        <v>150</v>
      </c>
      <c r="BM303" s="184" t="s">
        <v>765</v>
      </c>
    </row>
    <row r="304" s="157" customFormat="true" ht="22.8" hidden="false" customHeight="true" outlineLevel="0" collapsed="false">
      <c r="B304" s="158"/>
      <c r="D304" s="159" t="s">
        <v>74</v>
      </c>
      <c r="E304" s="169" t="s">
        <v>250</v>
      </c>
      <c r="F304" s="169" t="s">
        <v>251</v>
      </c>
      <c r="I304" s="161"/>
      <c r="J304" s="170" t="n">
        <f aca="false">BK304</f>
        <v>0</v>
      </c>
      <c r="L304" s="158"/>
      <c r="M304" s="163"/>
      <c r="N304" s="164"/>
      <c r="O304" s="164"/>
      <c r="P304" s="165" t="n">
        <f aca="false">SUM(P305:P336)</f>
        <v>0</v>
      </c>
      <c r="Q304" s="164"/>
      <c r="R304" s="165" t="n">
        <f aca="false">SUM(R305:R336)</f>
        <v>0.29550685278</v>
      </c>
      <c r="S304" s="164"/>
      <c r="T304" s="166" t="n">
        <f aca="false">SUM(T305:T336)</f>
        <v>0</v>
      </c>
      <c r="AR304" s="159" t="s">
        <v>83</v>
      </c>
      <c r="AT304" s="167" t="s">
        <v>74</v>
      </c>
      <c r="AU304" s="167" t="s">
        <v>12</v>
      </c>
      <c r="AY304" s="159" t="s">
        <v>117</v>
      </c>
      <c r="BK304" s="168" t="n">
        <f aca="false">SUM(BK305:BK336)</f>
        <v>0</v>
      </c>
    </row>
    <row r="305" s="27" customFormat="true" ht="24.15" hidden="false" customHeight="true" outlineLevel="0" collapsed="false">
      <c r="A305" s="22"/>
      <c r="B305" s="171"/>
      <c r="C305" s="172" t="s">
        <v>503</v>
      </c>
      <c r="D305" s="172" t="s">
        <v>120</v>
      </c>
      <c r="E305" s="173" t="s">
        <v>766</v>
      </c>
      <c r="F305" s="174" t="s">
        <v>767</v>
      </c>
      <c r="G305" s="175" t="s">
        <v>444</v>
      </c>
      <c r="H305" s="176" t="n">
        <v>196.938</v>
      </c>
      <c r="I305" s="177"/>
      <c r="J305" s="178" t="n">
        <f aca="false">ROUND(I305*H305,2)</f>
        <v>0</v>
      </c>
      <c r="K305" s="179"/>
      <c r="L305" s="23"/>
      <c r="M305" s="180"/>
      <c r="N305" s="181" t="s">
        <v>41</v>
      </c>
      <c r="O305" s="65"/>
      <c r="P305" s="182" t="n">
        <f aca="false">O305*H305</f>
        <v>0</v>
      </c>
      <c r="Q305" s="182" t="n">
        <v>0</v>
      </c>
      <c r="R305" s="182" t="n">
        <f aca="false">Q305*H305</f>
        <v>0</v>
      </c>
      <c r="S305" s="182" t="n">
        <v>0</v>
      </c>
      <c r="T305" s="183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84" t="s">
        <v>150</v>
      </c>
      <c r="AT305" s="184" t="s">
        <v>120</v>
      </c>
      <c r="AU305" s="184" t="s">
        <v>83</v>
      </c>
      <c r="AY305" s="3" t="s">
        <v>117</v>
      </c>
      <c r="BE305" s="185" t="n">
        <f aca="false">IF(N305="základná",J305,0)</f>
        <v>0</v>
      </c>
      <c r="BF305" s="185" t="n">
        <f aca="false">IF(N305="znížená",J305,0)</f>
        <v>0</v>
      </c>
      <c r="BG305" s="185" t="n">
        <f aca="false">IF(N305="zákl. prenesená",J305,0)</f>
        <v>0</v>
      </c>
      <c r="BH305" s="185" t="n">
        <f aca="false">IF(N305="zníž. prenesená",J305,0)</f>
        <v>0</v>
      </c>
      <c r="BI305" s="185" t="n">
        <f aca="false">IF(N305="nulová",J305,0)</f>
        <v>0</v>
      </c>
      <c r="BJ305" s="3" t="s">
        <v>83</v>
      </c>
      <c r="BK305" s="185" t="n">
        <f aca="false">ROUND(I305*H305,2)</f>
        <v>0</v>
      </c>
      <c r="BL305" s="3" t="s">
        <v>150</v>
      </c>
      <c r="BM305" s="184" t="s">
        <v>768</v>
      </c>
    </row>
    <row r="306" s="27" customFormat="true" ht="24.15" hidden="false" customHeight="true" outlineLevel="0" collapsed="false">
      <c r="A306" s="22"/>
      <c r="B306" s="171"/>
      <c r="C306" s="172" t="s">
        <v>769</v>
      </c>
      <c r="D306" s="172" t="s">
        <v>120</v>
      </c>
      <c r="E306" s="173" t="s">
        <v>770</v>
      </c>
      <c r="F306" s="174" t="s">
        <v>771</v>
      </c>
      <c r="G306" s="175" t="s">
        <v>772</v>
      </c>
      <c r="H306" s="176" t="n">
        <v>1</v>
      </c>
      <c r="I306" s="177"/>
      <c r="J306" s="178" t="n">
        <f aca="false">ROUND(I306*H306,2)</f>
        <v>0</v>
      </c>
      <c r="K306" s="179"/>
      <c r="L306" s="23"/>
      <c r="M306" s="180"/>
      <c r="N306" s="181" t="s">
        <v>41</v>
      </c>
      <c r="O306" s="65"/>
      <c r="P306" s="182" t="n">
        <f aca="false">O306*H306</f>
        <v>0</v>
      </c>
      <c r="Q306" s="182" t="n">
        <v>0</v>
      </c>
      <c r="R306" s="182" t="n">
        <f aca="false">Q306*H306</f>
        <v>0</v>
      </c>
      <c r="S306" s="182" t="n">
        <v>0</v>
      </c>
      <c r="T306" s="183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84" t="s">
        <v>150</v>
      </c>
      <c r="AT306" s="184" t="s">
        <v>120</v>
      </c>
      <c r="AU306" s="184" t="s">
        <v>83</v>
      </c>
      <c r="AY306" s="3" t="s">
        <v>117</v>
      </c>
      <c r="BE306" s="185" t="n">
        <f aca="false">IF(N306="základná",J306,0)</f>
        <v>0</v>
      </c>
      <c r="BF306" s="185" t="n">
        <f aca="false">IF(N306="znížená",J306,0)</f>
        <v>0</v>
      </c>
      <c r="BG306" s="185" t="n">
        <f aca="false">IF(N306="zákl. prenesená",J306,0)</f>
        <v>0</v>
      </c>
      <c r="BH306" s="185" t="n">
        <f aca="false">IF(N306="zníž. prenesená",J306,0)</f>
        <v>0</v>
      </c>
      <c r="BI306" s="185" t="n">
        <f aca="false">IF(N306="nulová",J306,0)</f>
        <v>0</v>
      </c>
      <c r="BJ306" s="3" t="s">
        <v>83</v>
      </c>
      <c r="BK306" s="185" t="n">
        <f aca="false">ROUND(I306*H306,2)</f>
        <v>0</v>
      </c>
      <c r="BL306" s="3" t="s">
        <v>150</v>
      </c>
      <c r="BM306" s="184" t="s">
        <v>773</v>
      </c>
    </row>
    <row r="307" s="27" customFormat="true" ht="24.15" hidden="false" customHeight="true" outlineLevel="0" collapsed="false">
      <c r="A307" s="22"/>
      <c r="B307" s="171"/>
      <c r="C307" s="172" t="s">
        <v>506</v>
      </c>
      <c r="D307" s="172" t="s">
        <v>120</v>
      </c>
      <c r="E307" s="173" t="s">
        <v>774</v>
      </c>
      <c r="F307" s="174" t="s">
        <v>775</v>
      </c>
      <c r="G307" s="175" t="s">
        <v>772</v>
      </c>
      <c r="H307" s="176" t="n">
        <v>1</v>
      </c>
      <c r="I307" s="177"/>
      <c r="J307" s="178" t="n">
        <f aca="false">ROUND(I307*H307,2)</f>
        <v>0</v>
      </c>
      <c r="K307" s="179"/>
      <c r="L307" s="23"/>
      <c r="M307" s="180"/>
      <c r="N307" s="181" t="s">
        <v>41</v>
      </c>
      <c r="O307" s="65"/>
      <c r="P307" s="182" t="n">
        <f aca="false">O307*H307</f>
        <v>0</v>
      </c>
      <c r="Q307" s="182" t="n">
        <v>0</v>
      </c>
      <c r="R307" s="182" t="n">
        <f aca="false">Q307*H307</f>
        <v>0</v>
      </c>
      <c r="S307" s="182" t="n">
        <v>0</v>
      </c>
      <c r="T307" s="183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84" t="s">
        <v>150</v>
      </c>
      <c r="AT307" s="184" t="s">
        <v>120</v>
      </c>
      <c r="AU307" s="184" t="s">
        <v>83</v>
      </c>
      <c r="AY307" s="3" t="s">
        <v>117</v>
      </c>
      <c r="BE307" s="185" t="n">
        <f aca="false">IF(N307="základná",J307,0)</f>
        <v>0</v>
      </c>
      <c r="BF307" s="185" t="n">
        <f aca="false">IF(N307="znížená",J307,0)</f>
        <v>0</v>
      </c>
      <c r="BG307" s="185" t="n">
        <f aca="false">IF(N307="zákl. prenesená",J307,0)</f>
        <v>0</v>
      </c>
      <c r="BH307" s="185" t="n">
        <f aca="false">IF(N307="zníž. prenesená",J307,0)</f>
        <v>0</v>
      </c>
      <c r="BI307" s="185" t="n">
        <f aca="false">IF(N307="nulová",J307,0)</f>
        <v>0</v>
      </c>
      <c r="BJ307" s="3" t="s">
        <v>83</v>
      </c>
      <c r="BK307" s="185" t="n">
        <f aca="false">ROUND(I307*H307,2)</f>
        <v>0</v>
      </c>
      <c r="BL307" s="3" t="s">
        <v>150</v>
      </c>
      <c r="BM307" s="184" t="s">
        <v>776</v>
      </c>
    </row>
    <row r="308" s="27" customFormat="true" ht="24.15" hidden="false" customHeight="true" outlineLevel="0" collapsed="false">
      <c r="A308" s="22"/>
      <c r="B308" s="171"/>
      <c r="C308" s="172" t="s">
        <v>777</v>
      </c>
      <c r="D308" s="172" t="s">
        <v>120</v>
      </c>
      <c r="E308" s="173" t="s">
        <v>778</v>
      </c>
      <c r="F308" s="174" t="s">
        <v>779</v>
      </c>
      <c r="G308" s="175" t="s">
        <v>139</v>
      </c>
      <c r="H308" s="176" t="n">
        <v>12.505</v>
      </c>
      <c r="I308" s="177"/>
      <c r="J308" s="178" t="n">
        <f aca="false">ROUND(I308*H308,2)</f>
        <v>0</v>
      </c>
      <c r="K308" s="179"/>
      <c r="L308" s="23"/>
      <c r="M308" s="180"/>
      <c r="N308" s="181" t="s">
        <v>41</v>
      </c>
      <c r="O308" s="65"/>
      <c r="P308" s="182" t="n">
        <f aca="false">O308*H308</f>
        <v>0</v>
      </c>
      <c r="Q308" s="182" t="n">
        <v>0</v>
      </c>
      <c r="R308" s="182" t="n">
        <f aca="false">Q308*H308</f>
        <v>0</v>
      </c>
      <c r="S308" s="182" t="n">
        <v>0</v>
      </c>
      <c r="T308" s="183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84" t="s">
        <v>150</v>
      </c>
      <c r="AT308" s="184" t="s">
        <v>120</v>
      </c>
      <c r="AU308" s="184" t="s">
        <v>83</v>
      </c>
      <c r="AY308" s="3" t="s">
        <v>117</v>
      </c>
      <c r="BE308" s="185" t="n">
        <f aca="false">IF(N308="základná",J308,0)</f>
        <v>0</v>
      </c>
      <c r="BF308" s="185" t="n">
        <f aca="false">IF(N308="znížená",J308,0)</f>
        <v>0</v>
      </c>
      <c r="BG308" s="185" t="n">
        <f aca="false">IF(N308="zákl. prenesená",J308,0)</f>
        <v>0</v>
      </c>
      <c r="BH308" s="185" t="n">
        <f aca="false">IF(N308="zníž. prenesená",J308,0)</f>
        <v>0</v>
      </c>
      <c r="BI308" s="185" t="n">
        <f aca="false">IF(N308="nulová",J308,0)</f>
        <v>0</v>
      </c>
      <c r="BJ308" s="3" t="s">
        <v>83</v>
      </c>
      <c r="BK308" s="185" t="n">
        <f aca="false">ROUND(I308*H308,2)</f>
        <v>0</v>
      </c>
      <c r="BL308" s="3" t="s">
        <v>150</v>
      </c>
      <c r="BM308" s="184" t="s">
        <v>780</v>
      </c>
    </row>
    <row r="309" s="27" customFormat="true" ht="24.15" hidden="false" customHeight="true" outlineLevel="0" collapsed="false">
      <c r="A309" s="22"/>
      <c r="B309" s="171"/>
      <c r="C309" s="172" t="s">
        <v>510</v>
      </c>
      <c r="D309" s="172" t="s">
        <v>120</v>
      </c>
      <c r="E309" s="173" t="s">
        <v>781</v>
      </c>
      <c r="F309" s="174" t="s">
        <v>782</v>
      </c>
      <c r="G309" s="175" t="s">
        <v>139</v>
      </c>
      <c r="H309" s="176" t="n">
        <v>0.48</v>
      </c>
      <c r="I309" s="177"/>
      <c r="J309" s="178" t="n">
        <f aca="false">ROUND(I309*H309,2)</f>
        <v>0</v>
      </c>
      <c r="K309" s="179"/>
      <c r="L309" s="23"/>
      <c r="M309" s="180"/>
      <c r="N309" s="181" t="s">
        <v>41</v>
      </c>
      <c r="O309" s="65"/>
      <c r="P309" s="182" t="n">
        <f aca="false">O309*H309</f>
        <v>0</v>
      </c>
      <c r="Q309" s="182" t="n">
        <v>0</v>
      </c>
      <c r="R309" s="182" t="n">
        <f aca="false">Q309*H309</f>
        <v>0</v>
      </c>
      <c r="S309" s="182" t="n">
        <v>0</v>
      </c>
      <c r="T309" s="183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84" t="s">
        <v>150</v>
      </c>
      <c r="AT309" s="184" t="s">
        <v>120</v>
      </c>
      <c r="AU309" s="184" t="s">
        <v>83</v>
      </c>
      <c r="AY309" s="3" t="s">
        <v>117</v>
      </c>
      <c r="BE309" s="185" t="n">
        <f aca="false">IF(N309="základná",J309,0)</f>
        <v>0</v>
      </c>
      <c r="BF309" s="185" t="n">
        <f aca="false">IF(N309="znížená",J309,0)</f>
        <v>0</v>
      </c>
      <c r="BG309" s="185" t="n">
        <f aca="false">IF(N309="zákl. prenesená",J309,0)</f>
        <v>0</v>
      </c>
      <c r="BH309" s="185" t="n">
        <f aca="false">IF(N309="zníž. prenesená",J309,0)</f>
        <v>0</v>
      </c>
      <c r="BI309" s="185" t="n">
        <f aca="false">IF(N309="nulová",J309,0)</f>
        <v>0</v>
      </c>
      <c r="BJ309" s="3" t="s">
        <v>83</v>
      </c>
      <c r="BK309" s="185" t="n">
        <f aca="false">ROUND(I309*H309,2)</f>
        <v>0</v>
      </c>
      <c r="BL309" s="3" t="s">
        <v>150</v>
      </c>
      <c r="BM309" s="184" t="s">
        <v>783</v>
      </c>
    </row>
    <row r="310" s="27" customFormat="true" ht="24.15" hidden="false" customHeight="true" outlineLevel="0" collapsed="false">
      <c r="A310" s="22"/>
      <c r="B310" s="171"/>
      <c r="C310" s="191" t="s">
        <v>784</v>
      </c>
      <c r="D310" s="191" t="s">
        <v>306</v>
      </c>
      <c r="E310" s="192" t="s">
        <v>785</v>
      </c>
      <c r="F310" s="193" t="s">
        <v>786</v>
      </c>
      <c r="G310" s="194" t="s">
        <v>139</v>
      </c>
      <c r="H310" s="195" t="n">
        <v>0.48</v>
      </c>
      <c r="I310" s="196"/>
      <c r="J310" s="197" t="n">
        <f aca="false">ROUND(I310*H310,2)</f>
        <v>0</v>
      </c>
      <c r="K310" s="198"/>
      <c r="L310" s="199"/>
      <c r="M310" s="200"/>
      <c r="N310" s="201" t="s">
        <v>41</v>
      </c>
      <c r="O310" s="65"/>
      <c r="P310" s="182" t="n">
        <f aca="false">O310*H310</f>
        <v>0</v>
      </c>
      <c r="Q310" s="182" t="n">
        <v>0</v>
      </c>
      <c r="R310" s="182" t="n">
        <f aca="false">Q310*H310</f>
        <v>0</v>
      </c>
      <c r="S310" s="182" t="n">
        <v>0</v>
      </c>
      <c r="T310" s="183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84" t="s">
        <v>177</v>
      </c>
      <c r="AT310" s="184" t="s">
        <v>306</v>
      </c>
      <c r="AU310" s="184" t="s">
        <v>83</v>
      </c>
      <c r="AY310" s="3" t="s">
        <v>117</v>
      </c>
      <c r="BE310" s="185" t="n">
        <f aca="false">IF(N310="základná",J310,0)</f>
        <v>0</v>
      </c>
      <c r="BF310" s="185" t="n">
        <f aca="false">IF(N310="znížená",J310,0)</f>
        <v>0</v>
      </c>
      <c r="BG310" s="185" t="n">
        <f aca="false">IF(N310="zákl. prenesená",J310,0)</f>
        <v>0</v>
      </c>
      <c r="BH310" s="185" t="n">
        <f aca="false">IF(N310="zníž. prenesená",J310,0)</f>
        <v>0</v>
      </c>
      <c r="BI310" s="185" t="n">
        <f aca="false">IF(N310="nulová",J310,0)</f>
        <v>0</v>
      </c>
      <c r="BJ310" s="3" t="s">
        <v>83</v>
      </c>
      <c r="BK310" s="185" t="n">
        <f aca="false">ROUND(I310*H310,2)</f>
        <v>0</v>
      </c>
      <c r="BL310" s="3" t="s">
        <v>150</v>
      </c>
      <c r="BM310" s="184" t="s">
        <v>787</v>
      </c>
    </row>
    <row r="311" s="27" customFormat="true" ht="16.5" hidden="false" customHeight="true" outlineLevel="0" collapsed="false">
      <c r="A311" s="22"/>
      <c r="B311" s="171"/>
      <c r="C311" s="172" t="s">
        <v>513</v>
      </c>
      <c r="D311" s="172" t="s">
        <v>120</v>
      </c>
      <c r="E311" s="173" t="s">
        <v>788</v>
      </c>
      <c r="F311" s="174" t="s">
        <v>789</v>
      </c>
      <c r="G311" s="175" t="s">
        <v>176</v>
      </c>
      <c r="H311" s="176" t="n">
        <v>3.2</v>
      </c>
      <c r="I311" s="177"/>
      <c r="J311" s="178" t="n">
        <f aca="false">ROUND(I311*H311,2)</f>
        <v>0</v>
      </c>
      <c r="K311" s="179"/>
      <c r="L311" s="23"/>
      <c r="M311" s="180"/>
      <c r="N311" s="181" t="s">
        <v>41</v>
      </c>
      <c r="O311" s="65"/>
      <c r="P311" s="182" t="n">
        <f aca="false">O311*H311</f>
        <v>0</v>
      </c>
      <c r="Q311" s="182" t="n">
        <v>0.00033</v>
      </c>
      <c r="R311" s="182" t="n">
        <f aca="false">Q311*H311</f>
        <v>0.001056</v>
      </c>
      <c r="S311" s="182" t="n">
        <v>0</v>
      </c>
      <c r="T311" s="183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84" t="s">
        <v>150</v>
      </c>
      <c r="AT311" s="184" t="s">
        <v>120</v>
      </c>
      <c r="AU311" s="184" t="s">
        <v>83</v>
      </c>
      <c r="AY311" s="3" t="s">
        <v>117</v>
      </c>
      <c r="BE311" s="185" t="n">
        <f aca="false">IF(N311="základná",J311,0)</f>
        <v>0</v>
      </c>
      <c r="BF311" s="185" t="n">
        <f aca="false">IF(N311="znížená",J311,0)</f>
        <v>0</v>
      </c>
      <c r="BG311" s="185" t="n">
        <f aca="false">IF(N311="zákl. prenesená",J311,0)</f>
        <v>0</v>
      </c>
      <c r="BH311" s="185" t="n">
        <f aca="false">IF(N311="zníž. prenesená",J311,0)</f>
        <v>0</v>
      </c>
      <c r="BI311" s="185" t="n">
        <f aca="false">IF(N311="nulová",J311,0)</f>
        <v>0</v>
      </c>
      <c r="BJ311" s="3" t="s">
        <v>83</v>
      </c>
      <c r="BK311" s="185" t="n">
        <f aca="false">ROUND(I311*H311,2)</f>
        <v>0</v>
      </c>
      <c r="BL311" s="3" t="s">
        <v>150</v>
      </c>
      <c r="BM311" s="184" t="s">
        <v>790</v>
      </c>
    </row>
    <row r="312" s="27" customFormat="true" ht="24.15" hidden="false" customHeight="true" outlineLevel="0" collapsed="false">
      <c r="A312" s="22"/>
      <c r="B312" s="171"/>
      <c r="C312" s="191" t="s">
        <v>791</v>
      </c>
      <c r="D312" s="191" t="s">
        <v>306</v>
      </c>
      <c r="E312" s="192" t="s">
        <v>792</v>
      </c>
      <c r="F312" s="193" t="s">
        <v>793</v>
      </c>
      <c r="G312" s="194" t="s">
        <v>176</v>
      </c>
      <c r="H312" s="195" t="n">
        <v>3.264</v>
      </c>
      <c r="I312" s="196"/>
      <c r="J312" s="197" t="n">
        <f aca="false">ROUND(I312*H312,2)</f>
        <v>0</v>
      </c>
      <c r="K312" s="198"/>
      <c r="L312" s="199"/>
      <c r="M312" s="200"/>
      <c r="N312" s="201" t="s">
        <v>41</v>
      </c>
      <c r="O312" s="65"/>
      <c r="P312" s="182" t="n">
        <f aca="false">O312*H312</f>
        <v>0</v>
      </c>
      <c r="Q312" s="182" t="n">
        <v>0.00135</v>
      </c>
      <c r="R312" s="182" t="n">
        <f aca="false">Q312*H312</f>
        <v>0.0044064</v>
      </c>
      <c r="S312" s="182" t="n">
        <v>0</v>
      </c>
      <c r="T312" s="183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84" t="s">
        <v>177</v>
      </c>
      <c r="AT312" s="184" t="s">
        <v>306</v>
      </c>
      <c r="AU312" s="184" t="s">
        <v>83</v>
      </c>
      <c r="AY312" s="3" t="s">
        <v>117</v>
      </c>
      <c r="BE312" s="185" t="n">
        <f aca="false">IF(N312="základná",J312,0)</f>
        <v>0</v>
      </c>
      <c r="BF312" s="185" t="n">
        <f aca="false">IF(N312="znížená",J312,0)</f>
        <v>0</v>
      </c>
      <c r="BG312" s="185" t="n">
        <f aca="false">IF(N312="zákl. prenesená",J312,0)</f>
        <v>0</v>
      </c>
      <c r="BH312" s="185" t="n">
        <f aca="false">IF(N312="zníž. prenesená",J312,0)</f>
        <v>0</v>
      </c>
      <c r="BI312" s="185" t="n">
        <f aca="false">IF(N312="nulová",J312,0)</f>
        <v>0</v>
      </c>
      <c r="BJ312" s="3" t="s">
        <v>83</v>
      </c>
      <c r="BK312" s="185" t="n">
        <f aca="false">ROUND(I312*H312,2)</f>
        <v>0</v>
      </c>
      <c r="BL312" s="3" t="s">
        <v>150</v>
      </c>
      <c r="BM312" s="184" t="s">
        <v>794</v>
      </c>
    </row>
    <row r="313" s="27" customFormat="true" ht="24.15" hidden="false" customHeight="true" outlineLevel="0" collapsed="false">
      <c r="A313" s="22"/>
      <c r="B313" s="171"/>
      <c r="C313" s="172" t="s">
        <v>517</v>
      </c>
      <c r="D313" s="172" t="s">
        <v>120</v>
      </c>
      <c r="E313" s="173" t="s">
        <v>795</v>
      </c>
      <c r="F313" s="174" t="s">
        <v>796</v>
      </c>
      <c r="G313" s="175" t="s">
        <v>123</v>
      </c>
      <c r="H313" s="176" t="n">
        <v>4</v>
      </c>
      <c r="I313" s="177"/>
      <c r="J313" s="178" t="n">
        <f aca="false">ROUND(I313*H313,2)</f>
        <v>0</v>
      </c>
      <c r="K313" s="179"/>
      <c r="L313" s="23"/>
      <c r="M313" s="180"/>
      <c r="N313" s="181" t="s">
        <v>41</v>
      </c>
      <c r="O313" s="65"/>
      <c r="P313" s="182" t="n">
        <f aca="false">O313*H313</f>
        <v>0</v>
      </c>
      <c r="Q313" s="182" t="n">
        <v>0</v>
      </c>
      <c r="R313" s="182" t="n">
        <f aca="false">Q313*H313</f>
        <v>0</v>
      </c>
      <c r="S313" s="182" t="n">
        <v>0</v>
      </c>
      <c r="T313" s="183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84" t="s">
        <v>150</v>
      </c>
      <c r="AT313" s="184" t="s">
        <v>120</v>
      </c>
      <c r="AU313" s="184" t="s">
        <v>83</v>
      </c>
      <c r="AY313" s="3" t="s">
        <v>117</v>
      </c>
      <c r="BE313" s="185" t="n">
        <f aca="false">IF(N313="základná",J313,0)</f>
        <v>0</v>
      </c>
      <c r="BF313" s="185" t="n">
        <f aca="false">IF(N313="znížená",J313,0)</f>
        <v>0</v>
      </c>
      <c r="BG313" s="185" t="n">
        <f aca="false">IF(N313="zákl. prenesená",J313,0)</f>
        <v>0</v>
      </c>
      <c r="BH313" s="185" t="n">
        <f aca="false">IF(N313="zníž. prenesená",J313,0)</f>
        <v>0</v>
      </c>
      <c r="BI313" s="185" t="n">
        <f aca="false">IF(N313="nulová",J313,0)</f>
        <v>0</v>
      </c>
      <c r="BJ313" s="3" t="s">
        <v>83</v>
      </c>
      <c r="BK313" s="185" t="n">
        <f aca="false">ROUND(I313*H313,2)</f>
        <v>0</v>
      </c>
      <c r="BL313" s="3" t="s">
        <v>150</v>
      </c>
      <c r="BM313" s="184" t="s">
        <v>797</v>
      </c>
    </row>
    <row r="314" s="27" customFormat="true" ht="37.8" hidden="false" customHeight="true" outlineLevel="0" collapsed="false">
      <c r="A314" s="22"/>
      <c r="B314" s="171"/>
      <c r="C314" s="191" t="s">
        <v>798</v>
      </c>
      <c r="D314" s="191" t="s">
        <v>306</v>
      </c>
      <c r="E314" s="192" t="s">
        <v>799</v>
      </c>
      <c r="F314" s="193" t="s">
        <v>800</v>
      </c>
      <c r="G314" s="194" t="s">
        <v>123</v>
      </c>
      <c r="H314" s="195" t="n">
        <v>1</v>
      </c>
      <c r="I314" s="196"/>
      <c r="J314" s="197" t="n">
        <f aca="false">ROUND(I314*H314,2)</f>
        <v>0</v>
      </c>
      <c r="K314" s="198"/>
      <c r="L314" s="199"/>
      <c r="M314" s="200"/>
      <c r="N314" s="201" t="s">
        <v>41</v>
      </c>
      <c r="O314" s="65"/>
      <c r="P314" s="182" t="n">
        <f aca="false">O314*H314</f>
        <v>0</v>
      </c>
      <c r="Q314" s="182" t="n">
        <v>0</v>
      </c>
      <c r="R314" s="182" t="n">
        <f aca="false">Q314*H314</f>
        <v>0</v>
      </c>
      <c r="S314" s="182" t="n">
        <v>0</v>
      </c>
      <c r="T314" s="183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84" t="s">
        <v>177</v>
      </c>
      <c r="AT314" s="184" t="s">
        <v>306</v>
      </c>
      <c r="AU314" s="184" t="s">
        <v>83</v>
      </c>
      <c r="AY314" s="3" t="s">
        <v>117</v>
      </c>
      <c r="BE314" s="185" t="n">
        <f aca="false">IF(N314="základná",J314,0)</f>
        <v>0</v>
      </c>
      <c r="BF314" s="185" t="n">
        <f aca="false">IF(N314="znížená",J314,0)</f>
        <v>0</v>
      </c>
      <c r="BG314" s="185" t="n">
        <f aca="false">IF(N314="zákl. prenesená",J314,0)</f>
        <v>0</v>
      </c>
      <c r="BH314" s="185" t="n">
        <f aca="false">IF(N314="zníž. prenesená",J314,0)</f>
        <v>0</v>
      </c>
      <c r="BI314" s="185" t="n">
        <f aca="false">IF(N314="nulová",J314,0)</f>
        <v>0</v>
      </c>
      <c r="BJ314" s="3" t="s">
        <v>83</v>
      </c>
      <c r="BK314" s="185" t="n">
        <f aca="false">ROUND(I314*H314,2)</f>
        <v>0</v>
      </c>
      <c r="BL314" s="3" t="s">
        <v>150</v>
      </c>
      <c r="BM314" s="184" t="s">
        <v>801</v>
      </c>
    </row>
    <row r="315" s="27" customFormat="true" ht="24.15" hidden="false" customHeight="true" outlineLevel="0" collapsed="false">
      <c r="A315" s="22"/>
      <c r="B315" s="171"/>
      <c r="C315" s="191" t="s">
        <v>520</v>
      </c>
      <c r="D315" s="191" t="s">
        <v>306</v>
      </c>
      <c r="E315" s="192" t="s">
        <v>802</v>
      </c>
      <c r="F315" s="193" t="s">
        <v>803</v>
      </c>
      <c r="G315" s="194" t="s">
        <v>123</v>
      </c>
      <c r="H315" s="195" t="n">
        <v>1</v>
      </c>
      <c r="I315" s="196"/>
      <c r="J315" s="197" t="n">
        <f aca="false">ROUND(I315*H315,2)</f>
        <v>0</v>
      </c>
      <c r="K315" s="198"/>
      <c r="L315" s="199"/>
      <c r="M315" s="200"/>
      <c r="N315" s="201" t="s">
        <v>41</v>
      </c>
      <c r="O315" s="65"/>
      <c r="P315" s="182" t="n">
        <f aca="false">O315*H315</f>
        <v>0</v>
      </c>
      <c r="Q315" s="182" t="n">
        <v>0</v>
      </c>
      <c r="R315" s="182" t="n">
        <f aca="false">Q315*H315</f>
        <v>0</v>
      </c>
      <c r="S315" s="182" t="n">
        <v>0</v>
      </c>
      <c r="T315" s="183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84" t="s">
        <v>177</v>
      </c>
      <c r="AT315" s="184" t="s">
        <v>306</v>
      </c>
      <c r="AU315" s="184" t="s">
        <v>83</v>
      </c>
      <c r="AY315" s="3" t="s">
        <v>117</v>
      </c>
      <c r="BE315" s="185" t="n">
        <f aca="false">IF(N315="základná",J315,0)</f>
        <v>0</v>
      </c>
      <c r="BF315" s="185" t="n">
        <f aca="false">IF(N315="znížená",J315,0)</f>
        <v>0</v>
      </c>
      <c r="BG315" s="185" t="n">
        <f aca="false">IF(N315="zákl. prenesená",J315,0)</f>
        <v>0</v>
      </c>
      <c r="BH315" s="185" t="n">
        <f aca="false">IF(N315="zníž. prenesená",J315,0)</f>
        <v>0</v>
      </c>
      <c r="BI315" s="185" t="n">
        <f aca="false">IF(N315="nulová",J315,0)</f>
        <v>0</v>
      </c>
      <c r="BJ315" s="3" t="s">
        <v>83</v>
      </c>
      <c r="BK315" s="185" t="n">
        <f aca="false">ROUND(I315*H315,2)</f>
        <v>0</v>
      </c>
      <c r="BL315" s="3" t="s">
        <v>150</v>
      </c>
      <c r="BM315" s="184" t="s">
        <v>804</v>
      </c>
    </row>
    <row r="316" s="27" customFormat="true" ht="33" hidden="false" customHeight="true" outlineLevel="0" collapsed="false">
      <c r="A316" s="22"/>
      <c r="B316" s="171"/>
      <c r="C316" s="191" t="s">
        <v>805</v>
      </c>
      <c r="D316" s="191" t="s">
        <v>306</v>
      </c>
      <c r="E316" s="192" t="s">
        <v>806</v>
      </c>
      <c r="F316" s="193" t="s">
        <v>807</v>
      </c>
      <c r="G316" s="194" t="s">
        <v>123</v>
      </c>
      <c r="H316" s="195" t="n">
        <v>1</v>
      </c>
      <c r="I316" s="196"/>
      <c r="J316" s="197" t="n">
        <f aca="false">ROUND(I316*H316,2)</f>
        <v>0</v>
      </c>
      <c r="K316" s="198"/>
      <c r="L316" s="199"/>
      <c r="M316" s="200"/>
      <c r="N316" s="201" t="s">
        <v>41</v>
      </c>
      <c r="O316" s="65"/>
      <c r="P316" s="182" t="n">
        <f aca="false">O316*H316</f>
        <v>0</v>
      </c>
      <c r="Q316" s="182" t="n">
        <v>0</v>
      </c>
      <c r="R316" s="182" t="n">
        <f aca="false">Q316*H316</f>
        <v>0</v>
      </c>
      <c r="S316" s="182" t="n">
        <v>0</v>
      </c>
      <c r="T316" s="183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84" t="s">
        <v>177</v>
      </c>
      <c r="AT316" s="184" t="s">
        <v>306</v>
      </c>
      <c r="AU316" s="184" t="s">
        <v>83</v>
      </c>
      <c r="AY316" s="3" t="s">
        <v>117</v>
      </c>
      <c r="BE316" s="185" t="n">
        <f aca="false">IF(N316="základná",J316,0)</f>
        <v>0</v>
      </c>
      <c r="BF316" s="185" t="n">
        <f aca="false">IF(N316="znížená",J316,0)</f>
        <v>0</v>
      </c>
      <c r="BG316" s="185" t="n">
        <f aca="false">IF(N316="zákl. prenesená",J316,0)</f>
        <v>0</v>
      </c>
      <c r="BH316" s="185" t="n">
        <f aca="false">IF(N316="zníž. prenesená",J316,0)</f>
        <v>0</v>
      </c>
      <c r="BI316" s="185" t="n">
        <f aca="false">IF(N316="nulová",J316,0)</f>
        <v>0</v>
      </c>
      <c r="BJ316" s="3" t="s">
        <v>83</v>
      </c>
      <c r="BK316" s="185" t="n">
        <f aca="false">ROUND(I316*H316,2)</f>
        <v>0</v>
      </c>
      <c r="BL316" s="3" t="s">
        <v>150</v>
      </c>
      <c r="BM316" s="184" t="s">
        <v>808</v>
      </c>
    </row>
    <row r="317" s="27" customFormat="true" ht="33" hidden="false" customHeight="true" outlineLevel="0" collapsed="false">
      <c r="A317" s="22"/>
      <c r="B317" s="171"/>
      <c r="C317" s="191" t="s">
        <v>524</v>
      </c>
      <c r="D317" s="191" t="s">
        <v>306</v>
      </c>
      <c r="E317" s="192" t="s">
        <v>809</v>
      </c>
      <c r="F317" s="193" t="s">
        <v>810</v>
      </c>
      <c r="G317" s="194" t="s">
        <v>123</v>
      </c>
      <c r="H317" s="195" t="n">
        <v>1</v>
      </c>
      <c r="I317" s="196"/>
      <c r="J317" s="197" t="n">
        <f aca="false">ROUND(I317*H317,2)</f>
        <v>0</v>
      </c>
      <c r="K317" s="198"/>
      <c r="L317" s="199"/>
      <c r="M317" s="200"/>
      <c r="N317" s="201" t="s">
        <v>41</v>
      </c>
      <c r="O317" s="65"/>
      <c r="P317" s="182" t="n">
        <f aca="false">O317*H317</f>
        <v>0</v>
      </c>
      <c r="Q317" s="182" t="n">
        <v>0</v>
      </c>
      <c r="R317" s="182" t="n">
        <f aca="false">Q317*H317</f>
        <v>0</v>
      </c>
      <c r="S317" s="182" t="n">
        <v>0</v>
      </c>
      <c r="T317" s="183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84" t="s">
        <v>177</v>
      </c>
      <c r="AT317" s="184" t="s">
        <v>306</v>
      </c>
      <c r="AU317" s="184" t="s">
        <v>83</v>
      </c>
      <c r="AY317" s="3" t="s">
        <v>117</v>
      </c>
      <c r="BE317" s="185" t="n">
        <f aca="false">IF(N317="základná",J317,0)</f>
        <v>0</v>
      </c>
      <c r="BF317" s="185" t="n">
        <f aca="false">IF(N317="znížená",J317,0)</f>
        <v>0</v>
      </c>
      <c r="BG317" s="185" t="n">
        <f aca="false">IF(N317="zákl. prenesená",J317,0)</f>
        <v>0</v>
      </c>
      <c r="BH317" s="185" t="n">
        <f aca="false">IF(N317="zníž. prenesená",J317,0)</f>
        <v>0</v>
      </c>
      <c r="BI317" s="185" t="n">
        <f aca="false">IF(N317="nulová",J317,0)</f>
        <v>0</v>
      </c>
      <c r="BJ317" s="3" t="s">
        <v>83</v>
      </c>
      <c r="BK317" s="185" t="n">
        <f aca="false">ROUND(I317*H317,2)</f>
        <v>0</v>
      </c>
      <c r="BL317" s="3" t="s">
        <v>150</v>
      </c>
      <c r="BM317" s="184" t="s">
        <v>811</v>
      </c>
    </row>
    <row r="318" s="27" customFormat="true" ht="24.15" hidden="false" customHeight="true" outlineLevel="0" collapsed="false">
      <c r="A318" s="22"/>
      <c r="B318" s="171"/>
      <c r="C318" s="172" t="s">
        <v>812</v>
      </c>
      <c r="D318" s="172" t="s">
        <v>120</v>
      </c>
      <c r="E318" s="173" t="s">
        <v>813</v>
      </c>
      <c r="F318" s="174" t="s">
        <v>814</v>
      </c>
      <c r="G318" s="175" t="s">
        <v>123</v>
      </c>
      <c r="H318" s="176" t="n">
        <v>75</v>
      </c>
      <c r="I318" s="177"/>
      <c r="J318" s="178" t="n">
        <f aca="false">ROUND(I318*H318,2)</f>
        <v>0</v>
      </c>
      <c r="K318" s="179"/>
      <c r="L318" s="23"/>
      <c r="M318" s="180"/>
      <c r="N318" s="181" t="s">
        <v>41</v>
      </c>
      <c r="O318" s="65"/>
      <c r="P318" s="182" t="n">
        <f aca="false">O318*H318</f>
        <v>0</v>
      </c>
      <c r="Q318" s="182" t="n">
        <v>0</v>
      </c>
      <c r="R318" s="182" t="n">
        <f aca="false">Q318*H318</f>
        <v>0</v>
      </c>
      <c r="S318" s="182" t="n">
        <v>0</v>
      </c>
      <c r="T318" s="183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84" t="s">
        <v>150</v>
      </c>
      <c r="AT318" s="184" t="s">
        <v>120</v>
      </c>
      <c r="AU318" s="184" t="s">
        <v>83</v>
      </c>
      <c r="AY318" s="3" t="s">
        <v>117</v>
      </c>
      <c r="BE318" s="185" t="n">
        <f aca="false">IF(N318="základná",J318,0)</f>
        <v>0</v>
      </c>
      <c r="BF318" s="185" t="n">
        <f aca="false">IF(N318="znížená",J318,0)</f>
        <v>0</v>
      </c>
      <c r="BG318" s="185" t="n">
        <f aca="false">IF(N318="zákl. prenesená",J318,0)</f>
        <v>0</v>
      </c>
      <c r="BH318" s="185" t="n">
        <f aca="false">IF(N318="zníž. prenesená",J318,0)</f>
        <v>0</v>
      </c>
      <c r="BI318" s="185" t="n">
        <f aca="false">IF(N318="nulová",J318,0)</f>
        <v>0</v>
      </c>
      <c r="BJ318" s="3" t="s">
        <v>83</v>
      </c>
      <c r="BK318" s="185" t="n">
        <f aca="false">ROUND(I318*H318,2)</f>
        <v>0</v>
      </c>
      <c r="BL318" s="3" t="s">
        <v>150</v>
      </c>
      <c r="BM318" s="184" t="s">
        <v>815</v>
      </c>
    </row>
    <row r="319" s="27" customFormat="true" ht="37.8" hidden="false" customHeight="true" outlineLevel="0" collapsed="false">
      <c r="A319" s="22"/>
      <c r="B319" s="171"/>
      <c r="C319" s="191" t="s">
        <v>527</v>
      </c>
      <c r="D319" s="191" t="s">
        <v>306</v>
      </c>
      <c r="E319" s="192" t="s">
        <v>816</v>
      </c>
      <c r="F319" s="193" t="s">
        <v>817</v>
      </c>
      <c r="G319" s="194" t="s">
        <v>123</v>
      </c>
      <c r="H319" s="195" t="n">
        <v>34</v>
      </c>
      <c r="I319" s="196"/>
      <c r="J319" s="197" t="n">
        <f aca="false">ROUND(I319*H319,2)</f>
        <v>0</v>
      </c>
      <c r="K319" s="198"/>
      <c r="L319" s="199"/>
      <c r="M319" s="200"/>
      <c r="N319" s="201" t="s">
        <v>41</v>
      </c>
      <c r="O319" s="65"/>
      <c r="P319" s="182" t="n">
        <f aca="false">O319*H319</f>
        <v>0</v>
      </c>
      <c r="Q319" s="182" t="n">
        <v>0</v>
      </c>
      <c r="R319" s="182" t="n">
        <f aca="false">Q319*H319</f>
        <v>0</v>
      </c>
      <c r="S319" s="182" t="n">
        <v>0</v>
      </c>
      <c r="T319" s="183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84" t="s">
        <v>177</v>
      </c>
      <c r="AT319" s="184" t="s">
        <v>306</v>
      </c>
      <c r="AU319" s="184" t="s">
        <v>83</v>
      </c>
      <c r="AY319" s="3" t="s">
        <v>117</v>
      </c>
      <c r="BE319" s="185" t="n">
        <f aca="false">IF(N319="základná",J319,0)</f>
        <v>0</v>
      </c>
      <c r="BF319" s="185" t="n">
        <f aca="false">IF(N319="znížená",J319,0)</f>
        <v>0</v>
      </c>
      <c r="BG319" s="185" t="n">
        <f aca="false">IF(N319="zákl. prenesená",J319,0)</f>
        <v>0</v>
      </c>
      <c r="BH319" s="185" t="n">
        <f aca="false">IF(N319="zníž. prenesená",J319,0)</f>
        <v>0</v>
      </c>
      <c r="BI319" s="185" t="n">
        <f aca="false">IF(N319="nulová",J319,0)</f>
        <v>0</v>
      </c>
      <c r="BJ319" s="3" t="s">
        <v>83</v>
      </c>
      <c r="BK319" s="185" t="n">
        <f aca="false">ROUND(I319*H319,2)</f>
        <v>0</v>
      </c>
      <c r="BL319" s="3" t="s">
        <v>150</v>
      </c>
      <c r="BM319" s="184" t="s">
        <v>818</v>
      </c>
    </row>
    <row r="320" s="27" customFormat="true" ht="37.8" hidden="false" customHeight="true" outlineLevel="0" collapsed="false">
      <c r="A320" s="22"/>
      <c r="B320" s="171"/>
      <c r="C320" s="191" t="s">
        <v>819</v>
      </c>
      <c r="D320" s="191" t="s">
        <v>306</v>
      </c>
      <c r="E320" s="192" t="s">
        <v>820</v>
      </c>
      <c r="F320" s="193" t="s">
        <v>821</v>
      </c>
      <c r="G320" s="194" t="s">
        <v>123</v>
      </c>
      <c r="H320" s="195" t="n">
        <v>8</v>
      </c>
      <c r="I320" s="196"/>
      <c r="J320" s="197" t="n">
        <f aca="false">ROUND(I320*H320,2)</f>
        <v>0</v>
      </c>
      <c r="K320" s="198"/>
      <c r="L320" s="199"/>
      <c r="M320" s="200"/>
      <c r="N320" s="201" t="s">
        <v>41</v>
      </c>
      <c r="O320" s="65"/>
      <c r="P320" s="182" t="n">
        <f aca="false">O320*H320</f>
        <v>0</v>
      </c>
      <c r="Q320" s="182" t="n">
        <v>0</v>
      </c>
      <c r="R320" s="182" t="n">
        <f aca="false">Q320*H320</f>
        <v>0</v>
      </c>
      <c r="S320" s="182" t="n">
        <v>0</v>
      </c>
      <c r="T320" s="183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84" t="s">
        <v>177</v>
      </c>
      <c r="AT320" s="184" t="s">
        <v>306</v>
      </c>
      <c r="AU320" s="184" t="s">
        <v>83</v>
      </c>
      <c r="AY320" s="3" t="s">
        <v>117</v>
      </c>
      <c r="BE320" s="185" t="n">
        <f aca="false">IF(N320="základná",J320,0)</f>
        <v>0</v>
      </c>
      <c r="BF320" s="185" t="n">
        <f aca="false">IF(N320="znížená",J320,0)</f>
        <v>0</v>
      </c>
      <c r="BG320" s="185" t="n">
        <f aca="false">IF(N320="zákl. prenesená",J320,0)</f>
        <v>0</v>
      </c>
      <c r="BH320" s="185" t="n">
        <f aca="false">IF(N320="zníž. prenesená",J320,0)</f>
        <v>0</v>
      </c>
      <c r="BI320" s="185" t="n">
        <f aca="false">IF(N320="nulová",J320,0)</f>
        <v>0</v>
      </c>
      <c r="BJ320" s="3" t="s">
        <v>83</v>
      </c>
      <c r="BK320" s="185" t="n">
        <f aca="false">ROUND(I320*H320,2)</f>
        <v>0</v>
      </c>
      <c r="BL320" s="3" t="s">
        <v>150</v>
      </c>
      <c r="BM320" s="184" t="s">
        <v>822</v>
      </c>
    </row>
    <row r="321" s="27" customFormat="true" ht="37.8" hidden="false" customHeight="true" outlineLevel="0" collapsed="false">
      <c r="A321" s="22"/>
      <c r="B321" s="171"/>
      <c r="C321" s="191" t="s">
        <v>531</v>
      </c>
      <c r="D321" s="191" t="s">
        <v>306</v>
      </c>
      <c r="E321" s="192" t="s">
        <v>823</v>
      </c>
      <c r="F321" s="193" t="s">
        <v>824</v>
      </c>
      <c r="G321" s="194" t="s">
        <v>123</v>
      </c>
      <c r="H321" s="195" t="n">
        <v>1</v>
      </c>
      <c r="I321" s="196"/>
      <c r="J321" s="197" t="n">
        <f aca="false">ROUND(I321*H321,2)</f>
        <v>0</v>
      </c>
      <c r="K321" s="198"/>
      <c r="L321" s="199"/>
      <c r="M321" s="200"/>
      <c r="N321" s="201" t="s">
        <v>41</v>
      </c>
      <c r="O321" s="65"/>
      <c r="P321" s="182" t="n">
        <f aca="false">O321*H321</f>
        <v>0</v>
      </c>
      <c r="Q321" s="182" t="n">
        <v>0</v>
      </c>
      <c r="R321" s="182" t="n">
        <f aca="false">Q321*H321</f>
        <v>0</v>
      </c>
      <c r="S321" s="182" t="n">
        <v>0</v>
      </c>
      <c r="T321" s="183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84" t="s">
        <v>177</v>
      </c>
      <c r="AT321" s="184" t="s">
        <v>306</v>
      </c>
      <c r="AU321" s="184" t="s">
        <v>83</v>
      </c>
      <c r="AY321" s="3" t="s">
        <v>117</v>
      </c>
      <c r="BE321" s="185" t="n">
        <f aca="false">IF(N321="základná",J321,0)</f>
        <v>0</v>
      </c>
      <c r="BF321" s="185" t="n">
        <f aca="false">IF(N321="znížená",J321,0)</f>
        <v>0</v>
      </c>
      <c r="BG321" s="185" t="n">
        <f aca="false">IF(N321="zákl. prenesená",J321,0)</f>
        <v>0</v>
      </c>
      <c r="BH321" s="185" t="n">
        <f aca="false">IF(N321="zníž. prenesená",J321,0)</f>
        <v>0</v>
      </c>
      <c r="BI321" s="185" t="n">
        <f aca="false">IF(N321="nulová",J321,0)</f>
        <v>0</v>
      </c>
      <c r="BJ321" s="3" t="s">
        <v>83</v>
      </c>
      <c r="BK321" s="185" t="n">
        <f aca="false">ROUND(I321*H321,2)</f>
        <v>0</v>
      </c>
      <c r="BL321" s="3" t="s">
        <v>150</v>
      </c>
      <c r="BM321" s="184" t="s">
        <v>825</v>
      </c>
    </row>
    <row r="322" s="27" customFormat="true" ht="37.8" hidden="false" customHeight="true" outlineLevel="0" collapsed="false">
      <c r="A322" s="22"/>
      <c r="B322" s="171"/>
      <c r="C322" s="191" t="s">
        <v>826</v>
      </c>
      <c r="D322" s="191" t="s">
        <v>306</v>
      </c>
      <c r="E322" s="192" t="s">
        <v>827</v>
      </c>
      <c r="F322" s="193" t="s">
        <v>828</v>
      </c>
      <c r="G322" s="194" t="s">
        <v>123</v>
      </c>
      <c r="H322" s="195" t="n">
        <v>5</v>
      </c>
      <c r="I322" s="196"/>
      <c r="J322" s="197" t="n">
        <f aca="false">ROUND(I322*H322,2)</f>
        <v>0</v>
      </c>
      <c r="K322" s="198"/>
      <c r="L322" s="199"/>
      <c r="M322" s="200"/>
      <c r="N322" s="201" t="s">
        <v>41</v>
      </c>
      <c r="O322" s="65"/>
      <c r="P322" s="182" t="n">
        <f aca="false">O322*H322</f>
        <v>0</v>
      </c>
      <c r="Q322" s="182" t="n">
        <v>0</v>
      </c>
      <c r="R322" s="182" t="n">
        <f aca="false">Q322*H322</f>
        <v>0</v>
      </c>
      <c r="S322" s="182" t="n">
        <v>0</v>
      </c>
      <c r="T322" s="183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84" t="s">
        <v>177</v>
      </c>
      <c r="AT322" s="184" t="s">
        <v>306</v>
      </c>
      <c r="AU322" s="184" t="s">
        <v>83</v>
      </c>
      <c r="AY322" s="3" t="s">
        <v>117</v>
      </c>
      <c r="BE322" s="185" t="n">
        <f aca="false">IF(N322="základná",J322,0)</f>
        <v>0</v>
      </c>
      <c r="BF322" s="185" t="n">
        <f aca="false">IF(N322="znížená",J322,0)</f>
        <v>0</v>
      </c>
      <c r="BG322" s="185" t="n">
        <f aca="false">IF(N322="zákl. prenesená",J322,0)</f>
        <v>0</v>
      </c>
      <c r="BH322" s="185" t="n">
        <f aca="false">IF(N322="zníž. prenesená",J322,0)</f>
        <v>0</v>
      </c>
      <c r="BI322" s="185" t="n">
        <f aca="false">IF(N322="nulová",J322,0)</f>
        <v>0</v>
      </c>
      <c r="BJ322" s="3" t="s">
        <v>83</v>
      </c>
      <c r="BK322" s="185" t="n">
        <f aca="false">ROUND(I322*H322,2)</f>
        <v>0</v>
      </c>
      <c r="BL322" s="3" t="s">
        <v>150</v>
      </c>
      <c r="BM322" s="184" t="s">
        <v>829</v>
      </c>
    </row>
    <row r="323" s="27" customFormat="true" ht="24.15" hidden="false" customHeight="true" outlineLevel="0" collapsed="false">
      <c r="A323" s="22"/>
      <c r="B323" s="171"/>
      <c r="C323" s="191" t="s">
        <v>534</v>
      </c>
      <c r="D323" s="191" t="s">
        <v>306</v>
      </c>
      <c r="E323" s="192" t="s">
        <v>830</v>
      </c>
      <c r="F323" s="193" t="s">
        <v>831</v>
      </c>
      <c r="G323" s="194" t="s">
        <v>123</v>
      </c>
      <c r="H323" s="195" t="n">
        <v>27</v>
      </c>
      <c r="I323" s="196"/>
      <c r="J323" s="197" t="n">
        <f aca="false">ROUND(I323*H323,2)</f>
        <v>0</v>
      </c>
      <c r="K323" s="198"/>
      <c r="L323" s="199"/>
      <c r="M323" s="200"/>
      <c r="N323" s="201" t="s">
        <v>41</v>
      </c>
      <c r="O323" s="65"/>
      <c r="P323" s="182" t="n">
        <f aca="false">O323*H323</f>
        <v>0</v>
      </c>
      <c r="Q323" s="182" t="n">
        <v>0</v>
      </c>
      <c r="R323" s="182" t="n">
        <f aca="false">Q323*H323</f>
        <v>0</v>
      </c>
      <c r="S323" s="182" t="n">
        <v>0</v>
      </c>
      <c r="T323" s="183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84" t="s">
        <v>177</v>
      </c>
      <c r="AT323" s="184" t="s">
        <v>306</v>
      </c>
      <c r="AU323" s="184" t="s">
        <v>83</v>
      </c>
      <c r="AY323" s="3" t="s">
        <v>117</v>
      </c>
      <c r="BE323" s="185" t="n">
        <f aca="false">IF(N323="základná",J323,0)</f>
        <v>0</v>
      </c>
      <c r="BF323" s="185" t="n">
        <f aca="false">IF(N323="znížená",J323,0)</f>
        <v>0</v>
      </c>
      <c r="BG323" s="185" t="n">
        <f aca="false">IF(N323="zákl. prenesená",J323,0)</f>
        <v>0</v>
      </c>
      <c r="BH323" s="185" t="n">
        <f aca="false">IF(N323="zníž. prenesená",J323,0)</f>
        <v>0</v>
      </c>
      <c r="BI323" s="185" t="n">
        <f aca="false">IF(N323="nulová",J323,0)</f>
        <v>0</v>
      </c>
      <c r="BJ323" s="3" t="s">
        <v>83</v>
      </c>
      <c r="BK323" s="185" t="n">
        <f aca="false">ROUND(I323*H323,2)</f>
        <v>0</v>
      </c>
      <c r="BL323" s="3" t="s">
        <v>150</v>
      </c>
      <c r="BM323" s="184" t="s">
        <v>832</v>
      </c>
    </row>
    <row r="324" s="27" customFormat="true" ht="24.15" hidden="false" customHeight="true" outlineLevel="0" collapsed="false">
      <c r="A324" s="22"/>
      <c r="B324" s="171"/>
      <c r="C324" s="172" t="s">
        <v>833</v>
      </c>
      <c r="D324" s="172" t="s">
        <v>120</v>
      </c>
      <c r="E324" s="173" t="s">
        <v>834</v>
      </c>
      <c r="F324" s="174" t="s">
        <v>835</v>
      </c>
      <c r="G324" s="175" t="s">
        <v>123</v>
      </c>
      <c r="H324" s="176" t="n">
        <v>1</v>
      </c>
      <c r="I324" s="177"/>
      <c r="J324" s="178" t="n">
        <f aca="false">ROUND(I324*H324,2)</f>
        <v>0</v>
      </c>
      <c r="K324" s="179"/>
      <c r="L324" s="23"/>
      <c r="M324" s="180"/>
      <c r="N324" s="181" t="s">
        <v>41</v>
      </c>
      <c r="O324" s="65"/>
      <c r="P324" s="182" t="n">
        <f aca="false">O324*H324</f>
        <v>0</v>
      </c>
      <c r="Q324" s="182" t="n">
        <v>0</v>
      </c>
      <c r="R324" s="182" t="n">
        <f aca="false">Q324*H324</f>
        <v>0</v>
      </c>
      <c r="S324" s="182" t="n">
        <v>0</v>
      </c>
      <c r="T324" s="183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84" t="s">
        <v>150</v>
      </c>
      <c r="AT324" s="184" t="s">
        <v>120</v>
      </c>
      <c r="AU324" s="184" t="s">
        <v>83</v>
      </c>
      <c r="AY324" s="3" t="s">
        <v>117</v>
      </c>
      <c r="BE324" s="185" t="n">
        <f aca="false">IF(N324="základná",J324,0)</f>
        <v>0</v>
      </c>
      <c r="BF324" s="185" t="n">
        <f aca="false">IF(N324="znížená",J324,0)</f>
        <v>0</v>
      </c>
      <c r="BG324" s="185" t="n">
        <f aca="false">IF(N324="zákl. prenesená",J324,0)</f>
        <v>0</v>
      </c>
      <c r="BH324" s="185" t="n">
        <f aca="false">IF(N324="zníž. prenesená",J324,0)</f>
        <v>0</v>
      </c>
      <c r="BI324" s="185" t="n">
        <f aca="false">IF(N324="nulová",J324,0)</f>
        <v>0</v>
      </c>
      <c r="BJ324" s="3" t="s">
        <v>83</v>
      </c>
      <c r="BK324" s="185" t="n">
        <f aca="false">ROUND(I324*H324,2)</f>
        <v>0</v>
      </c>
      <c r="BL324" s="3" t="s">
        <v>150</v>
      </c>
      <c r="BM324" s="184" t="s">
        <v>836</v>
      </c>
    </row>
    <row r="325" s="27" customFormat="true" ht="37.8" hidden="false" customHeight="true" outlineLevel="0" collapsed="false">
      <c r="A325" s="22"/>
      <c r="B325" s="171"/>
      <c r="C325" s="191" t="s">
        <v>538</v>
      </c>
      <c r="D325" s="191" t="s">
        <v>306</v>
      </c>
      <c r="E325" s="192" t="s">
        <v>837</v>
      </c>
      <c r="F325" s="193" t="s">
        <v>838</v>
      </c>
      <c r="G325" s="194" t="s">
        <v>123</v>
      </c>
      <c r="H325" s="195" t="n">
        <v>1</v>
      </c>
      <c r="I325" s="196"/>
      <c r="J325" s="197" t="n">
        <f aca="false">ROUND(I325*H325,2)</f>
        <v>0</v>
      </c>
      <c r="K325" s="198"/>
      <c r="L325" s="199"/>
      <c r="M325" s="200"/>
      <c r="N325" s="201" t="s">
        <v>41</v>
      </c>
      <c r="O325" s="65"/>
      <c r="P325" s="182" t="n">
        <f aca="false">O325*H325</f>
        <v>0</v>
      </c>
      <c r="Q325" s="182" t="n">
        <v>0</v>
      </c>
      <c r="R325" s="182" t="n">
        <f aca="false">Q325*H325</f>
        <v>0</v>
      </c>
      <c r="S325" s="182" t="n">
        <v>0</v>
      </c>
      <c r="T325" s="183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84" t="s">
        <v>177</v>
      </c>
      <c r="AT325" s="184" t="s">
        <v>306</v>
      </c>
      <c r="AU325" s="184" t="s">
        <v>83</v>
      </c>
      <c r="AY325" s="3" t="s">
        <v>117</v>
      </c>
      <c r="BE325" s="185" t="n">
        <f aca="false">IF(N325="základná",J325,0)</f>
        <v>0</v>
      </c>
      <c r="BF325" s="185" t="n">
        <f aca="false">IF(N325="znížená",J325,0)</f>
        <v>0</v>
      </c>
      <c r="BG325" s="185" t="n">
        <f aca="false">IF(N325="zákl. prenesená",J325,0)</f>
        <v>0</v>
      </c>
      <c r="BH325" s="185" t="n">
        <f aca="false">IF(N325="zníž. prenesená",J325,0)</f>
        <v>0</v>
      </c>
      <c r="BI325" s="185" t="n">
        <f aca="false">IF(N325="nulová",J325,0)</f>
        <v>0</v>
      </c>
      <c r="BJ325" s="3" t="s">
        <v>83</v>
      </c>
      <c r="BK325" s="185" t="n">
        <f aca="false">ROUND(I325*H325,2)</f>
        <v>0</v>
      </c>
      <c r="BL325" s="3" t="s">
        <v>150</v>
      </c>
      <c r="BM325" s="184" t="s">
        <v>839</v>
      </c>
    </row>
    <row r="326" s="27" customFormat="true" ht="24.15" hidden="false" customHeight="true" outlineLevel="0" collapsed="false">
      <c r="A326" s="22"/>
      <c r="B326" s="171"/>
      <c r="C326" s="172" t="s">
        <v>840</v>
      </c>
      <c r="D326" s="172" t="s">
        <v>120</v>
      </c>
      <c r="E326" s="173" t="s">
        <v>841</v>
      </c>
      <c r="F326" s="174" t="s">
        <v>842</v>
      </c>
      <c r="G326" s="175" t="s">
        <v>123</v>
      </c>
      <c r="H326" s="176" t="n">
        <v>1</v>
      </c>
      <c r="I326" s="177"/>
      <c r="J326" s="178" t="n">
        <f aca="false">ROUND(I326*H326,2)</f>
        <v>0</v>
      </c>
      <c r="K326" s="179"/>
      <c r="L326" s="23"/>
      <c r="M326" s="180"/>
      <c r="N326" s="181" t="s">
        <v>41</v>
      </c>
      <c r="O326" s="65"/>
      <c r="P326" s="182" t="n">
        <f aca="false">O326*H326</f>
        <v>0</v>
      </c>
      <c r="Q326" s="182" t="n">
        <v>0</v>
      </c>
      <c r="R326" s="182" t="n">
        <f aca="false">Q326*H326</f>
        <v>0</v>
      </c>
      <c r="S326" s="182" t="n">
        <v>0</v>
      </c>
      <c r="T326" s="183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84" t="s">
        <v>150</v>
      </c>
      <c r="AT326" s="184" t="s">
        <v>120</v>
      </c>
      <c r="AU326" s="184" t="s">
        <v>83</v>
      </c>
      <c r="AY326" s="3" t="s">
        <v>117</v>
      </c>
      <c r="BE326" s="185" t="n">
        <f aca="false">IF(N326="základná",J326,0)</f>
        <v>0</v>
      </c>
      <c r="BF326" s="185" t="n">
        <f aca="false">IF(N326="znížená",J326,0)</f>
        <v>0</v>
      </c>
      <c r="BG326" s="185" t="n">
        <f aca="false">IF(N326="zákl. prenesená",J326,0)</f>
        <v>0</v>
      </c>
      <c r="BH326" s="185" t="n">
        <f aca="false">IF(N326="zníž. prenesená",J326,0)</f>
        <v>0</v>
      </c>
      <c r="BI326" s="185" t="n">
        <f aca="false">IF(N326="nulová",J326,0)</f>
        <v>0</v>
      </c>
      <c r="BJ326" s="3" t="s">
        <v>83</v>
      </c>
      <c r="BK326" s="185" t="n">
        <f aca="false">ROUND(I326*H326,2)</f>
        <v>0</v>
      </c>
      <c r="BL326" s="3" t="s">
        <v>150</v>
      </c>
      <c r="BM326" s="184" t="s">
        <v>843</v>
      </c>
    </row>
    <row r="327" s="27" customFormat="true" ht="49.05" hidden="false" customHeight="true" outlineLevel="0" collapsed="false">
      <c r="A327" s="22"/>
      <c r="B327" s="171"/>
      <c r="C327" s="191" t="s">
        <v>541</v>
      </c>
      <c r="D327" s="191" t="s">
        <v>306</v>
      </c>
      <c r="E327" s="192" t="s">
        <v>844</v>
      </c>
      <c r="F327" s="193" t="s">
        <v>845</v>
      </c>
      <c r="G327" s="194" t="s">
        <v>123</v>
      </c>
      <c r="H327" s="195" t="n">
        <v>1</v>
      </c>
      <c r="I327" s="196"/>
      <c r="J327" s="197" t="n">
        <f aca="false">ROUND(I327*H327,2)</f>
        <v>0</v>
      </c>
      <c r="K327" s="198"/>
      <c r="L327" s="199"/>
      <c r="M327" s="200"/>
      <c r="N327" s="201" t="s">
        <v>41</v>
      </c>
      <c r="O327" s="65"/>
      <c r="P327" s="182" t="n">
        <f aca="false">O327*H327</f>
        <v>0</v>
      </c>
      <c r="Q327" s="182" t="n">
        <v>0</v>
      </c>
      <c r="R327" s="182" t="n">
        <f aca="false">Q327*H327</f>
        <v>0</v>
      </c>
      <c r="S327" s="182" t="n">
        <v>0</v>
      </c>
      <c r="T327" s="183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84" t="s">
        <v>177</v>
      </c>
      <c r="AT327" s="184" t="s">
        <v>306</v>
      </c>
      <c r="AU327" s="184" t="s">
        <v>83</v>
      </c>
      <c r="AY327" s="3" t="s">
        <v>117</v>
      </c>
      <c r="BE327" s="185" t="n">
        <f aca="false">IF(N327="základná",J327,0)</f>
        <v>0</v>
      </c>
      <c r="BF327" s="185" t="n">
        <f aca="false">IF(N327="znížená",J327,0)</f>
        <v>0</v>
      </c>
      <c r="BG327" s="185" t="n">
        <f aca="false">IF(N327="zákl. prenesená",J327,0)</f>
        <v>0</v>
      </c>
      <c r="BH327" s="185" t="n">
        <f aca="false">IF(N327="zníž. prenesená",J327,0)</f>
        <v>0</v>
      </c>
      <c r="BI327" s="185" t="n">
        <f aca="false">IF(N327="nulová",J327,0)</f>
        <v>0</v>
      </c>
      <c r="BJ327" s="3" t="s">
        <v>83</v>
      </c>
      <c r="BK327" s="185" t="n">
        <f aca="false">ROUND(I327*H327,2)</f>
        <v>0</v>
      </c>
      <c r="BL327" s="3" t="s">
        <v>150</v>
      </c>
      <c r="BM327" s="184" t="s">
        <v>846</v>
      </c>
    </row>
    <row r="328" s="27" customFormat="true" ht="24.15" hidden="false" customHeight="true" outlineLevel="0" collapsed="false">
      <c r="A328" s="22"/>
      <c r="B328" s="171"/>
      <c r="C328" s="172" t="s">
        <v>847</v>
      </c>
      <c r="D328" s="172" t="s">
        <v>120</v>
      </c>
      <c r="E328" s="173" t="s">
        <v>848</v>
      </c>
      <c r="F328" s="174" t="s">
        <v>849</v>
      </c>
      <c r="G328" s="175" t="s">
        <v>123</v>
      </c>
      <c r="H328" s="176" t="n">
        <v>1</v>
      </c>
      <c r="I328" s="177"/>
      <c r="J328" s="178" t="n">
        <f aca="false">ROUND(I328*H328,2)</f>
        <v>0</v>
      </c>
      <c r="K328" s="179"/>
      <c r="L328" s="23"/>
      <c r="M328" s="180"/>
      <c r="N328" s="181" t="s">
        <v>41</v>
      </c>
      <c r="O328" s="65"/>
      <c r="P328" s="182" t="n">
        <f aca="false">O328*H328</f>
        <v>0</v>
      </c>
      <c r="Q328" s="182" t="n">
        <v>0</v>
      </c>
      <c r="R328" s="182" t="n">
        <f aca="false">Q328*H328</f>
        <v>0</v>
      </c>
      <c r="S328" s="182" t="n">
        <v>0</v>
      </c>
      <c r="T328" s="183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84" t="s">
        <v>150</v>
      </c>
      <c r="AT328" s="184" t="s">
        <v>120</v>
      </c>
      <c r="AU328" s="184" t="s">
        <v>83</v>
      </c>
      <c r="AY328" s="3" t="s">
        <v>117</v>
      </c>
      <c r="BE328" s="185" t="n">
        <f aca="false">IF(N328="základná",J328,0)</f>
        <v>0</v>
      </c>
      <c r="BF328" s="185" t="n">
        <f aca="false">IF(N328="znížená",J328,0)</f>
        <v>0</v>
      </c>
      <c r="BG328" s="185" t="n">
        <f aca="false">IF(N328="zákl. prenesená",J328,0)</f>
        <v>0</v>
      </c>
      <c r="BH328" s="185" t="n">
        <f aca="false">IF(N328="zníž. prenesená",J328,0)</f>
        <v>0</v>
      </c>
      <c r="BI328" s="185" t="n">
        <f aca="false">IF(N328="nulová",J328,0)</f>
        <v>0</v>
      </c>
      <c r="BJ328" s="3" t="s">
        <v>83</v>
      </c>
      <c r="BK328" s="185" t="n">
        <f aca="false">ROUND(I328*H328,2)</f>
        <v>0</v>
      </c>
      <c r="BL328" s="3" t="s">
        <v>150</v>
      </c>
      <c r="BM328" s="184" t="s">
        <v>850</v>
      </c>
    </row>
    <row r="329" s="27" customFormat="true" ht="44.25" hidden="false" customHeight="true" outlineLevel="0" collapsed="false">
      <c r="A329" s="22"/>
      <c r="B329" s="171"/>
      <c r="C329" s="191" t="s">
        <v>545</v>
      </c>
      <c r="D329" s="191" t="s">
        <v>306</v>
      </c>
      <c r="E329" s="192" t="s">
        <v>851</v>
      </c>
      <c r="F329" s="193" t="s">
        <v>852</v>
      </c>
      <c r="G329" s="194" t="s">
        <v>123</v>
      </c>
      <c r="H329" s="195" t="n">
        <v>1</v>
      </c>
      <c r="I329" s="196"/>
      <c r="J329" s="197" t="n">
        <f aca="false">ROUND(I329*H329,2)</f>
        <v>0</v>
      </c>
      <c r="K329" s="198"/>
      <c r="L329" s="199"/>
      <c r="M329" s="200"/>
      <c r="N329" s="201" t="s">
        <v>41</v>
      </c>
      <c r="O329" s="65"/>
      <c r="P329" s="182" t="n">
        <f aca="false">O329*H329</f>
        <v>0</v>
      </c>
      <c r="Q329" s="182" t="n">
        <v>0</v>
      </c>
      <c r="R329" s="182" t="n">
        <f aca="false">Q329*H329</f>
        <v>0</v>
      </c>
      <c r="S329" s="182" t="n">
        <v>0</v>
      </c>
      <c r="T329" s="183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84" t="s">
        <v>177</v>
      </c>
      <c r="AT329" s="184" t="s">
        <v>306</v>
      </c>
      <c r="AU329" s="184" t="s">
        <v>83</v>
      </c>
      <c r="AY329" s="3" t="s">
        <v>117</v>
      </c>
      <c r="BE329" s="185" t="n">
        <f aca="false">IF(N329="základná",J329,0)</f>
        <v>0</v>
      </c>
      <c r="BF329" s="185" t="n">
        <f aca="false">IF(N329="znížená",J329,0)</f>
        <v>0</v>
      </c>
      <c r="BG329" s="185" t="n">
        <f aca="false">IF(N329="zákl. prenesená",J329,0)</f>
        <v>0</v>
      </c>
      <c r="BH329" s="185" t="n">
        <f aca="false">IF(N329="zníž. prenesená",J329,0)</f>
        <v>0</v>
      </c>
      <c r="BI329" s="185" t="n">
        <f aca="false">IF(N329="nulová",J329,0)</f>
        <v>0</v>
      </c>
      <c r="BJ329" s="3" t="s">
        <v>83</v>
      </c>
      <c r="BK329" s="185" t="n">
        <f aca="false">ROUND(I329*H329,2)</f>
        <v>0</v>
      </c>
      <c r="BL329" s="3" t="s">
        <v>150</v>
      </c>
      <c r="BM329" s="184" t="s">
        <v>853</v>
      </c>
    </row>
    <row r="330" s="27" customFormat="true" ht="24.15" hidden="false" customHeight="true" outlineLevel="0" collapsed="false">
      <c r="A330" s="22"/>
      <c r="B330" s="171"/>
      <c r="C330" s="172" t="s">
        <v>854</v>
      </c>
      <c r="D330" s="172" t="s">
        <v>120</v>
      </c>
      <c r="E330" s="173" t="s">
        <v>855</v>
      </c>
      <c r="F330" s="174" t="s">
        <v>856</v>
      </c>
      <c r="G330" s="175" t="s">
        <v>123</v>
      </c>
      <c r="H330" s="176" t="n">
        <v>47</v>
      </c>
      <c r="I330" s="177"/>
      <c r="J330" s="178" t="n">
        <f aca="false">ROUND(I330*H330,2)</f>
        <v>0</v>
      </c>
      <c r="K330" s="179"/>
      <c r="L330" s="23"/>
      <c r="M330" s="180"/>
      <c r="N330" s="181" t="s">
        <v>41</v>
      </c>
      <c r="O330" s="65"/>
      <c r="P330" s="182" t="n">
        <f aca="false">O330*H330</f>
        <v>0</v>
      </c>
      <c r="Q330" s="182" t="n">
        <v>0</v>
      </c>
      <c r="R330" s="182" t="n">
        <f aca="false">Q330*H330</f>
        <v>0</v>
      </c>
      <c r="S330" s="182" t="n">
        <v>0</v>
      </c>
      <c r="T330" s="183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84" t="s">
        <v>150</v>
      </c>
      <c r="AT330" s="184" t="s">
        <v>120</v>
      </c>
      <c r="AU330" s="184" t="s">
        <v>83</v>
      </c>
      <c r="AY330" s="3" t="s">
        <v>117</v>
      </c>
      <c r="BE330" s="185" t="n">
        <f aca="false">IF(N330="základná",J330,0)</f>
        <v>0</v>
      </c>
      <c r="BF330" s="185" t="n">
        <f aca="false">IF(N330="znížená",J330,0)</f>
        <v>0</v>
      </c>
      <c r="BG330" s="185" t="n">
        <f aca="false">IF(N330="zákl. prenesená",J330,0)</f>
        <v>0</v>
      </c>
      <c r="BH330" s="185" t="n">
        <f aca="false">IF(N330="zníž. prenesená",J330,0)</f>
        <v>0</v>
      </c>
      <c r="BI330" s="185" t="n">
        <f aca="false">IF(N330="nulová",J330,0)</f>
        <v>0</v>
      </c>
      <c r="BJ330" s="3" t="s">
        <v>83</v>
      </c>
      <c r="BK330" s="185" t="n">
        <f aca="false">ROUND(I330*H330,2)</f>
        <v>0</v>
      </c>
      <c r="BL330" s="3" t="s">
        <v>150</v>
      </c>
      <c r="BM330" s="184" t="s">
        <v>857</v>
      </c>
    </row>
    <row r="331" s="27" customFormat="true" ht="16.5" hidden="false" customHeight="true" outlineLevel="0" collapsed="false">
      <c r="A331" s="22"/>
      <c r="B331" s="171"/>
      <c r="C331" s="191" t="s">
        <v>548</v>
      </c>
      <c r="D331" s="191" t="s">
        <v>306</v>
      </c>
      <c r="E331" s="192" t="s">
        <v>858</v>
      </c>
      <c r="F331" s="193" t="s">
        <v>859</v>
      </c>
      <c r="G331" s="194" t="s">
        <v>123</v>
      </c>
      <c r="H331" s="195" t="n">
        <v>45</v>
      </c>
      <c r="I331" s="196"/>
      <c r="J331" s="197" t="n">
        <f aca="false">ROUND(I331*H331,2)</f>
        <v>0</v>
      </c>
      <c r="K331" s="198"/>
      <c r="L331" s="199"/>
      <c r="M331" s="200"/>
      <c r="N331" s="201" t="s">
        <v>41</v>
      </c>
      <c r="O331" s="65"/>
      <c r="P331" s="182" t="n">
        <f aca="false">O331*H331</f>
        <v>0</v>
      </c>
      <c r="Q331" s="182" t="n">
        <v>0</v>
      </c>
      <c r="R331" s="182" t="n">
        <f aca="false">Q331*H331</f>
        <v>0</v>
      </c>
      <c r="S331" s="182" t="n">
        <v>0</v>
      </c>
      <c r="T331" s="183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84" t="s">
        <v>177</v>
      </c>
      <c r="AT331" s="184" t="s">
        <v>306</v>
      </c>
      <c r="AU331" s="184" t="s">
        <v>83</v>
      </c>
      <c r="AY331" s="3" t="s">
        <v>117</v>
      </c>
      <c r="BE331" s="185" t="n">
        <f aca="false">IF(N331="základná",J331,0)</f>
        <v>0</v>
      </c>
      <c r="BF331" s="185" t="n">
        <f aca="false">IF(N331="znížená",J331,0)</f>
        <v>0</v>
      </c>
      <c r="BG331" s="185" t="n">
        <f aca="false">IF(N331="zákl. prenesená",J331,0)</f>
        <v>0</v>
      </c>
      <c r="BH331" s="185" t="n">
        <f aca="false">IF(N331="zníž. prenesená",J331,0)</f>
        <v>0</v>
      </c>
      <c r="BI331" s="185" t="n">
        <f aca="false">IF(N331="nulová",J331,0)</f>
        <v>0</v>
      </c>
      <c r="BJ331" s="3" t="s">
        <v>83</v>
      </c>
      <c r="BK331" s="185" t="n">
        <f aca="false">ROUND(I331*H331,2)</f>
        <v>0</v>
      </c>
      <c r="BL331" s="3" t="s">
        <v>150</v>
      </c>
      <c r="BM331" s="184" t="s">
        <v>860</v>
      </c>
    </row>
    <row r="332" s="27" customFormat="true" ht="16.5" hidden="false" customHeight="true" outlineLevel="0" collapsed="false">
      <c r="A332" s="22"/>
      <c r="B332" s="171"/>
      <c r="C332" s="191" t="s">
        <v>861</v>
      </c>
      <c r="D332" s="191" t="s">
        <v>306</v>
      </c>
      <c r="E332" s="192" t="s">
        <v>862</v>
      </c>
      <c r="F332" s="193" t="s">
        <v>863</v>
      </c>
      <c r="G332" s="194" t="s">
        <v>123</v>
      </c>
      <c r="H332" s="195" t="n">
        <v>2</v>
      </c>
      <c r="I332" s="196"/>
      <c r="J332" s="197" t="n">
        <f aca="false">ROUND(I332*H332,2)</f>
        <v>0</v>
      </c>
      <c r="K332" s="198"/>
      <c r="L332" s="199"/>
      <c r="M332" s="200"/>
      <c r="N332" s="201" t="s">
        <v>41</v>
      </c>
      <c r="O332" s="65"/>
      <c r="P332" s="182" t="n">
        <f aca="false">O332*H332</f>
        <v>0</v>
      </c>
      <c r="Q332" s="182" t="n">
        <v>0</v>
      </c>
      <c r="R332" s="182" t="n">
        <f aca="false">Q332*H332</f>
        <v>0</v>
      </c>
      <c r="S332" s="182" t="n">
        <v>0</v>
      </c>
      <c r="T332" s="183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84" t="s">
        <v>177</v>
      </c>
      <c r="AT332" s="184" t="s">
        <v>306</v>
      </c>
      <c r="AU332" s="184" t="s">
        <v>83</v>
      </c>
      <c r="AY332" s="3" t="s">
        <v>117</v>
      </c>
      <c r="BE332" s="185" t="n">
        <f aca="false">IF(N332="základná",J332,0)</f>
        <v>0</v>
      </c>
      <c r="BF332" s="185" t="n">
        <f aca="false">IF(N332="znížená",J332,0)</f>
        <v>0</v>
      </c>
      <c r="BG332" s="185" t="n">
        <f aca="false">IF(N332="zákl. prenesená",J332,0)</f>
        <v>0</v>
      </c>
      <c r="BH332" s="185" t="n">
        <f aca="false">IF(N332="zníž. prenesená",J332,0)</f>
        <v>0</v>
      </c>
      <c r="BI332" s="185" t="n">
        <f aca="false">IF(N332="nulová",J332,0)</f>
        <v>0</v>
      </c>
      <c r="BJ332" s="3" t="s">
        <v>83</v>
      </c>
      <c r="BK332" s="185" t="n">
        <f aca="false">ROUND(I332*H332,2)</f>
        <v>0</v>
      </c>
      <c r="BL332" s="3" t="s">
        <v>150</v>
      </c>
      <c r="BM332" s="184" t="s">
        <v>864</v>
      </c>
    </row>
    <row r="333" s="27" customFormat="true" ht="24.15" hidden="false" customHeight="true" outlineLevel="0" collapsed="false">
      <c r="A333" s="22"/>
      <c r="B333" s="171"/>
      <c r="C333" s="172" t="s">
        <v>552</v>
      </c>
      <c r="D333" s="172" t="s">
        <v>120</v>
      </c>
      <c r="E333" s="173" t="s">
        <v>865</v>
      </c>
      <c r="F333" s="174" t="s">
        <v>866</v>
      </c>
      <c r="G333" s="175" t="s">
        <v>444</v>
      </c>
      <c r="H333" s="176" t="n">
        <v>105.8</v>
      </c>
      <c r="I333" s="177"/>
      <c r="J333" s="178" t="n">
        <f aca="false">ROUND(I333*H333,2)</f>
        <v>0</v>
      </c>
      <c r="K333" s="179"/>
      <c r="L333" s="23"/>
      <c r="M333" s="180"/>
      <c r="N333" s="181" t="s">
        <v>41</v>
      </c>
      <c r="O333" s="65"/>
      <c r="P333" s="182" t="n">
        <f aca="false">O333*H333</f>
        <v>0</v>
      </c>
      <c r="Q333" s="182" t="n">
        <v>6.38091E-005</v>
      </c>
      <c r="R333" s="182" t="n">
        <f aca="false">Q333*H333</f>
        <v>0.00675100278</v>
      </c>
      <c r="S333" s="182" t="n">
        <v>0</v>
      </c>
      <c r="T333" s="183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84" t="s">
        <v>150</v>
      </c>
      <c r="AT333" s="184" t="s">
        <v>120</v>
      </c>
      <c r="AU333" s="184" t="s">
        <v>83</v>
      </c>
      <c r="AY333" s="3" t="s">
        <v>117</v>
      </c>
      <c r="BE333" s="185" t="n">
        <f aca="false">IF(N333="základná",J333,0)</f>
        <v>0</v>
      </c>
      <c r="BF333" s="185" t="n">
        <f aca="false">IF(N333="znížená",J333,0)</f>
        <v>0</v>
      </c>
      <c r="BG333" s="185" t="n">
        <f aca="false">IF(N333="zákl. prenesená",J333,0)</f>
        <v>0</v>
      </c>
      <c r="BH333" s="185" t="n">
        <f aca="false">IF(N333="zníž. prenesená",J333,0)</f>
        <v>0</v>
      </c>
      <c r="BI333" s="185" t="n">
        <f aca="false">IF(N333="nulová",J333,0)</f>
        <v>0</v>
      </c>
      <c r="BJ333" s="3" t="s">
        <v>83</v>
      </c>
      <c r="BK333" s="185" t="n">
        <f aca="false">ROUND(I333*H333,2)</f>
        <v>0</v>
      </c>
      <c r="BL333" s="3" t="s">
        <v>150</v>
      </c>
      <c r="BM333" s="184" t="s">
        <v>867</v>
      </c>
    </row>
    <row r="334" s="27" customFormat="true" ht="24.15" hidden="false" customHeight="true" outlineLevel="0" collapsed="false">
      <c r="A334" s="22"/>
      <c r="B334" s="171"/>
      <c r="C334" s="172" t="s">
        <v>868</v>
      </c>
      <c r="D334" s="172" t="s">
        <v>120</v>
      </c>
      <c r="E334" s="173" t="s">
        <v>869</v>
      </c>
      <c r="F334" s="174" t="s">
        <v>870</v>
      </c>
      <c r="G334" s="175" t="s">
        <v>444</v>
      </c>
      <c r="H334" s="176" t="n">
        <v>5500</v>
      </c>
      <c r="I334" s="177"/>
      <c r="J334" s="178" t="n">
        <f aca="false">ROUND(I334*H334,2)</f>
        <v>0</v>
      </c>
      <c r="K334" s="179"/>
      <c r="L334" s="23"/>
      <c r="M334" s="180"/>
      <c r="N334" s="181" t="s">
        <v>41</v>
      </c>
      <c r="O334" s="65"/>
      <c r="P334" s="182" t="n">
        <f aca="false">O334*H334</f>
        <v>0</v>
      </c>
      <c r="Q334" s="182" t="n">
        <v>5.15079E-005</v>
      </c>
      <c r="R334" s="182" t="n">
        <f aca="false">Q334*H334</f>
        <v>0.28329345</v>
      </c>
      <c r="S334" s="182" t="n">
        <v>0</v>
      </c>
      <c r="T334" s="183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84" t="s">
        <v>150</v>
      </c>
      <c r="AT334" s="184" t="s">
        <v>120</v>
      </c>
      <c r="AU334" s="184" t="s">
        <v>83</v>
      </c>
      <c r="AY334" s="3" t="s">
        <v>117</v>
      </c>
      <c r="BE334" s="185" t="n">
        <f aca="false">IF(N334="základná",J334,0)</f>
        <v>0</v>
      </c>
      <c r="BF334" s="185" t="n">
        <f aca="false">IF(N334="znížená",J334,0)</f>
        <v>0</v>
      </c>
      <c r="BG334" s="185" t="n">
        <f aca="false">IF(N334="zákl. prenesená",J334,0)</f>
        <v>0</v>
      </c>
      <c r="BH334" s="185" t="n">
        <f aca="false">IF(N334="zníž. prenesená",J334,0)</f>
        <v>0</v>
      </c>
      <c r="BI334" s="185" t="n">
        <f aca="false">IF(N334="nulová",J334,0)</f>
        <v>0</v>
      </c>
      <c r="BJ334" s="3" t="s">
        <v>83</v>
      </c>
      <c r="BK334" s="185" t="n">
        <f aca="false">ROUND(I334*H334,2)</f>
        <v>0</v>
      </c>
      <c r="BL334" s="3" t="s">
        <v>150</v>
      </c>
      <c r="BM334" s="184" t="s">
        <v>871</v>
      </c>
    </row>
    <row r="335" s="27" customFormat="true" ht="24.15" hidden="false" customHeight="true" outlineLevel="0" collapsed="false">
      <c r="A335" s="22"/>
      <c r="B335" s="171"/>
      <c r="C335" s="191" t="s">
        <v>555</v>
      </c>
      <c r="D335" s="191" t="s">
        <v>306</v>
      </c>
      <c r="E335" s="192" t="s">
        <v>872</v>
      </c>
      <c r="F335" s="193" t="s">
        <v>873</v>
      </c>
      <c r="G335" s="194" t="s">
        <v>444</v>
      </c>
      <c r="H335" s="195" t="n">
        <v>5500</v>
      </c>
      <c r="I335" s="196"/>
      <c r="J335" s="197" t="n">
        <f aca="false">ROUND(I335*H335,2)</f>
        <v>0</v>
      </c>
      <c r="K335" s="198"/>
      <c r="L335" s="199"/>
      <c r="M335" s="200"/>
      <c r="N335" s="201" t="s">
        <v>41</v>
      </c>
      <c r="O335" s="65"/>
      <c r="P335" s="182" t="n">
        <f aca="false">O335*H335</f>
        <v>0</v>
      </c>
      <c r="Q335" s="182" t="n">
        <v>0</v>
      </c>
      <c r="R335" s="182" t="n">
        <f aca="false">Q335*H335</f>
        <v>0</v>
      </c>
      <c r="S335" s="182" t="n">
        <v>0</v>
      </c>
      <c r="T335" s="183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84" t="s">
        <v>177</v>
      </c>
      <c r="AT335" s="184" t="s">
        <v>306</v>
      </c>
      <c r="AU335" s="184" t="s">
        <v>83</v>
      </c>
      <c r="AY335" s="3" t="s">
        <v>117</v>
      </c>
      <c r="BE335" s="185" t="n">
        <f aca="false">IF(N335="základná",J335,0)</f>
        <v>0</v>
      </c>
      <c r="BF335" s="185" t="n">
        <f aca="false">IF(N335="znížená",J335,0)</f>
        <v>0</v>
      </c>
      <c r="BG335" s="185" t="n">
        <f aca="false">IF(N335="zákl. prenesená",J335,0)</f>
        <v>0</v>
      </c>
      <c r="BH335" s="185" t="n">
        <f aca="false">IF(N335="zníž. prenesená",J335,0)</f>
        <v>0</v>
      </c>
      <c r="BI335" s="185" t="n">
        <f aca="false">IF(N335="nulová",J335,0)</f>
        <v>0</v>
      </c>
      <c r="BJ335" s="3" t="s">
        <v>83</v>
      </c>
      <c r="BK335" s="185" t="n">
        <f aca="false">ROUND(I335*H335,2)</f>
        <v>0</v>
      </c>
      <c r="BL335" s="3" t="s">
        <v>150</v>
      </c>
      <c r="BM335" s="184" t="s">
        <v>874</v>
      </c>
    </row>
    <row r="336" s="27" customFormat="true" ht="24.15" hidden="false" customHeight="true" outlineLevel="0" collapsed="false">
      <c r="A336" s="22"/>
      <c r="B336" s="171"/>
      <c r="C336" s="172" t="s">
        <v>875</v>
      </c>
      <c r="D336" s="172" t="s">
        <v>120</v>
      </c>
      <c r="E336" s="173" t="s">
        <v>876</v>
      </c>
      <c r="F336" s="174" t="s">
        <v>877</v>
      </c>
      <c r="G336" s="175" t="s">
        <v>184</v>
      </c>
      <c r="H336" s="176" t="n">
        <v>3.598</v>
      </c>
      <c r="I336" s="177"/>
      <c r="J336" s="178" t="n">
        <f aca="false">ROUND(I336*H336,2)</f>
        <v>0</v>
      </c>
      <c r="K336" s="179"/>
      <c r="L336" s="23"/>
      <c r="M336" s="180"/>
      <c r="N336" s="181" t="s">
        <v>41</v>
      </c>
      <c r="O336" s="65"/>
      <c r="P336" s="182" t="n">
        <f aca="false">O336*H336</f>
        <v>0</v>
      </c>
      <c r="Q336" s="182" t="n">
        <v>0</v>
      </c>
      <c r="R336" s="182" t="n">
        <f aca="false">Q336*H336</f>
        <v>0</v>
      </c>
      <c r="S336" s="182" t="n">
        <v>0</v>
      </c>
      <c r="T336" s="183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84" t="s">
        <v>150</v>
      </c>
      <c r="AT336" s="184" t="s">
        <v>120</v>
      </c>
      <c r="AU336" s="184" t="s">
        <v>83</v>
      </c>
      <c r="AY336" s="3" t="s">
        <v>117</v>
      </c>
      <c r="BE336" s="185" t="n">
        <f aca="false">IF(N336="základná",J336,0)</f>
        <v>0</v>
      </c>
      <c r="BF336" s="185" t="n">
        <f aca="false">IF(N336="znížená",J336,0)</f>
        <v>0</v>
      </c>
      <c r="BG336" s="185" t="n">
        <f aca="false">IF(N336="zákl. prenesená",J336,0)</f>
        <v>0</v>
      </c>
      <c r="BH336" s="185" t="n">
        <f aca="false">IF(N336="zníž. prenesená",J336,0)</f>
        <v>0</v>
      </c>
      <c r="BI336" s="185" t="n">
        <f aca="false">IF(N336="nulová",J336,0)</f>
        <v>0</v>
      </c>
      <c r="BJ336" s="3" t="s">
        <v>83</v>
      </c>
      <c r="BK336" s="185" t="n">
        <f aca="false">ROUND(I336*H336,2)</f>
        <v>0</v>
      </c>
      <c r="BL336" s="3" t="s">
        <v>150</v>
      </c>
      <c r="BM336" s="184" t="s">
        <v>878</v>
      </c>
    </row>
    <row r="337" s="157" customFormat="true" ht="22.8" hidden="false" customHeight="true" outlineLevel="0" collapsed="false">
      <c r="B337" s="158"/>
      <c r="D337" s="159" t="s">
        <v>74</v>
      </c>
      <c r="E337" s="169" t="s">
        <v>879</v>
      </c>
      <c r="F337" s="169" t="s">
        <v>880</v>
      </c>
      <c r="I337" s="161"/>
      <c r="J337" s="170" t="n">
        <f aca="false">BK337</f>
        <v>0</v>
      </c>
      <c r="L337" s="158"/>
      <c r="M337" s="163"/>
      <c r="N337" s="164"/>
      <c r="O337" s="164"/>
      <c r="P337" s="165" t="n">
        <f aca="false">SUM(P338:P340)</f>
        <v>0</v>
      </c>
      <c r="Q337" s="164"/>
      <c r="R337" s="165" t="n">
        <f aca="false">SUM(R338:R340)</f>
        <v>0.402654639</v>
      </c>
      <c r="S337" s="164"/>
      <c r="T337" s="166" t="n">
        <f aca="false">SUM(T338:T340)</f>
        <v>0</v>
      </c>
      <c r="AR337" s="159" t="s">
        <v>83</v>
      </c>
      <c r="AT337" s="167" t="s">
        <v>74</v>
      </c>
      <c r="AU337" s="167" t="s">
        <v>12</v>
      </c>
      <c r="AY337" s="159" t="s">
        <v>117</v>
      </c>
      <c r="BK337" s="168" t="n">
        <f aca="false">SUM(BK338:BK340)</f>
        <v>0</v>
      </c>
    </row>
    <row r="338" s="27" customFormat="true" ht="24.15" hidden="false" customHeight="true" outlineLevel="0" collapsed="false">
      <c r="A338" s="22"/>
      <c r="B338" s="171"/>
      <c r="C338" s="172" t="s">
        <v>561</v>
      </c>
      <c r="D338" s="172" t="s">
        <v>120</v>
      </c>
      <c r="E338" s="173" t="s">
        <v>881</v>
      </c>
      <c r="F338" s="174" t="s">
        <v>882</v>
      </c>
      <c r="G338" s="175" t="s">
        <v>139</v>
      </c>
      <c r="H338" s="176" t="n">
        <v>106.607</v>
      </c>
      <c r="I338" s="177"/>
      <c r="J338" s="178" t="n">
        <f aca="false">ROUND(I338*H338,2)</f>
        <v>0</v>
      </c>
      <c r="K338" s="179"/>
      <c r="L338" s="23"/>
      <c r="M338" s="180"/>
      <c r="N338" s="181" t="s">
        <v>41</v>
      </c>
      <c r="O338" s="65"/>
      <c r="P338" s="182" t="n">
        <f aca="false">O338*H338</f>
        <v>0</v>
      </c>
      <c r="Q338" s="182" t="n">
        <v>0.003777</v>
      </c>
      <c r="R338" s="182" t="n">
        <f aca="false">Q338*H338</f>
        <v>0.402654639</v>
      </c>
      <c r="S338" s="182" t="n">
        <v>0</v>
      </c>
      <c r="T338" s="183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84" t="s">
        <v>150</v>
      </c>
      <c r="AT338" s="184" t="s">
        <v>120</v>
      </c>
      <c r="AU338" s="184" t="s">
        <v>83</v>
      </c>
      <c r="AY338" s="3" t="s">
        <v>117</v>
      </c>
      <c r="BE338" s="185" t="n">
        <f aca="false">IF(N338="základná",J338,0)</f>
        <v>0</v>
      </c>
      <c r="BF338" s="185" t="n">
        <f aca="false">IF(N338="znížená",J338,0)</f>
        <v>0</v>
      </c>
      <c r="BG338" s="185" t="n">
        <f aca="false">IF(N338="zákl. prenesená",J338,0)</f>
        <v>0</v>
      </c>
      <c r="BH338" s="185" t="n">
        <f aca="false">IF(N338="zníž. prenesená",J338,0)</f>
        <v>0</v>
      </c>
      <c r="BI338" s="185" t="n">
        <f aca="false">IF(N338="nulová",J338,0)</f>
        <v>0</v>
      </c>
      <c r="BJ338" s="3" t="s">
        <v>83</v>
      </c>
      <c r="BK338" s="185" t="n">
        <f aca="false">ROUND(I338*H338,2)</f>
        <v>0</v>
      </c>
      <c r="BL338" s="3" t="s">
        <v>150</v>
      </c>
      <c r="BM338" s="184" t="s">
        <v>883</v>
      </c>
    </row>
    <row r="339" s="27" customFormat="true" ht="16.5" hidden="false" customHeight="true" outlineLevel="0" collapsed="false">
      <c r="A339" s="22"/>
      <c r="B339" s="171"/>
      <c r="C339" s="191" t="s">
        <v>884</v>
      </c>
      <c r="D339" s="191" t="s">
        <v>306</v>
      </c>
      <c r="E339" s="192" t="s">
        <v>885</v>
      </c>
      <c r="F339" s="193" t="s">
        <v>886</v>
      </c>
      <c r="G339" s="194" t="s">
        <v>139</v>
      </c>
      <c r="H339" s="195" t="n">
        <v>108.739</v>
      </c>
      <c r="I339" s="196"/>
      <c r="J339" s="197" t="n">
        <f aca="false">ROUND(I339*H339,2)</f>
        <v>0</v>
      </c>
      <c r="K339" s="198"/>
      <c r="L339" s="199"/>
      <c r="M339" s="200"/>
      <c r="N339" s="201" t="s">
        <v>41</v>
      </c>
      <c r="O339" s="65"/>
      <c r="P339" s="182" t="n">
        <f aca="false">O339*H339</f>
        <v>0</v>
      </c>
      <c r="Q339" s="182" t="n">
        <v>0</v>
      </c>
      <c r="R339" s="182" t="n">
        <f aca="false">Q339*H339</f>
        <v>0</v>
      </c>
      <c r="S339" s="182" t="n">
        <v>0</v>
      </c>
      <c r="T339" s="183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84" t="s">
        <v>177</v>
      </c>
      <c r="AT339" s="184" t="s">
        <v>306</v>
      </c>
      <c r="AU339" s="184" t="s">
        <v>83</v>
      </c>
      <c r="AY339" s="3" t="s">
        <v>117</v>
      </c>
      <c r="BE339" s="185" t="n">
        <f aca="false">IF(N339="základná",J339,0)</f>
        <v>0</v>
      </c>
      <c r="BF339" s="185" t="n">
        <f aca="false">IF(N339="znížená",J339,0)</f>
        <v>0</v>
      </c>
      <c r="BG339" s="185" t="n">
        <f aca="false">IF(N339="zákl. prenesená",J339,0)</f>
        <v>0</v>
      </c>
      <c r="BH339" s="185" t="n">
        <f aca="false">IF(N339="zníž. prenesená",J339,0)</f>
        <v>0</v>
      </c>
      <c r="BI339" s="185" t="n">
        <f aca="false">IF(N339="nulová",J339,0)</f>
        <v>0</v>
      </c>
      <c r="BJ339" s="3" t="s">
        <v>83</v>
      </c>
      <c r="BK339" s="185" t="n">
        <f aca="false">ROUND(I339*H339,2)</f>
        <v>0</v>
      </c>
      <c r="BL339" s="3" t="s">
        <v>150</v>
      </c>
      <c r="BM339" s="184" t="s">
        <v>887</v>
      </c>
    </row>
    <row r="340" s="27" customFormat="true" ht="24.15" hidden="false" customHeight="true" outlineLevel="0" collapsed="false">
      <c r="A340" s="22"/>
      <c r="B340" s="171"/>
      <c r="C340" s="172" t="s">
        <v>564</v>
      </c>
      <c r="D340" s="172" t="s">
        <v>120</v>
      </c>
      <c r="E340" s="173" t="s">
        <v>888</v>
      </c>
      <c r="F340" s="174" t="s">
        <v>889</v>
      </c>
      <c r="G340" s="175" t="s">
        <v>184</v>
      </c>
      <c r="H340" s="176" t="n">
        <v>2.124</v>
      </c>
      <c r="I340" s="177"/>
      <c r="J340" s="178" t="n">
        <f aca="false">ROUND(I340*H340,2)</f>
        <v>0</v>
      </c>
      <c r="K340" s="179"/>
      <c r="L340" s="23"/>
      <c r="M340" s="180"/>
      <c r="N340" s="181" t="s">
        <v>41</v>
      </c>
      <c r="O340" s="65"/>
      <c r="P340" s="182" t="n">
        <f aca="false">O340*H340</f>
        <v>0</v>
      </c>
      <c r="Q340" s="182" t="n">
        <v>0</v>
      </c>
      <c r="R340" s="182" t="n">
        <f aca="false">Q340*H340</f>
        <v>0</v>
      </c>
      <c r="S340" s="182" t="n">
        <v>0</v>
      </c>
      <c r="T340" s="183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84" t="s">
        <v>150</v>
      </c>
      <c r="AT340" s="184" t="s">
        <v>120</v>
      </c>
      <c r="AU340" s="184" t="s">
        <v>83</v>
      </c>
      <c r="AY340" s="3" t="s">
        <v>117</v>
      </c>
      <c r="BE340" s="185" t="n">
        <f aca="false">IF(N340="základná",J340,0)</f>
        <v>0</v>
      </c>
      <c r="BF340" s="185" t="n">
        <f aca="false">IF(N340="znížená",J340,0)</f>
        <v>0</v>
      </c>
      <c r="BG340" s="185" t="n">
        <f aca="false">IF(N340="zákl. prenesená",J340,0)</f>
        <v>0</v>
      </c>
      <c r="BH340" s="185" t="n">
        <f aca="false">IF(N340="zníž. prenesená",J340,0)</f>
        <v>0</v>
      </c>
      <c r="BI340" s="185" t="n">
        <f aca="false">IF(N340="nulová",J340,0)</f>
        <v>0</v>
      </c>
      <c r="BJ340" s="3" t="s">
        <v>83</v>
      </c>
      <c r="BK340" s="185" t="n">
        <f aca="false">ROUND(I340*H340,2)</f>
        <v>0</v>
      </c>
      <c r="BL340" s="3" t="s">
        <v>150</v>
      </c>
      <c r="BM340" s="184" t="s">
        <v>890</v>
      </c>
    </row>
    <row r="341" s="157" customFormat="true" ht="22.8" hidden="false" customHeight="true" outlineLevel="0" collapsed="false">
      <c r="B341" s="158"/>
      <c r="D341" s="159" t="s">
        <v>74</v>
      </c>
      <c r="E341" s="169" t="s">
        <v>891</v>
      </c>
      <c r="F341" s="169" t="s">
        <v>892</v>
      </c>
      <c r="I341" s="161"/>
      <c r="J341" s="170" t="n">
        <f aca="false">BK341</f>
        <v>0</v>
      </c>
      <c r="L341" s="158"/>
      <c r="M341" s="163"/>
      <c r="N341" s="164"/>
      <c r="O341" s="164"/>
      <c r="P341" s="165" t="n">
        <f aca="false">SUM(P342:P348)</f>
        <v>0</v>
      </c>
      <c r="Q341" s="164"/>
      <c r="R341" s="165" t="n">
        <f aca="false">SUM(R342:R348)</f>
        <v>0.000459813</v>
      </c>
      <c r="S341" s="164"/>
      <c r="T341" s="166" t="n">
        <f aca="false">SUM(T342:T348)</f>
        <v>0</v>
      </c>
      <c r="AR341" s="159" t="s">
        <v>83</v>
      </c>
      <c r="AT341" s="167" t="s">
        <v>74</v>
      </c>
      <c r="AU341" s="167" t="s">
        <v>12</v>
      </c>
      <c r="AY341" s="159" t="s">
        <v>117</v>
      </c>
      <c r="BK341" s="168" t="n">
        <f aca="false">SUM(BK342:BK348)</f>
        <v>0</v>
      </c>
    </row>
    <row r="342" s="27" customFormat="true" ht="24.15" hidden="false" customHeight="true" outlineLevel="0" collapsed="false">
      <c r="A342" s="22"/>
      <c r="B342" s="171"/>
      <c r="C342" s="172" t="s">
        <v>893</v>
      </c>
      <c r="D342" s="172" t="s">
        <v>120</v>
      </c>
      <c r="E342" s="173" t="s">
        <v>894</v>
      </c>
      <c r="F342" s="174" t="s">
        <v>895</v>
      </c>
      <c r="G342" s="175" t="s">
        <v>176</v>
      </c>
      <c r="H342" s="176" t="n">
        <v>12.499</v>
      </c>
      <c r="I342" s="177"/>
      <c r="J342" s="178" t="n">
        <f aca="false">ROUND(I342*H342,2)</f>
        <v>0</v>
      </c>
      <c r="K342" s="179"/>
      <c r="L342" s="23"/>
      <c r="M342" s="180"/>
      <c r="N342" s="181" t="s">
        <v>41</v>
      </c>
      <c r="O342" s="65"/>
      <c r="P342" s="182" t="n">
        <f aca="false">O342*H342</f>
        <v>0</v>
      </c>
      <c r="Q342" s="182" t="n">
        <v>1.5E-005</v>
      </c>
      <c r="R342" s="182" t="n">
        <f aca="false">Q342*H342</f>
        <v>0.000187485</v>
      </c>
      <c r="S342" s="182" t="n">
        <v>0</v>
      </c>
      <c r="T342" s="183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84" t="s">
        <v>150</v>
      </c>
      <c r="AT342" s="184" t="s">
        <v>120</v>
      </c>
      <c r="AU342" s="184" t="s">
        <v>83</v>
      </c>
      <c r="AY342" s="3" t="s">
        <v>117</v>
      </c>
      <c r="BE342" s="185" t="n">
        <f aca="false">IF(N342="základná",J342,0)</f>
        <v>0</v>
      </c>
      <c r="BF342" s="185" t="n">
        <f aca="false">IF(N342="znížená",J342,0)</f>
        <v>0</v>
      </c>
      <c r="BG342" s="185" t="n">
        <f aca="false">IF(N342="zákl. prenesená",J342,0)</f>
        <v>0</v>
      </c>
      <c r="BH342" s="185" t="n">
        <f aca="false">IF(N342="zníž. prenesená",J342,0)</f>
        <v>0</v>
      </c>
      <c r="BI342" s="185" t="n">
        <f aca="false">IF(N342="nulová",J342,0)</f>
        <v>0</v>
      </c>
      <c r="BJ342" s="3" t="s">
        <v>83</v>
      </c>
      <c r="BK342" s="185" t="n">
        <f aca="false">ROUND(I342*H342,2)</f>
        <v>0</v>
      </c>
      <c r="BL342" s="3" t="s">
        <v>150</v>
      </c>
      <c r="BM342" s="184" t="s">
        <v>896</v>
      </c>
    </row>
    <row r="343" s="27" customFormat="true" ht="16.5" hidden="false" customHeight="true" outlineLevel="0" collapsed="false">
      <c r="A343" s="22"/>
      <c r="B343" s="171"/>
      <c r="C343" s="191" t="s">
        <v>568</v>
      </c>
      <c r="D343" s="191" t="s">
        <v>306</v>
      </c>
      <c r="E343" s="192" t="s">
        <v>897</v>
      </c>
      <c r="F343" s="193" t="s">
        <v>898</v>
      </c>
      <c r="G343" s="194" t="s">
        <v>176</v>
      </c>
      <c r="H343" s="195" t="n">
        <v>12.624</v>
      </c>
      <c r="I343" s="196"/>
      <c r="J343" s="197" t="n">
        <f aca="false">ROUND(I343*H343,2)</f>
        <v>0</v>
      </c>
      <c r="K343" s="198"/>
      <c r="L343" s="199"/>
      <c r="M343" s="200"/>
      <c r="N343" s="201" t="s">
        <v>41</v>
      </c>
      <c r="O343" s="65"/>
      <c r="P343" s="182" t="n">
        <f aca="false">O343*H343</f>
        <v>0</v>
      </c>
      <c r="Q343" s="182" t="n">
        <v>0</v>
      </c>
      <c r="R343" s="182" t="n">
        <f aca="false">Q343*H343</f>
        <v>0</v>
      </c>
      <c r="S343" s="182" t="n">
        <v>0</v>
      </c>
      <c r="T343" s="183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84" t="s">
        <v>177</v>
      </c>
      <c r="AT343" s="184" t="s">
        <v>306</v>
      </c>
      <c r="AU343" s="184" t="s">
        <v>83</v>
      </c>
      <c r="AY343" s="3" t="s">
        <v>117</v>
      </c>
      <c r="BE343" s="185" t="n">
        <f aca="false">IF(N343="základná",J343,0)</f>
        <v>0</v>
      </c>
      <c r="BF343" s="185" t="n">
        <f aca="false">IF(N343="znížená",J343,0)</f>
        <v>0</v>
      </c>
      <c r="BG343" s="185" t="n">
        <f aca="false">IF(N343="zákl. prenesená",J343,0)</f>
        <v>0</v>
      </c>
      <c r="BH343" s="185" t="n">
        <f aca="false">IF(N343="zníž. prenesená",J343,0)</f>
        <v>0</v>
      </c>
      <c r="BI343" s="185" t="n">
        <f aca="false">IF(N343="nulová",J343,0)</f>
        <v>0</v>
      </c>
      <c r="BJ343" s="3" t="s">
        <v>83</v>
      </c>
      <c r="BK343" s="185" t="n">
        <f aca="false">ROUND(I343*H343,2)</f>
        <v>0</v>
      </c>
      <c r="BL343" s="3" t="s">
        <v>150</v>
      </c>
      <c r="BM343" s="184" t="s">
        <v>899</v>
      </c>
    </row>
    <row r="344" s="27" customFormat="true" ht="24.15" hidden="false" customHeight="true" outlineLevel="0" collapsed="false">
      <c r="A344" s="22"/>
      <c r="B344" s="171"/>
      <c r="C344" s="172" t="s">
        <v>900</v>
      </c>
      <c r="D344" s="172" t="s">
        <v>120</v>
      </c>
      <c r="E344" s="173" t="s">
        <v>901</v>
      </c>
      <c r="F344" s="174" t="s">
        <v>902</v>
      </c>
      <c r="G344" s="175" t="s">
        <v>139</v>
      </c>
      <c r="H344" s="176" t="n">
        <v>12.968</v>
      </c>
      <c r="I344" s="177"/>
      <c r="J344" s="178" t="n">
        <f aca="false">ROUND(I344*H344,2)</f>
        <v>0</v>
      </c>
      <c r="K344" s="179"/>
      <c r="L344" s="23"/>
      <c r="M344" s="180"/>
      <c r="N344" s="181" t="s">
        <v>41</v>
      </c>
      <c r="O344" s="65"/>
      <c r="P344" s="182" t="n">
        <f aca="false">O344*H344</f>
        <v>0</v>
      </c>
      <c r="Q344" s="182" t="n">
        <v>2.1E-005</v>
      </c>
      <c r="R344" s="182" t="n">
        <f aca="false">Q344*H344</f>
        <v>0.000272328</v>
      </c>
      <c r="S344" s="182" t="n">
        <v>0</v>
      </c>
      <c r="T344" s="183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84" t="s">
        <v>150</v>
      </c>
      <c r="AT344" s="184" t="s">
        <v>120</v>
      </c>
      <c r="AU344" s="184" t="s">
        <v>83</v>
      </c>
      <c r="AY344" s="3" t="s">
        <v>117</v>
      </c>
      <c r="BE344" s="185" t="n">
        <f aca="false">IF(N344="základná",J344,0)</f>
        <v>0</v>
      </c>
      <c r="BF344" s="185" t="n">
        <f aca="false">IF(N344="znížená",J344,0)</f>
        <v>0</v>
      </c>
      <c r="BG344" s="185" t="n">
        <f aca="false">IF(N344="zákl. prenesená",J344,0)</f>
        <v>0</v>
      </c>
      <c r="BH344" s="185" t="n">
        <f aca="false">IF(N344="zníž. prenesená",J344,0)</f>
        <v>0</v>
      </c>
      <c r="BI344" s="185" t="n">
        <f aca="false">IF(N344="nulová",J344,0)</f>
        <v>0</v>
      </c>
      <c r="BJ344" s="3" t="s">
        <v>83</v>
      </c>
      <c r="BK344" s="185" t="n">
        <f aca="false">ROUND(I344*H344,2)</f>
        <v>0</v>
      </c>
      <c r="BL344" s="3" t="s">
        <v>150</v>
      </c>
      <c r="BM344" s="184" t="s">
        <v>903</v>
      </c>
    </row>
    <row r="345" s="27" customFormat="true" ht="16.5" hidden="false" customHeight="true" outlineLevel="0" collapsed="false">
      <c r="A345" s="22"/>
      <c r="B345" s="171"/>
      <c r="C345" s="191" t="s">
        <v>571</v>
      </c>
      <c r="D345" s="191" t="s">
        <v>306</v>
      </c>
      <c r="E345" s="192" t="s">
        <v>904</v>
      </c>
      <c r="F345" s="193" t="s">
        <v>905</v>
      </c>
      <c r="G345" s="194" t="s">
        <v>139</v>
      </c>
      <c r="H345" s="195" t="n">
        <v>13.227</v>
      </c>
      <c r="I345" s="196"/>
      <c r="J345" s="197" t="n">
        <f aca="false">ROUND(I345*H345,2)</f>
        <v>0</v>
      </c>
      <c r="K345" s="198"/>
      <c r="L345" s="199"/>
      <c r="M345" s="200"/>
      <c r="N345" s="201" t="s">
        <v>41</v>
      </c>
      <c r="O345" s="65"/>
      <c r="P345" s="182" t="n">
        <f aca="false">O345*H345</f>
        <v>0</v>
      </c>
      <c r="Q345" s="182" t="n">
        <v>0</v>
      </c>
      <c r="R345" s="182" t="n">
        <f aca="false">Q345*H345</f>
        <v>0</v>
      </c>
      <c r="S345" s="182" t="n">
        <v>0</v>
      </c>
      <c r="T345" s="183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84" t="s">
        <v>177</v>
      </c>
      <c r="AT345" s="184" t="s">
        <v>306</v>
      </c>
      <c r="AU345" s="184" t="s">
        <v>83</v>
      </c>
      <c r="AY345" s="3" t="s">
        <v>117</v>
      </c>
      <c r="BE345" s="185" t="n">
        <f aca="false">IF(N345="základná",J345,0)</f>
        <v>0</v>
      </c>
      <c r="BF345" s="185" t="n">
        <f aca="false">IF(N345="znížená",J345,0)</f>
        <v>0</v>
      </c>
      <c r="BG345" s="185" t="n">
        <f aca="false">IF(N345="zákl. prenesená",J345,0)</f>
        <v>0</v>
      </c>
      <c r="BH345" s="185" t="n">
        <f aca="false">IF(N345="zníž. prenesená",J345,0)</f>
        <v>0</v>
      </c>
      <c r="BI345" s="185" t="n">
        <f aca="false">IF(N345="nulová",J345,0)</f>
        <v>0</v>
      </c>
      <c r="BJ345" s="3" t="s">
        <v>83</v>
      </c>
      <c r="BK345" s="185" t="n">
        <f aca="false">ROUND(I345*H345,2)</f>
        <v>0</v>
      </c>
      <c r="BL345" s="3" t="s">
        <v>150</v>
      </c>
      <c r="BM345" s="184" t="s">
        <v>906</v>
      </c>
    </row>
    <row r="346" s="27" customFormat="true" ht="24.15" hidden="false" customHeight="true" outlineLevel="0" collapsed="false">
      <c r="A346" s="22"/>
      <c r="B346" s="171"/>
      <c r="C346" s="172" t="s">
        <v>907</v>
      </c>
      <c r="D346" s="172" t="s">
        <v>120</v>
      </c>
      <c r="E346" s="173" t="s">
        <v>908</v>
      </c>
      <c r="F346" s="174" t="s">
        <v>909</v>
      </c>
      <c r="G346" s="175" t="s">
        <v>139</v>
      </c>
      <c r="H346" s="176" t="n">
        <v>12.968</v>
      </c>
      <c r="I346" s="177"/>
      <c r="J346" s="178" t="n">
        <f aca="false">ROUND(I346*H346,2)</f>
        <v>0</v>
      </c>
      <c r="K346" s="179"/>
      <c r="L346" s="23"/>
      <c r="M346" s="180"/>
      <c r="N346" s="181" t="s">
        <v>41</v>
      </c>
      <c r="O346" s="65"/>
      <c r="P346" s="182" t="n">
        <f aca="false">O346*H346</f>
        <v>0</v>
      </c>
      <c r="Q346" s="182" t="n">
        <v>0</v>
      </c>
      <c r="R346" s="182" t="n">
        <f aca="false">Q346*H346</f>
        <v>0</v>
      </c>
      <c r="S346" s="182" t="n">
        <v>0</v>
      </c>
      <c r="T346" s="183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84" t="s">
        <v>150</v>
      </c>
      <c r="AT346" s="184" t="s">
        <v>120</v>
      </c>
      <c r="AU346" s="184" t="s">
        <v>83</v>
      </c>
      <c r="AY346" s="3" t="s">
        <v>117</v>
      </c>
      <c r="BE346" s="185" t="n">
        <f aca="false">IF(N346="základná",J346,0)</f>
        <v>0</v>
      </c>
      <c r="BF346" s="185" t="n">
        <f aca="false">IF(N346="znížená",J346,0)</f>
        <v>0</v>
      </c>
      <c r="BG346" s="185" t="n">
        <f aca="false">IF(N346="zákl. prenesená",J346,0)</f>
        <v>0</v>
      </c>
      <c r="BH346" s="185" t="n">
        <f aca="false">IF(N346="zníž. prenesená",J346,0)</f>
        <v>0</v>
      </c>
      <c r="BI346" s="185" t="n">
        <f aca="false">IF(N346="nulová",J346,0)</f>
        <v>0</v>
      </c>
      <c r="BJ346" s="3" t="s">
        <v>83</v>
      </c>
      <c r="BK346" s="185" t="n">
        <f aca="false">ROUND(I346*H346,2)</f>
        <v>0</v>
      </c>
      <c r="BL346" s="3" t="s">
        <v>150</v>
      </c>
      <c r="BM346" s="184" t="s">
        <v>910</v>
      </c>
    </row>
    <row r="347" s="27" customFormat="true" ht="21.75" hidden="false" customHeight="true" outlineLevel="0" collapsed="false">
      <c r="A347" s="22"/>
      <c r="B347" s="171"/>
      <c r="C347" s="191" t="s">
        <v>575</v>
      </c>
      <c r="D347" s="191" t="s">
        <v>306</v>
      </c>
      <c r="E347" s="192" t="s">
        <v>911</v>
      </c>
      <c r="F347" s="193" t="s">
        <v>912</v>
      </c>
      <c r="G347" s="194" t="s">
        <v>139</v>
      </c>
      <c r="H347" s="195" t="n">
        <v>13.357</v>
      </c>
      <c r="I347" s="196"/>
      <c r="J347" s="197" t="n">
        <f aca="false">ROUND(I347*H347,2)</f>
        <v>0</v>
      </c>
      <c r="K347" s="198"/>
      <c r="L347" s="199"/>
      <c r="M347" s="200"/>
      <c r="N347" s="201" t="s">
        <v>41</v>
      </c>
      <c r="O347" s="65"/>
      <c r="P347" s="182" t="n">
        <f aca="false">O347*H347</f>
        <v>0</v>
      </c>
      <c r="Q347" s="182" t="n">
        <v>0</v>
      </c>
      <c r="R347" s="182" t="n">
        <f aca="false">Q347*H347</f>
        <v>0</v>
      </c>
      <c r="S347" s="182" t="n">
        <v>0</v>
      </c>
      <c r="T347" s="183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84" t="s">
        <v>177</v>
      </c>
      <c r="AT347" s="184" t="s">
        <v>306</v>
      </c>
      <c r="AU347" s="184" t="s">
        <v>83</v>
      </c>
      <c r="AY347" s="3" t="s">
        <v>117</v>
      </c>
      <c r="BE347" s="185" t="n">
        <f aca="false">IF(N347="základná",J347,0)</f>
        <v>0</v>
      </c>
      <c r="BF347" s="185" t="n">
        <f aca="false">IF(N347="znížená",J347,0)</f>
        <v>0</v>
      </c>
      <c r="BG347" s="185" t="n">
        <f aca="false">IF(N347="zákl. prenesená",J347,0)</f>
        <v>0</v>
      </c>
      <c r="BH347" s="185" t="n">
        <f aca="false">IF(N347="zníž. prenesená",J347,0)</f>
        <v>0</v>
      </c>
      <c r="BI347" s="185" t="n">
        <f aca="false">IF(N347="nulová",J347,0)</f>
        <v>0</v>
      </c>
      <c r="BJ347" s="3" t="s">
        <v>83</v>
      </c>
      <c r="BK347" s="185" t="n">
        <f aca="false">ROUND(I347*H347,2)</f>
        <v>0</v>
      </c>
      <c r="BL347" s="3" t="s">
        <v>150</v>
      </c>
      <c r="BM347" s="184" t="s">
        <v>913</v>
      </c>
    </row>
    <row r="348" s="27" customFormat="true" ht="24.15" hidden="false" customHeight="true" outlineLevel="0" collapsed="false">
      <c r="A348" s="22"/>
      <c r="B348" s="171"/>
      <c r="C348" s="172" t="s">
        <v>914</v>
      </c>
      <c r="D348" s="172" t="s">
        <v>120</v>
      </c>
      <c r="E348" s="173" t="s">
        <v>915</v>
      </c>
      <c r="F348" s="174" t="s">
        <v>916</v>
      </c>
      <c r="G348" s="175" t="s">
        <v>184</v>
      </c>
      <c r="H348" s="176" t="n">
        <v>0.238</v>
      </c>
      <c r="I348" s="177"/>
      <c r="J348" s="178" t="n">
        <f aca="false">ROUND(I348*H348,2)</f>
        <v>0</v>
      </c>
      <c r="K348" s="179"/>
      <c r="L348" s="23"/>
      <c r="M348" s="180"/>
      <c r="N348" s="181" t="s">
        <v>41</v>
      </c>
      <c r="O348" s="65"/>
      <c r="P348" s="182" t="n">
        <f aca="false">O348*H348</f>
        <v>0</v>
      </c>
      <c r="Q348" s="182" t="n">
        <v>0</v>
      </c>
      <c r="R348" s="182" t="n">
        <f aca="false">Q348*H348</f>
        <v>0</v>
      </c>
      <c r="S348" s="182" t="n">
        <v>0</v>
      </c>
      <c r="T348" s="183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84" t="s">
        <v>150</v>
      </c>
      <c r="AT348" s="184" t="s">
        <v>120</v>
      </c>
      <c r="AU348" s="184" t="s">
        <v>83</v>
      </c>
      <c r="AY348" s="3" t="s">
        <v>117</v>
      </c>
      <c r="BE348" s="185" t="n">
        <f aca="false">IF(N348="základná",J348,0)</f>
        <v>0</v>
      </c>
      <c r="BF348" s="185" t="n">
        <f aca="false">IF(N348="znížená",J348,0)</f>
        <v>0</v>
      </c>
      <c r="BG348" s="185" t="n">
        <f aca="false">IF(N348="zákl. prenesená",J348,0)</f>
        <v>0</v>
      </c>
      <c r="BH348" s="185" t="n">
        <f aca="false">IF(N348="zníž. prenesená",J348,0)</f>
        <v>0</v>
      </c>
      <c r="BI348" s="185" t="n">
        <f aca="false">IF(N348="nulová",J348,0)</f>
        <v>0</v>
      </c>
      <c r="BJ348" s="3" t="s">
        <v>83</v>
      </c>
      <c r="BK348" s="185" t="n">
        <f aca="false">ROUND(I348*H348,2)</f>
        <v>0</v>
      </c>
      <c r="BL348" s="3" t="s">
        <v>150</v>
      </c>
      <c r="BM348" s="184" t="s">
        <v>917</v>
      </c>
    </row>
    <row r="349" s="157" customFormat="true" ht="22.8" hidden="false" customHeight="true" outlineLevel="0" collapsed="false">
      <c r="B349" s="158"/>
      <c r="D349" s="159" t="s">
        <v>74</v>
      </c>
      <c r="E349" s="169" t="s">
        <v>259</v>
      </c>
      <c r="F349" s="169" t="s">
        <v>260</v>
      </c>
      <c r="I349" s="161"/>
      <c r="J349" s="170" t="n">
        <f aca="false">BK349</f>
        <v>0</v>
      </c>
      <c r="L349" s="158"/>
      <c r="M349" s="163"/>
      <c r="N349" s="164"/>
      <c r="O349" s="164"/>
      <c r="P349" s="165" t="n">
        <f aca="false">SUM(P350:P354)</f>
        <v>0</v>
      </c>
      <c r="Q349" s="164"/>
      <c r="R349" s="165" t="n">
        <f aca="false">SUM(R350:R354)</f>
        <v>0</v>
      </c>
      <c r="S349" s="164"/>
      <c r="T349" s="166" t="n">
        <f aca="false">SUM(T350:T354)</f>
        <v>0</v>
      </c>
      <c r="AR349" s="159" t="s">
        <v>83</v>
      </c>
      <c r="AT349" s="167" t="s">
        <v>74</v>
      </c>
      <c r="AU349" s="167" t="s">
        <v>12</v>
      </c>
      <c r="AY349" s="159" t="s">
        <v>117</v>
      </c>
      <c r="BK349" s="168" t="n">
        <f aca="false">SUM(BK350:BK354)</f>
        <v>0</v>
      </c>
    </row>
    <row r="350" s="27" customFormat="true" ht="24.15" hidden="false" customHeight="true" outlineLevel="0" collapsed="false">
      <c r="A350" s="22"/>
      <c r="B350" s="171"/>
      <c r="C350" s="172" t="s">
        <v>578</v>
      </c>
      <c r="D350" s="172" t="s">
        <v>120</v>
      </c>
      <c r="E350" s="173" t="s">
        <v>918</v>
      </c>
      <c r="F350" s="174" t="s">
        <v>919</v>
      </c>
      <c r="G350" s="175" t="s">
        <v>139</v>
      </c>
      <c r="H350" s="176" t="n">
        <v>1576.229</v>
      </c>
      <c r="I350" s="177"/>
      <c r="J350" s="178" t="n">
        <f aca="false">ROUND(I350*H350,2)</f>
        <v>0</v>
      </c>
      <c r="K350" s="179"/>
      <c r="L350" s="23"/>
      <c r="M350" s="180"/>
      <c r="N350" s="181" t="s">
        <v>41</v>
      </c>
      <c r="O350" s="65"/>
      <c r="P350" s="182" t="n">
        <f aca="false">O350*H350</f>
        <v>0</v>
      </c>
      <c r="Q350" s="182" t="n">
        <v>0</v>
      </c>
      <c r="R350" s="182" t="n">
        <f aca="false">Q350*H350</f>
        <v>0</v>
      </c>
      <c r="S350" s="182" t="n">
        <v>0</v>
      </c>
      <c r="T350" s="183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84" t="s">
        <v>150</v>
      </c>
      <c r="AT350" s="184" t="s">
        <v>120</v>
      </c>
      <c r="AU350" s="184" t="s">
        <v>83</v>
      </c>
      <c r="AY350" s="3" t="s">
        <v>117</v>
      </c>
      <c r="BE350" s="185" t="n">
        <f aca="false">IF(N350="základná",J350,0)</f>
        <v>0</v>
      </c>
      <c r="BF350" s="185" t="n">
        <f aca="false">IF(N350="znížená",J350,0)</f>
        <v>0</v>
      </c>
      <c r="BG350" s="185" t="n">
        <f aca="false">IF(N350="zákl. prenesená",J350,0)</f>
        <v>0</v>
      </c>
      <c r="BH350" s="185" t="n">
        <f aca="false">IF(N350="zníž. prenesená",J350,0)</f>
        <v>0</v>
      </c>
      <c r="BI350" s="185" t="n">
        <f aca="false">IF(N350="nulová",J350,0)</f>
        <v>0</v>
      </c>
      <c r="BJ350" s="3" t="s">
        <v>83</v>
      </c>
      <c r="BK350" s="185" t="n">
        <f aca="false">ROUND(I350*H350,2)</f>
        <v>0</v>
      </c>
      <c r="BL350" s="3" t="s">
        <v>150</v>
      </c>
      <c r="BM350" s="184" t="s">
        <v>920</v>
      </c>
    </row>
    <row r="351" s="27" customFormat="true" ht="16.5" hidden="false" customHeight="true" outlineLevel="0" collapsed="false">
      <c r="A351" s="22"/>
      <c r="B351" s="171"/>
      <c r="C351" s="191" t="s">
        <v>921</v>
      </c>
      <c r="D351" s="191" t="s">
        <v>306</v>
      </c>
      <c r="E351" s="192" t="s">
        <v>922</v>
      </c>
      <c r="F351" s="193" t="s">
        <v>923</v>
      </c>
      <c r="G351" s="194" t="s">
        <v>139</v>
      </c>
      <c r="H351" s="195" t="n">
        <v>1623.516</v>
      </c>
      <c r="I351" s="196"/>
      <c r="J351" s="197" t="n">
        <f aca="false">ROUND(I351*H351,2)</f>
        <v>0</v>
      </c>
      <c r="K351" s="198"/>
      <c r="L351" s="199"/>
      <c r="M351" s="200"/>
      <c r="N351" s="201" t="s">
        <v>41</v>
      </c>
      <c r="O351" s="65"/>
      <c r="P351" s="182" t="n">
        <f aca="false">O351*H351</f>
        <v>0</v>
      </c>
      <c r="Q351" s="182" t="n">
        <v>0</v>
      </c>
      <c r="R351" s="182" t="n">
        <f aca="false">Q351*H351</f>
        <v>0</v>
      </c>
      <c r="S351" s="182" t="n">
        <v>0</v>
      </c>
      <c r="T351" s="183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84" t="s">
        <v>177</v>
      </c>
      <c r="AT351" s="184" t="s">
        <v>306</v>
      </c>
      <c r="AU351" s="184" t="s">
        <v>83</v>
      </c>
      <c r="AY351" s="3" t="s">
        <v>117</v>
      </c>
      <c r="BE351" s="185" t="n">
        <f aca="false">IF(N351="základná",J351,0)</f>
        <v>0</v>
      </c>
      <c r="BF351" s="185" t="n">
        <f aca="false">IF(N351="znížená",J351,0)</f>
        <v>0</v>
      </c>
      <c r="BG351" s="185" t="n">
        <f aca="false">IF(N351="zákl. prenesená",J351,0)</f>
        <v>0</v>
      </c>
      <c r="BH351" s="185" t="n">
        <f aca="false">IF(N351="zníž. prenesená",J351,0)</f>
        <v>0</v>
      </c>
      <c r="BI351" s="185" t="n">
        <f aca="false">IF(N351="nulová",J351,0)</f>
        <v>0</v>
      </c>
      <c r="BJ351" s="3" t="s">
        <v>83</v>
      </c>
      <c r="BK351" s="185" t="n">
        <f aca="false">ROUND(I351*H351,2)</f>
        <v>0</v>
      </c>
      <c r="BL351" s="3" t="s">
        <v>150</v>
      </c>
      <c r="BM351" s="184" t="s">
        <v>924</v>
      </c>
    </row>
    <row r="352" s="27" customFormat="true" ht="33" hidden="false" customHeight="true" outlineLevel="0" collapsed="false">
      <c r="A352" s="22"/>
      <c r="B352" s="171"/>
      <c r="C352" s="172" t="s">
        <v>582</v>
      </c>
      <c r="D352" s="172" t="s">
        <v>120</v>
      </c>
      <c r="E352" s="173" t="s">
        <v>925</v>
      </c>
      <c r="F352" s="174" t="s">
        <v>926</v>
      </c>
      <c r="G352" s="175" t="s">
        <v>139</v>
      </c>
      <c r="H352" s="176" t="n">
        <v>22.082</v>
      </c>
      <c r="I352" s="177"/>
      <c r="J352" s="178" t="n">
        <f aca="false">ROUND(I352*H352,2)</f>
        <v>0</v>
      </c>
      <c r="K352" s="179"/>
      <c r="L352" s="23"/>
      <c r="M352" s="180"/>
      <c r="N352" s="181" t="s">
        <v>41</v>
      </c>
      <c r="O352" s="65"/>
      <c r="P352" s="182" t="n">
        <f aca="false">O352*H352</f>
        <v>0</v>
      </c>
      <c r="Q352" s="182" t="n">
        <v>0</v>
      </c>
      <c r="R352" s="182" t="n">
        <f aca="false">Q352*H352</f>
        <v>0</v>
      </c>
      <c r="S352" s="182" t="n">
        <v>0</v>
      </c>
      <c r="T352" s="183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84" t="s">
        <v>150</v>
      </c>
      <c r="AT352" s="184" t="s">
        <v>120</v>
      </c>
      <c r="AU352" s="184" t="s">
        <v>83</v>
      </c>
      <c r="AY352" s="3" t="s">
        <v>117</v>
      </c>
      <c r="BE352" s="185" t="n">
        <f aca="false">IF(N352="základná",J352,0)</f>
        <v>0</v>
      </c>
      <c r="BF352" s="185" t="n">
        <f aca="false">IF(N352="znížená",J352,0)</f>
        <v>0</v>
      </c>
      <c r="BG352" s="185" t="n">
        <f aca="false">IF(N352="zákl. prenesená",J352,0)</f>
        <v>0</v>
      </c>
      <c r="BH352" s="185" t="n">
        <f aca="false">IF(N352="zníž. prenesená",J352,0)</f>
        <v>0</v>
      </c>
      <c r="BI352" s="185" t="n">
        <f aca="false">IF(N352="nulová",J352,0)</f>
        <v>0</v>
      </c>
      <c r="BJ352" s="3" t="s">
        <v>83</v>
      </c>
      <c r="BK352" s="185" t="n">
        <f aca="false">ROUND(I352*H352,2)</f>
        <v>0</v>
      </c>
      <c r="BL352" s="3" t="s">
        <v>150</v>
      </c>
      <c r="BM352" s="184" t="s">
        <v>927</v>
      </c>
    </row>
    <row r="353" s="27" customFormat="true" ht="16.5" hidden="false" customHeight="true" outlineLevel="0" collapsed="false">
      <c r="A353" s="22"/>
      <c r="B353" s="171"/>
      <c r="C353" s="191" t="s">
        <v>928</v>
      </c>
      <c r="D353" s="191" t="s">
        <v>306</v>
      </c>
      <c r="E353" s="192" t="s">
        <v>929</v>
      </c>
      <c r="F353" s="193" t="s">
        <v>930</v>
      </c>
      <c r="G353" s="194" t="s">
        <v>139</v>
      </c>
      <c r="H353" s="195" t="n">
        <v>22.744</v>
      </c>
      <c r="I353" s="196"/>
      <c r="J353" s="197" t="n">
        <f aca="false">ROUND(I353*H353,2)</f>
        <v>0</v>
      </c>
      <c r="K353" s="198"/>
      <c r="L353" s="199"/>
      <c r="M353" s="200"/>
      <c r="N353" s="201" t="s">
        <v>41</v>
      </c>
      <c r="O353" s="65"/>
      <c r="P353" s="182" t="n">
        <f aca="false">O353*H353</f>
        <v>0</v>
      </c>
      <c r="Q353" s="182" t="n">
        <v>0</v>
      </c>
      <c r="R353" s="182" t="n">
        <f aca="false">Q353*H353</f>
        <v>0</v>
      </c>
      <c r="S353" s="182" t="n">
        <v>0</v>
      </c>
      <c r="T353" s="183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84" t="s">
        <v>177</v>
      </c>
      <c r="AT353" s="184" t="s">
        <v>306</v>
      </c>
      <c r="AU353" s="184" t="s">
        <v>83</v>
      </c>
      <c r="AY353" s="3" t="s">
        <v>117</v>
      </c>
      <c r="BE353" s="185" t="n">
        <f aca="false">IF(N353="základná",J353,0)</f>
        <v>0</v>
      </c>
      <c r="BF353" s="185" t="n">
        <f aca="false">IF(N353="znížená",J353,0)</f>
        <v>0</v>
      </c>
      <c r="BG353" s="185" t="n">
        <f aca="false">IF(N353="zákl. prenesená",J353,0)</f>
        <v>0</v>
      </c>
      <c r="BH353" s="185" t="n">
        <f aca="false">IF(N353="zníž. prenesená",J353,0)</f>
        <v>0</v>
      </c>
      <c r="BI353" s="185" t="n">
        <f aca="false">IF(N353="nulová",J353,0)</f>
        <v>0</v>
      </c>
      <c r="BJ353" s="3" t="s">
        <v>83</v>
      </c>
      <c r="BK353" s="185" t="n">
        <f aca="false">ROUND(I353*H353,2)</f>
        <v>0</v>
      </c>
      <c r="BL353" s="3" t="s">
        <v>150</v>
      </c>
      <c r="BM353" s="184" t="s">
        <v>931</v>
      </c>
    </row>
    <row r="354" s="27" customFormat="true" ht="24.15" hidden="false" customHeight="true" outlineLevel="0" collapsed="false">
      <c r="A354" s="22"/>
      <c r="B354" s="171"/>
      <c r="C354" s="172" t="s">
        <v>585</v>
      </c>
      <c r="D354" s="172" t="s">
        <v>120</v>
      </c>
      <c r="E354" s="173" t="s">
        <v>932</v>
      </c>
      <c r="F354" s="174" t="s">
        <v>933</v>
      </c>
      <c r="G354" s="175" t="s">
        <v>184</v>
      </c>
      <c r="H354" s="176" t="n">
        <v>31.954</v>
      </c>
      <c r="I354" s="177"/>
      <c r="J354" s="178" t="n">
        <f aca="false">ROUND(I354*H354,2)</f>
        <v>0</v>
      </c>
      <c r="K354" s="179"/>
      <c r="L354" s="23"/>
      <c r="M354" s="180"/>
      <c r="N354" s="181" t="s">
        <v>41</v>
      </c>
      <c r="O354" s="65"/>
      <c r="P354" s="182" t="n">
        <f aca="false">O354*H354</f>
        <v>0</v>
      </c>
      <c r="Q354" s="182" t="n">
        <v>0</v>
      </c>
      <c r="R354" s="182" t="n">
        <f aca="false">Q354*H354</f>
        <v>0</v>
      </c>
      <c r="S354" s="182" t="n">
        <v>0</v>
      </c>
      <c r="T354" s="183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84" t="s">
        <v>150</v>
      </c>
      <c r="AT354" s="184" t="s">
        <v>120</v>
      </c>
      <c r="AU354" s="184" t="s">
        <v>83</v>
      </c>
      <c r="AY354" s="3" t="s">
        <v>117</v>
      </c>
      <c r="BE354" s="185" t="n">
        <f aca="false">IF(N354="základná",J354,0)</f>
        <v>0</v>
      </c>
      <c r="BF354" s="185" t="n">
        <f aca="false">IF(N354="znížená",J354,0)</f>
        <v>0</v>
      </c>
      <c r="BG354" s="185" t="n">
        <f aca="false">IF(N354="zákl. prenesená",J354,0)</f>
        <v>0</v>
      </c>
      <c r="BH354" s="185" t="n">
        <f aca="false">IF(N354="zníž. prenesená",J354,0)</f>
        <v>0</v>
      </c>
      <c r="BI354" s="185" t="n">
        <f aca="false">IF(N354="nulová",J354,0)</f>
        <v>0</v>
      </c>
      <c r="BJ354" s="3" t="s">
        <v>83</v>
      </c>
      <c r="BK354" s="185" t="n">
        <f aca="false">ROUND(I354*H354,2)</f>
        <v>0</v>
      </c>
      <c r="BL354" s="3" t="s">
        <v>150</v>
      </c>
      <c r="BM354" s="184" t="s">
        <v>934</v>
      </c>
    </row>
    <row r="355" s="157" customFormat="true" ht="22.8" hidden="false" customHeight="true" outlineLevel="0" collapsed="false">
      <c r="B355" s="158"/>
      <c r="D355" s="159" t="s">
        <v>74</v>
      </c>
      <c r="E355" s="169" t="s">
        <v>935</v>
      </c>
      <c r="F355" s="169" t="s">
        <v>936</v>
      </c>
      <c r="I355" s="161"/>
      <c r="J355" s="170" t="n">
        <f aca="false">BK355</f>
        <v>0</v>
      </c>
      <c r="L355" s="158"/>
      <c r="M355" s="163"/>
      <c r="N355" s="164"/>
      <c r="O355" s="164"/>
      <c r="P355" s="165" t="n">
        <f aca="false">SUM(P356:P357)</f>
        <v>0</v>
      </c>
      <c r="Q355" s="164"/>
      <c r="R355" s="165" t="n">
        <f aca="false">SUM(R356:R357)</f>
        <v>3.03811692</v>
      </c>
      <c r="S355" s="164"/>
      <c r="T355" s="166" t="n">
        <f aca="false">SUM(T356:T357)</f>
        <v>0</v>
      </c>
      <c r="AR355" s="159" t="s">
        <v>83</v>
      </c>
      <c r="AT355" s="167" t="s">
        <v>74</v>
      </c>
      <c r="AU355" s="167" t="s">
        <v>12</v>
      </c>
      <c r="AY355" s="159" t="s">
        <v>117</v>
      </c>
      <c r="BK355" s="168" t="n">
        <f aca="false">SUM(BK356:BK357)</f>
        <v>0</v>
      </c>
    </row>
    <row r="356" s="27" customFormat="true" ht="37.8" hidden="false" customHeight="true" outlineLevel="0" collapsed="false">
      <c r="A356" s="22"/>
      <c r="B356" s="171"/>
      <c r="C356" s="172" t="s">
        <v>937</v>
      </c>
      <c r="D356" s="172" t="s">
        <v>120</v>
      </c>
      <c r="E356" s="173" t="s">
        <v>938</v>
      </c>
      <c r="F356" s="174" t="s">
        <v>939</v>
      </c>
      <c r="G356" s="175" t="s">
        <v>139</v>
      </c>
      <c r="H356" s="176" t="n">
        <v>259.004</v>
      </c>
      <c r="I356" s="177"/>
      <c r="J356" s="178" t="n">
        <f aca="false">ROUND(I356*H356,2)</f>
        <v>0</v>
      </c>
      <c r="K356" s="179"/>
      <c r="L356" s="23"/>
      <c r="M356" s="180"/>
      <c r="N356" s="181" t="s">
        <v>41</v>
      </c>
      <c r="O356" s="65"/>
      <c r="P356" s="182" t="n">
        <f aca="false">O356*H356</f>
        <v>0</v>
      </c>
      <c r="Q356" s="182" t="n">
        <v>0.01173</v>
      </c>
      <c r="R356" s="182" t="n">
        <f aca="false">Q356*H356</f>
        <v>3.03811692</v>
      </c>
      <c r="S356" s="182" t="n">
        <v>0</v>
      </c>
      <c r="T356" s="183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84" t="s">
        <v>150</v>
      </c>
      <c r="AT356" s="184" t="s">
        <v>120</v>
      </c>
      <c r="AU356" s="184" t="s">
        <v>83</v>
      </c>
      <c r="AY356" s="3" t="s">
        <v>117</v>
      </c>
      <c r="BE356" s="185" t="n">
        <f aca="false">IF(N356="základná",J356,0)</f>
        <v>0</v>
      </c>
      <c r="BF356" s="185" t="n">
        <f aca="false">IF(N356="znížená",J356,0)</f>
        <v>0</v>
      </c>
      <c r="BG356" s="185" t="n">
        <f aca="false">IF(N356="zákl. prenesená",J356,0)</f>
        <v>0</v>
      </c>
      <c r="BH356" s="185" t="n">
        <f aca="false">IF(N356="zníž. prenesená",J356,0)</f>
        <v>0</v>
      </c>
      <c r="BI356" s="185" t="n">
        <f aca="false">IF(N356="nulová",J356,0)</f>
        <v>0</v>
      </c>
      <c r="BJ356" s="3" t="s">
        <v>83</v>
      </c>
      <c r="BK356" s="185" t="n">
        <f aca="false">ROUND(I356*H356,2)</f>
        <v>0</v>
      </c>
      <c r="BL356" s="3" t="s">
        <v>150</v>
      </c>
      <c r="BM356" s="184" t="s">
        <v>940</v>
      </c>
    </row>
    <row r="357" s="27" customFormat="true" ht="24.15" hidden="false" customHeight="true" outlineLevel="0" collapsed="false">
      <c r="A357" s="22"/>
      <c r="B357" s="171"/>
      <c r="C357" s="172" t="s">
        <v>588</v>
      </c>
      <c r="D357" s="172" t="s">
        <v>120</v>
      </c>
      <c r="E357" s="173" t="s">
        <v>941</v>
      </c>
      <c r="F357" s="174" t="s">
        <v>942</v>
      </c>
      <c r="G357" s="175" t="s">
        <v>184</v>
      </c>
      <c r="H357" s="176" t="n">
        <v>12.468</v>
      </c>
      <c r="I357" s="177"/>
      <c r="J357" s="178" t="n">
        <f aca="false">ROUND(I357*H357,2)</f>
        <v>0</v>
      </c>
      <c r="K357" s="179"/>
      <c r="L357" s="23"/>
      <c r="M357" s="180"/>
      <c r="N357" s="181" t="s">
        <v>41</v>
      </c>
      <c r="O357" s="65"/>
      <c r="P357" s="182" t="n">
        <f aca="false">O357*H357</f>
        <v>0</v>
      </c>
      <c r="Q357" s="182" t="n">
        <v>0</v>
      </c>
      <c r="R357" s="182" t="n">
        <f aca="false">Q357*H357</f>
        <v>0</v>
      </c>
      <c r="S357" s="182" t="n">
        <v>0</v>
      </c>
      <c r="T357" s="183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84" t="s">
        <v>150</v>
      </c>
      <c r="AT357" s="184" t="s">
        <v>120</v>
      </c>
      <c r="AU357" s="184" t="s">
        <v>83</v>
      </c>
      <c r="AY357" s="3" t="s">
        <v>117</v>
      </c>
      <c r="BE357" s="185" t="n">
        <f aca="false">IF(N357="základná",J357,0)</f>
        <v>0</v>
      </c>
      <c r="BF357" s="185" t="n">
        <f aca="false">IF(N357="znížená",J357,0)</f>
        <v>0</v>
      </c>
      <c r="BG357" s="185" t="n">
        <f aca="false">IF(N357="zákl. prenesená",J357,0)</f>
        <v>0</v>
      </c>
      <c r="BH357" s="185" t="n">
        <f aca="false">IF(N357="zníž. prenesená",J357,0)</f>
        <v>0</v>
      </c>
      <c r="BI357" s="185" t="n">
        <f aca="false">IF(N357="nulová",J357,0)</f>
        <v>0</v>
      </c>
      <c r="BJ357" s="3" t="s">
        <v>83</v>
      </c>
      <c r="BK357" s="185" t="n">
        <f aca="false">ROUND(I357*H357,2)</f>
        <v>0</v>
      </c>
      <c r="BL357" s="3" t="s">
        <v>150</v>
      </c>
      <c r="BM357" s="184" t="s">
        <v>943</v>
      </c>
    </row>
    <row r="358" s="157" customFormat="true" ht="22.8" hidden="false" customHeight="true" outlineLevel="0" collapsed="false">
      <c r="B358" s="158"/>
      <c r="D358" s="159" t="s">
        <v>74</v>
      </c>
      <c r="E358" s="169" t="s">
        <v>944</v>
      </c>
      <c r="F358" s="169" t="s">
        <v>945</v>
      </c>
      <c r="I358" s="161"/>
      <c r="J358" s="170" t="n">
        <f aca="false">BK358</f>
        <v>0</v>
      </c>
      <c r="L358" s="158"/>
      <c r="M358" s="163"/>
      <c r="N358" s="164"/>
      <c r="O358" s="164"/>
      <c r="P358" s="165" t="n">
        <f aca="false">SUM(P359:P361)</f>
        <v>0</v>
      </c>
      <c r="Q358" s="164"/>
      <c r="R358" s="165" t="n">
        <f aca="false">SUM(R359:R361)</f>
        <v>0.586825498</v>
      </c>
      <c r="S358" s="164"/>
      <c r="T358" s="166" t="n">
        <f aca="false">SUM(T359:T361)</f>
        <v>0</v>
      </c>
      <c r="AR358" s="159" t="s">
        <v>83</v>
      </c>
      <c r="AT358" s="167" t="s">
        <v>74</v>
      </c>
      <c r="AU358" s="167" t="s">
        <v>12</v>
      </c>
      <c r="AY358" s="159" t="s">
        <v>117</v>
      </c>
      <c r="BK358" s="168" t="n">
        <f aca="false">SUM(BK359:BK361)</f>
        <v>0</v>
      </c>
    </row>
    <row r="359" s="27" customFormat="true" ht="33" hidden="false" customHeight="true" outlineLevel="0" collapsed="false">
      <c r="A359" s="22"/>
      <c r="B359" s="171"/>
      <c r="C359" s="172" t="s">
        <v>946</v>
      </c>
      <c r="D359" s="172" t="s">
        <v>120</v>
      </c>
      <c r="E359" s="173" t="s">
        <v>947</v>
      </c>
      <c r="F359" s="174" t="s">
        <v>948</v>
      </c>
      <c r="G359" s="175" t="s">
        <v>139</v>
      </c>
      <c r="H359" s="176" t="n">
        <v>179.074</v>
      </c>
      <c r="I359" s="177"/>
      <c r="J359" s="178" t="n">
        <f aca="false">ROUND(I359*H359,2)</f>
        <v>0</v>
      </c>
      <c r="K359" s="179"/>
      <c r="L359" s="23"/>
      <c r="M359" s="180"/>
      <c r="N359" s="181" t="s">
        <v>41</v>
      </c>
      <c r="O359" s="65"/>
      <c r="P359" s="182" t="n">
        <f aca="false">O359*H359</f>
        <v>0</v>
      </c>
      <c r="Q359" s="182" t="n">
        <v>0.003277</v>
      </c>
      <c r="R359" s="182" t="n">
        <f aca="false">Q359*H359</f>
        <v>0.586825498</v>
      </c>
      <c r="S359" s="182" t="n">
        <v>0</v>
      </c>
      <c r="T359" s="183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84" t="s">
        <v>150</v>
      </c>
      <c r="AT359" s="184" t="s">
        <v>120</v>
      </c>
      <c r="AU359" s="184" t="s">
        <v>83</v>
      </c>
      <c r="AY359" s="3" t="s">
        <v>117</v>
      </c>
      <c r="BE359" s="185" t="n">
        <f aca="false">IF(N359="základná",J359,0)</f>
        <v>0</v>
      </c>
      <c r="BF359" s="185" t="n">
        <f aca="false">IF(N359="znížená",J359,0)</f>
        <v>0</v>
      </c>
      <c r="BG359" s="185" t="n">
        <f aca="false">IF(N359="zákl. prenesená",J359,0)</f>
        <v>0</v>
      </c>
      <c r="BH359" s="185" t="n">
        <f aca="false">IF(N359="zníž. prenesená",J359,0)</f>
        <v>0</v>
      </c>
      <c r="BI359" s="185" t="n">
        <f aca="false">IF(N359="nulová",J359,0)</f>
        <v>0</v>
      </c>
      <c r="BJ359" s="3" t="s">
        <v>83</v>
      </c>
      <c r="BK359" s="185" t="n">
        <f aca="false">ROUND(I359*H359,2)</f>
        <v>0</v>
      </c>
      <c r="BL359" s="3" t="s">
        <v>150</v>
      </c>
      <c r="BM359" s="184" t="s">
        <v>949</v>
      </c>
    </row>
    <row r="360" s="27" customFormat="true" ht="16.5" hidden="false" customHeight="true" outlineLevel="0" collapsed="false">
      <c r="A360" s="22"/>
      <c r="B360" s="171"/>
      <c r="C360" s="191" t="s">
        <v>591</v>
      </c>
      <c r="D360" s="191" t="s">
        <v>306</v>
      </c>
      <c r="E360" s="192" t="s">
        <v>950</v>
      </c>
      <c r="F360" s="193" t="s">
        <v>951</v>
      </c>
      <c r="G360" s="194" t="s">
        <v>139</v>
      </c>
      <c r="H360" s="195" t="n">
        <v>182.656</v>
      </c>
      <c r="I360" s="196"/>
      <c r="J360" s="197" t="n">
        <f aca="false">ROUND(I360*H360,2)</f>
        <v>0</v>
      </c>
      <c r="K360" s="198"/>
      <c r="L360" s="199"/>
      <c r="M360" s="200"/>
      <c r="N360" s="201" t="s">
        <v>41</v>
      </c>
      <c r="O360" s="65"/>
      <c r="P360" s="182" t="n">
        <f aca="false">O360*H360</f>
        <v>0</v>
      </c>
      <c r="Q360" s="182" t="n">
        <v>0</v>
      </c>
      <c r="R360" s="182" t="n">
        <f aca="false">Q360*H360</f>
        <v>0</v>
      </c>
      <c r="S360" s="182" t="n">
        <v>0</v>
      </c>
      <c r="T360" s="183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84" t="s">
        <v>177</v>
      </c>
      <c r="AT360" s="184" t="s">
        <v>306</v>
      </c>
      <c r="AU360" s="184" t="s">
        <v>83</v>
      </c>
      <c r="AY360" s="3" t="s">
        <v>117</v>
      </c>
      <c r="BE360" s="185" t="n">
        <f aca="false">IF(N360="základná",J360,0)</f>
        <v>0</v>
      </c>
      <c r="BF360" s="185" t="n">
        <f aca="false">IF(N360="znížená",J360,0)</f>
        <v>0</v>
      </c>
      <c r="BG360" s="185" t="n">
        <f aca="false">IF(N360="zákl. prenesená",J360,0)</f>
        <v>0</v>
      </c>
      <c r="BH360" s="185" t="n">
        <f aca="false">IF(N360="zníž. prenesená",J360,0)</f>
        <v>0</v>
      </c>
      <c r="BI360" s="185" t="n">
        <f aca="false">IF(N360="nulová",J360,0)</f>
        <v>0</v>
      </c>
      <c r="BJ360" s="3" t="s">
        <v>83</v>
      </c>
      <c r="BK360" s="185" t="n">
        <f aca="false">ROUND(I360*H360,2)</f>
        <v>0</v>
      </c>
      <c r="BL360" s="3" t="s">
        <v>150</v>
      </c>
      <c r="BM360" s="184" t="s">
        <v>952</v>
      </c>
    </row>
    <row r="361" s="27" customFormat="true" ht="24.15" hidden="false" customHeight="true" outlineLevel="0" collapsed="false">
      <c r="A361" s="22"/>
      <c r="B361" s="171"/>
      <c r="C361" s="172" t="s">
        <v>953</v>
      </c>
      <c r="D361" s="172" t="s">
        <v>120</v>
      </c>
      <c r="E361" s="173" t="s">
        <v>954</v>
      </c>
      <c r="F361" s="174" t="s">
        <v>955</v>
      </c>
      <c r="G361" s="175" t="s">
        <v>184</v>
      </c>
      <c r="H361" s="176" t="n">
        <v>1.24</v>
      </c>
      <c r="I361" s="177"/>
      <c r="J361" s="178" t="n">
        <f aca="false">ROUND(I361*H361,2)</f>
        <v>0</v>
      </c>
      <c r="K361" s="179"/>
      <c r="L361" s="23"/>
      <c r="M361" s="180"/>
      <c r="N361" s="181" t="s">
        <v>41</v>
      </c>
      <c r="O361" s="65"/>
      <c r="P361" s="182" t="n">
        <f aca="false">O361*H361</f>
        <v>0</v>
      </c>
      <c r="Q361" s="182" t="n">
        <v>0</v>
      </c>
      <c r="R361" s="182" t="n">
        <f aca="false">Q361*H361</f>
        <v>0</v>
      </c>
      <c r="S361" s="182" t="n">
        <v>0</v>
      </c>
      <c r="T361" s="183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84" t="s">
        <v>150</v>
      </c>
      <c r="AT361" s="184" t="s">
        <v>120</v>
      </c>
      <c r="AU361" s="184" t="s">
        <v>83</v>
      </c>
      <c r="AY361" s="3" t="s">
        <v>117</v>
      </c>
      <c r="BE361" s="185" t="n">
        <f aca="false">IF(N361="základná",J361,0)</f>
        <v>0</v>
      </c>
      <c r="BF361" s="185" t="n">
        <f aca="false">IF(N361="znížená",J361,0)</f>
        <v>0</v>
      </c>
      <c r="BG361" s="185" t="n">
        <f aca="false">IF(N361="zákl. prenesená",J361,0)</f>
        <v>0</v>
      </c>
      <c r="BH361" s="185" t="n">
        <f aca="false">IF(N361="zníž. prenesená",J361,0)</f>
        <v>0</v>
      </c>
      <c r="BI361" s="185" t="n">
        <f aca="false">IF(N361="nulová",J361,0)</f>
        <v>0</v>
      </c>
      <c r="BJ361" s="3" t="s">
        <v>83</v>
      </c>
      <c r="BK361" s="185" t="n">
        <f aca="false">ROUND(I361*H361,2)</f>
        <v>0</v>
      </c>
      <c r="BL361" s="3" t="s">
        <v>150</v>
      </c>
      <c r="BM361" s="184" t="s">
        <v>956</v>
      </c>
    </row>
    <row r="362" s="157" customFormat="true" ht="22.8" hidden="false" customHeight="true" outlineLevel="0" collapsed="false">
      <c r="B362" s="158"/>
      <c r="D362" s="159" t="s">
        <v>74</v>
      </c>
      <c r="E362" s="169" t="s">
        <v>957</v>
      </c>
      <c r="F362" s="169" t="s">
        <v>958</v>
      </c>
      <c r="I362" s="161"/>
      <c r="J362" s="170" t="n">
        <f aca="false">BK362</f>
        <v>0</v>
      </c>
      <c r="L362" s="158"/>
      <c r="M362" s="163"/>
      <c r="N362" s="164"/>
      <c r="O362" s="164"/>
      <c r="P362" s="165" t="n">
        <f aca="false">P363</f>
        <v>0</v>
      </c>
      <c r="Q362" s="164"/>
      <c r="R362" s="165" t="n">
        <f aca="false">R363</f>
        <v>0.7331565728</v>
      </c>
      <c r="S362" s="164"/>
      <c r="T362" s="166" t="n">
        <f aca="false">T363</f>
        <v>0</v>
      </c>
      <c r="AR362" s="159" t="s">
        <v>83</v>
      </c>
      <c r="AT362" s="167" t="s">
        <v>74</v>
      </c>
      <c r="AU362" s="167" t="s">
        <v>12</v>
      </c>
      <c r="AY362" s="159" t="s">
        <v>117</v>
      </c>
      <c r="BK362" s="168" t="n">
        <f aca="false">BK363</f>
        <v>0</v>
      </c>
    </row>
    <row r="363" s="27" customFormat="true" ht="44.25" hidden="false" customHeight="true" outlineLevel="0" collapsed="false">
      <c r="A363" s="22"/>
      <c r="B363" s="171"/>
      <c r="C363" s="172" t="s">
        <v>595</v>
      </c>
      <c r="D363" s="172" t="s">
        <v>120</v>
      </c>
      <c r="E363" s="173" t="s">
        <v>959</v>
      </c>
      <c r="F363" s="174" t="s">
        <v>960</v>
      </c>
      <c r="G363" s="175" t="s">
        <v>139</v>
      </c>
      <c r="H363" s="176" t="n">
        <v>1804.027</v>
      </c>
      <c r="I363" s="177"/>
      <c r="J363" s="178" t="n">
        <f aca="false">ROUND(I363*H363,2)</f>
        <v>0</v>
      </c>
      <c r="K363" s="179"/>
      <c r="L363" s="23"/>
      <c r="M363" s="180"/>
      <c r="N363" s="181" t="s">
        <v>41</v>
      </c>
      <c r="O363" s="65"/>
      <c r="P363" s="182" t="n">
        <f aca="false">O363*H363</f>
        <v>0</v>
      </c>
      <c r="Q363" s="182" t="n">
        <v>0.0004064</v>
      </c>
      <c r="R363" s="182" t="n">
        <f aca="false">Q363*H363</f>
        <v>0.7331565728</v>
      </c>
      <c r="S363" s="182" t="n">
        <v>0</v>
      </c>
      <c r="T363" s="183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84" t="s">
        <v>150</v>
      </c>
      <c r="AT363" s="184" t="s">
        <v>120</v>
      </c>
      <c r="AU363" s="184" t="s">
        <v>83</v>
      </c>
      <c r="AY363" s="3" t="s">
        <v>117</v>
      </c>
      <c r="BE363" s="185" t="n">
        <f aca="false">IF(N363="základná",J363,0)</f>
        <v>0</v>
      </c>
      <c r="BF363" s="185" t="n">
        <f aca="false">IF(N363="znížená",J363,0)</f>
        <v>0</v>
      </c>
      <c r="BG363" s="185" t="n">
        <f aca="false">IF(N363="zákl. prenesená",J363,0)</f>
        <v>0</v>
      </c>
      <c r="BH363" s="185" t="n">
        <f aca="false">IF(N363="zníž. prenesená",J363,0)</f>
        <v>0</v>
      </c>
      <c r="BI363" s="185" t="n">
        <f aca="false">IF(N363="nulová",J363,0)</f>
        <v>0</v>
      </c>
      <c r="BJ363" s="3" t="s">
        <v>83</v>
      </c>
      <c r="BK363" s="185" t="n">
        <f aca="false">ROUND(I363*H363,2)</f>
        <v>0</v>
      </c>
      <c r="BL363" s="3" t="s">
        <v>150</v>
      </c>
      <c r="BM363" s="184" t="s">
        <v>961</v>
      </c>
    </row>
    <row r="364" s="157" customFormat="true" ht="22.8" hidden="false" customHeight="true" outlineLevel="0" collapsed="false">
      <c r="B364" s="158"/>
      <c r="D364" s="159" t="s">
        <v>74</v>
      </c>
      <c r="E364" s="169" t="s">
        <v>962</v>
      </c>
      <c r="F364" s="169" t="s">
        <v>963</v>
      </c>
      <c r="I364" s="161"/>
      <c r="J364" s="170" t="n">
        <f aca="false">BK364</f>
        <v>0</v>
      </c>
      <c r="L364" s="158"/>
      <c r="M364" s="163"/>
      <c r="N364" s="164"/>
      <c r="O364" s="164"/>
      <c r="P364" s="165" t="n">
        <f aca="false">SUM(P365:P366)</f>
        <v>0</v>
      </c>
      <c r="Q364" s="164"/>
      <c r="R364" s="165" t="n">
        <f aca="false">SUM(R365:R366)</f>
        <v>0.045668532</v>
      </c>
      <c r="S364" s="164"/>
      <c r="T364" s="166" t="n">
        <f aca="false">SUM(T365:T366)</f>
        <v>0</v>
      </c>
      <c r="AR364" s="159" t="s">
        <v>83</v>
      </c>
      <c r="AT364" s="167" t="s">
        <v>74</v>
      </c>
      <c r="AU364" s="167" t="s">
        <v>12</v>
      </c>
      <c r="AY364" s="159" t="s">
        <v>117</v>
      </c>
      <c r="BK364" s="168" t="n">
        <f aca="false">SUM(BK365:BK366)</f>
        <v>0</v>
      </c>
    </row>
    <row r="365" s="27" customFormat="true" ht="37.8" hidden="false" customHeight="true" outlineLevel="0" collapsed="false">
      <c r="A365" s="22"/>
      <c r="B365" s="171"/>
      <c r="C365" s="172" t="s">
        <v>964</v>
      </c>
      <c r="D365" s="172" t="s">
        <v>120</v>
      </c>
      <c r="E365" s="173" t="s">
        <v>965</v>
      </c>
      <c r="F365" s="174" t="s">
        <v>966</v>
      </c>
      <c r="G365" s="175" t="s">
        <v>139</v>
      </c>
      <c r="H365" s="176" t="n">
        <v>50.7</v>
      </c>
      <c r="I365" s="177"/>
      <c r="J365" s="178" t="n">
        <f aca="false">ROUND(I365*H365,2)</f>
        <v>0</v>
      </c>
      <c r="K365" s="179"/>
      <c r="L365" s="23"/>
      <c r="M365" s="180"/>
      <c r="N365" s="181" t="s">
        <v>41</v>
      </c>
      <c r="O365" s="65"/>
      <c r="P365" s="182" t="n">
        <f aca="false">O365*H365</f>
        <v>0</v>
      </c>
      <c r="Q365" s="182" t="n">
        <v>0.00043543</v>
      </c>
      <c r="R365" s="182" t="n">
        <f aca="false">Q365*H365</f>
        <v>0.022076301</v>
      </c>
      <c r="S365" s="182" t="n">
        <v>0</v>
      </c>
      <c r="T365" s="183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84" t="s">
        <v>150</v>
      </c>
      <c r="AT365" s="184" t="s">
        <v>120</v>
      </c>
      <c r="AU365" s="184" t="s">
        <v>83</v>
      </c>
      <c r="AY365" s="3" t="s">
        <v>117</v>
      </c>
      <c r="BE365" s="185" t="n">
        <f aca="false">IF(N365="základná",J365,0)</f>
        <v>0</v>
      </c>
      <c r="BF365" s="185" t="n">
        <f aca="false">IF(N365="znížená",J365,0)</f>
        <v>0</v>
      </c>
      <c r="BG365" s="185" t="n">
        <f aca="false">IF(N365="zákl. prenesená",J365,0)</f>
        <v>0</v>
      </c>
      <c r="BH365" s="185" t="n">
        <f aca="false">IF(N365="zníž. prenesená",J365,0)</f>
        <v>0</v>
      </c>
      <c r="BI365" s="185" t="n">
        <f aca="false">IF(N365="nulová",J365,0)</f>
        <v>0</v>
      </c>
      <c r="BJ365" s="3" t="s">
        <v>83</v>
      </c>
      <c r="BK365" s="185" t="n">
        <f aca="false">ROUND(I365*H365,2)</f>
        <v>0</v>
      </c>
      <c r="BL365" s="3" t="s">
        <v>150</v>
      </c>
      <c r="BM365" s="184" t="s">
        <v>967</v>
      </c>
    </row>
    <row r="366" s="27" customFormat="true" ht="24.15" hidden="false" customHeight="true" outlineLevel="0" collapsed="false">
      <c r="A366" s="22"/>
      <c r="B366" s="171"/>
      <c r="C366" s="172" t="s">
        <v>598</v>
      </c>
      <c r="D366" s="172" t="s">
        <v>120</v>
      </c>
      <c r="E366" s="173" t="s">
        <v>968</v>
      </c>
      <c r="F366" s="174" t="s">
        <v>969</v>
      </c>
      <c r="G366" s="175" t="s">
        <v>139</v>
      </c>
      <c r="H366" s="176" t="n">
        <v>50.7</v>
      </c>
      <c r="I366" s="177"/>
      <c r="J366" s="178" t="n">
        <f aca="false">ROUND(I366*H366,2)</f>
        <v>0</v>
      </c>
      <c r="K366" s="179"/>
      <c r="L366" s="23"/>
      <c r="M366" s="180"/>
      <c r="N366" s="181" t="s">
        <v>41</v>
      </c>
      <c r="O366" s="65"/>
      <c r="P366" s="182" t="n">
        <f aca="false">O366*H366</f>
        <v>0</v>
      </c>
      <c r="Q366" s="182" t="n">
        <v>0.00046533</v>
      </c>
      <c r="R366" s="182" t="n">
        <f aca="false">Q366*H366</f>
        <v>0.023592231</v>
      </c>
      <c r="S366" s="182" t="n">
        <v>0</v>
      </c>
      <c r="T366" s="183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84" t="s">
        <v>150</v>
      </c>
      <c r="AT366" s="184" t="s">
        <v>120</v>
      </c>
      <c r="AU366" s="184" t="s">
        <v>83</v>
      </c>
      <c r="AY366" s="3" t="s">
        <v>117</v>
      </c>
      <c r="BE366" s="185" t="n">
        <f aca="false">IF(N366="základná",J366,0)</f>
        <v>0</v>
      </c>
      <c r="BF366" s="185" t="n">
        <f aca="false">IF(N366="znížená",J366,0)</f>
        <v>0</v>
      </c>
      <c r="BG366" s="185" t="n">
        <f aca="false">IF(N366="zákl. prenesená",J366,0)</f>
        <v>0</v>
      </c>
      <c r="BH366" s="185" t="n">
        <f aca="false">IF(N366="zníž. prenesená",J366,0)</f>
        <v>0</v>
      </c>
      <c r="BI366" s="185" t="n">
        <f aca="false">IF(N366="nulová",J366,0)</f>
        <v>0</v>
      </c>
      <c r="BJ366" s="3" t="s">
        <v>83</v>
      </c>
      <c r="BK366" s="185" t="n">
        <f aca="false">ROUND(I366*H366,2)</f>
        <v>0</v>
      </c>
      <c r="BL366" s="3" t="s">
        <v>150</v>
      </c>
      <c r="BM366" s="184" t="s">
        <v>970</v>
      </c>
    </row>
    <row r="367" s="157" customFormat="true" ht="25.9" hidden="false" customHeight="true" outlineLevel="0" collapsed="false">
      <c r="B367" s="158"/>
      <c r="D367" s="159" t="s">
        <v>74</v>
      </c>
      <c r="E367" s="160" t="s">
        <v>971</v>
      </c>
      <c r="F367" s="160" t="s">
        <v>972</v>
      </c>
      <c r="I367" s="161"/>
      <c r="J367" s="162" t="n">
        <f aca="false">BK367</f>
        <v>0</v>
      </c>
      <c r="L367" s="158"/>
      <c r="M367" s="163"/>
      <c r="N367" s="164"/>
      <c r="O367" s="164"/>
      <c r="P367" s="165" t="n">
        <f aca="false">P368+SUM(P369:P371)</f>
        <v>0</v>
      </c>
      <c r="Q367" s="164"/>
      <c r="R367" s="165" t="n">
        <f aca="false">R368+SUM(R369:R371)</f>
        <v>0</v>
      </c>
      <c r="S367" s="164"/>
      <c r="T367" s="166" t="n">
        <f aca="false">T368+SUM(T369:T371)</f>
        <v>0</v>
      </c>
      <c r="AR367" s="159" t="s">
        <v>124</v>
      </c>
      <c r="AT367" s="167" t="s">
        <v>74</v>
      </c>
      <c r="AU367" s="167" t="s">
        <v>75</v>
      </c>
      <c r="AY367" s="159" t="s">
        <v>117</v>
      </c>
      <c r="BK367" s="168" t="n">
        <f aca="false">BK368+SUM(BK369:BK371)</f>
        <v>0</v>
      </c>
    </row>
    <row r="368" s="27" customFormat="true" ht="62.7" hidden="false" customHeight="true" outlineLevel="0" collapsed="false">
      <c r="A368" s="22"/>
      <c r="B368" s="171"/>
      <c r="C368" s="172" t="s">
        <v>973</v>
      </c>
      <c r="D368" s="172" t="s">
        <v>120</v>
      </c>
      <c r="E368" s="173" t="s">
        <v>974</v>
      </c>
      <c r="F368" s="174" t="s">
        <v>975</v>
      </c>
      <c r="G368" s="175" t="s">
        <v>127</v>
      </c>
      <c r="H368" s="176" t="n">
        <v>1</v>
      </c>
      <c r="I368" s="177"/>
      <c r="J368" s="178" t="n">
        <f aca="false">ROUND(I368*H368,2)</f>
        <v>0</v>
      </c>
      <c r="K368" s="179"/>
      <c r="L368" s="23"/>
      <c r="M368" s="180"/>
      <c r="N368" s="181" t="s">
        <v>41</v>
      </c>
      <c r="O368" s="65"/>
      <c r="P368" s="182" t="n">
        <f aca="false">O368*H368</f>
        <v>0</v>
      </c>
      <c r="Q368" s="182" t="n">
        <v>0</v>
      </c>
      <c r="R368" s="182" t="n">
        <f aca="false">Q368*H368</f>
        <v>0</v>
      </c>
      <c r="S368" s="182" t="n">
        <v>0</v>
      </c>
      <c r="T368" s="183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84" t="s">
        <v>976</v>
      </c>
      <c r="AT368" s="184" t="s">
        <v>120</v>
      </c>
      <c r="AU368" s="184" t="s">
        <v>12</v>
      </c>
      <c r="AY368" s="3" t="s">
        <v>117</v>
      </c>
      <c r="BE368" s="185" t="n">
        <f aca="false">IF(N368="základná",J368,0)</f>
        <v>0</v>
      </c>
      <c r="BF368" s="185" t="n">
        <f aca="false">IF(N368="znížená",J368,0)</f>
        <v>0</v>
      </c>
      <c r="BG368" s="185" t="n">
        <f aca="false">IF(N368="zákl. prenesená",J368,0)</f>
        <v>0</v>
      </c>
      <c r="BH368" s="185" t="n">
        <f aca="false">IF(N368="zníž. prenesená",J368,0)</f>
        <v>0</v>
      </c>
      <c r="BI368" s="185" t="n">
        <f aca="false">IF(N368="nulová",J368,0)</f>
        <v>0</v>
      </c>
      <c r="BJ368" s="3" t="s">
        <v>83</v>
      </c>
      <c r="BK368" s="185" t="n">
        <f aca="false">ROUND(I368*H368,2)</f>
        <v>0</v>
      </c>
      <c r="BL368" s="3" t="s">
        <v>976</v>
      </c>
      <c r="BM368" s="184" t="s">
        <v>977</v>
      </c>
    </row>
    <row r="369" s="27" customFormat="true" ht="16.5" hidden="false" customHeight="true" outlineLevel="0" collapsed="false">
      <c r="A369" s="22"/>
      <c r="B369" s="171"/>
      <c r="C369" s="172" t="s">
        <v>602</v>
      </c>
      <c r="D369" s="172" t="s">
        <v>120</v>
      </c>
      <c r="E369" s="173" t="s">
        <v>978</v>
      </c>
      <c r="F369" s="174" t="s">
        <v>979</v>
      </c>
      <c r="G369" s="175" t="s">
        <v>127</v>
      </c>
      <c r="H369" s="176" t="n">
        <v>1</v>
      </c>
      <c r="I369" s="177"/>
      <c r="J369" s="178" t="n">
        <f aca="false">ROUND(I369*H369,2)</f>
        <v>0</v>
      </c>
      <c r="K369" s="179"/>
      <c r="L369" s="23"/>
      <c r="M369" s="180"/>
      <c r="N369" s="181" t="s">
        <v>41</v>
      </c>
      <c r="O369" s="65"/>
      <c r="P369" s="182" t="n">
        <f aca="false">O369*H369</f>
        <v>0</v>
      </c>
      <c r="Q369" s="182" t="n">
        <v>0</v>
      </c>
      <c r="R369" s="182" t="n">
        <f aca="false">Q369*H369</f>
        <v>0</v>
      </c>
      <c r="S369" s="182" t="n">
        <v>0</v>
      </c>
      <c r="T369" s="183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84" t="s">
        <v>976</v>
      </c>
      <c r="AT369" s="184" t="s">
        <v>120</v>
      </c>
      <c r="AU369" s="184" t="s">
        <v>12</v>
      </c>
      <c r="AY369" s="3" t="s">
        <v>117</v>
      </c>
      <c r="BE369" s="185" t="n">
        <f aca="false">IF(N369="základná",J369,0)</f>
        <v>0</v>
      </c>
      <c r="BF369" s="185" t="n">
        <f aca="false">IF(N369="znížená",J369,0)</f>
        <v>0</v>
      </c>
      <c r="BG369" s="185" t="n">
        <f aca="false">IF(N369="zákl. prenesená",J369,0)</f>
        <v>0</v>
      </c>
      <c r="BH369" s="185" t="n">
        <f aca="false">IF(N369="zníž. prenesená",J369,0)</f>
        <v>0</v>
      </c>
      <c r="BI369" s="185" t="n">
        <f aca="false">IF(N369="nulová",J369,0)</f>
        <v>0</v>
      </c>
      <c r="BJ369" s="3" t="s">
        <v>83</v>
      </c>
      <c r="BK369" s="185" t="n">
        <f aca="false">ROUND(I369*H369,2)</f>
        <v>0</v>
      </c>
      <c r="BL369" s="3" t="s">
        <v>976</v>
      </c>
      <c r="BM369" s="184" t="s">
        <v>980</v>
      </c>
    </row>
    <row r="370" s="27" customFormat="true" ht="24.15" hidden="false" customHeight="true" outlineLevel="0" collapsed="false">
      <c r="A370" s="22"/>
      <c r="B370" s="171"/>
      <c r="C370" s="172" t="s">
        <v>981</v>
      </c>
      <c r="D370" s="172" t="s">
        <v>120</v>
      </c>
      <c r="E370" s="173" t="s">
        <v>982</v>
      </c>
      <c r="F370" s="174" t="s">
        <v>983</v>
      </c>
      <c r="G370" s="175" t="s">
        <v>123</v>
      </c>
      <c r="H370" s="176" t="n">
        <v>2</v>
      </c>
      <c r="I370" s="177"/>
      <c r="J370" s="178" t="n">
        <f aca="false">ROUND(I370*H370,2)</f>
        <v>0</v>
      </c>
      <c r="K370" s="179"/>
      <c r="L370" s="23"/>
      <c r="M370" s="180"/>
      <c r="N370" s="181" t="s">
        <v>41</v>
      </c>
      <c r="O370" s="65"/>
      <c r="P370" s="182" t="n">
        <f aca="false">O370*H370</f>
        <v>0</v>
      </c>
      <c r="Q370" s="182" t="n">
        <v>0</v>
      </c>
      <c r="R370" s="182" t="n">
        <f aca="false">Q370*H370</f>
        <v>0</v>
      </c>
      <c r="S370" s="182" t="n">
        <v>0</v>
      </c>
      <c r="T370" s="183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84" t="s">
        <v>976</v>
      </c>
      <c r="AT370" s="184" t="s">
        <v>120</v>
      </c>
      <c r="AU370" s="184" t="s">
        <v>12</v>
      </c>
      <c r="AY370" s="3" t="s">
        <v>117</v>
      </c>
      <c r="BE370" s="185" t="n">
        <f aca="false">IF(N370="základná",J370,0)</f>
        <v>0</v>
      </c>
      <c r="BF370" s="185" t="n">
        <f aca="false">IF(N370="znížená",J370,0)</f>
        <v>0</v>
      </c>
      <c r="BG370" s="185" t="n">
        <f aca="false">IF(N370="zákl. prenesená",J370,0)</f>
        <v>0</v>
      </c>
      <c r="BH370" s="185" t="n">
        <f aca="false">IF(N370="zníž. prenesená",J370,0)</f>
        <v>0</v>
      </c>
      <c r="BI370" s="185" t="n">
        <f aca="false">IF(N370="nulová",J370,0)</f>
        <v>0</v>
      </c>
      <c r="BJ370" s="3" t="s">
        <v>83</v>
      </c>
      <c r="BK370" s="185" t="n">
        <f aca="false">ROUND(I370*H370,2)</f>
        <v>0</v>
      </c>
      <c r="BL370" s="3" t="s">
        <v>976</v>
      </c>
      <c r="BM370" s="184" t="s">
        <v>984</v>
      </c>
    </row>
    <row r="371" s="157" customFormat="true" ht="22.8" hidden="false" customHeight="true" outlineLevel="0" collapsed="false">
      <c r="B371" s="158"/>
      <c r="D371" s="159" t="s">
        <v>74</v>
      </c>
      <c r="E371" s="169" t="s">
        <v>985</v>
      </c>
      <c r="F371" s="169" t="s">
        <v>986</v>
      </c>
      <c r="I371" s="161"/>
      <c r="J371" s="170" t="n">
        <f aca="false">BK371</f>
        <v>0</v>
      </c>
      <c r="L371" s="158"/>
      <c r="M371" s="163"/>
      <c r="N371" s="164"/>
      <c r="O371" s="164"/>
      <c r="P371" s="165" t="n">
        <f aca="false">P372</f>
        <v>0</v>
      </c>
      <c r="Q371" s="164"/>
      <c r="R371" s="165" t="n">
        <f aca="false">R372</f>
        <v>0</v>
      </c>
      <c r="S371" s="164"/>
      <c r="T371" s="166" t="n">
        <f aca="false">T372</f>
        <v>0</v>
      </c>
      <c r="AR371" s="159" t="s">
        <v>136</v>
      </c>
      <c r="AT371" s="167" t="s">
        <v>74</v>
      </c>
      <c r="AU371" s="167" t="s">
        <v>12</v>
      </c>
      <c r="AY371" s="159" t="s">
        <v>117</v>
      </c>
      <c r="BK371" s="168" t="n">
        <f aca="false">BK372</f>
        <v>0</v>
      </c>
    </row>
    <row r="372" s="27" customFormat="true" ht="16.5" hidden="false" customHeight="true" outlineLevel="0" collapsed="false">
      <c r="A372" s="22"/>
      <c r="B372" s="171"/>
      <c r="C372" s="172" t="s">
        <v>605</v>
      </c>
      <c r="D372" s="172" t="s">
        <v>120</v>
      </c>
      <c r="E372" s="173" t="s">
        <v>987</v>
      </c>
      <c r="F372" s="174" t="s">
        <v>988</v>
      </c>
      <c r="G372" s="175" t="s">
        <v>989</v>
      </c>
      <c r="H372" s="176" t="n">
        <v>1</v>
      </c>
      <c r="I372" s="177"/>
      <c r="J372" s="178" t="n">
        <f aca="false">ROUND(I372*H372,2)</f>
        <v>0</v>
      </c>
      <c r="K372" s="179"/>
      <c r="L372" s="23"/>
      <c r="M372" s="180"/>
      <c r="N372" s="181" t="s">
        <v>41</v>
      </c>
      <c r="O372" s="65"/>
      <c r="P372" s="182" t="n">
        <f aca="false">O372*H372</f>
        <v>0</v>
      </c>
      <c r="Q372" s="182" t="n">
        <v>0</v>
      </c>
      <c r="R372" s="182" t="n">
        <f aca="false">Q372*H372</f>
        <v>0</v>
      </c>
      <c r="S372" s="182" t="n">
        <v>0</v>
      </c>
      <c r="T372" s="183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84" t="s">
        <v>124</v>
      </c>
      <c r="AT372" s="184" t="s">
        <v>120</v>
      </c>
      <c r="AU372" s="184" t="s">
        <v>83</v>
      </c>
      <c r="AY372" s="3" t="s">
        <v>117</v>
      </c>
      <c r="BE372" s="185" t="n">
        <f aca="false">IF(N372="základná",J372,0)</f>
        <v>0</v>
      </c>
      <c r="BF372" s="185" t="n">
        <f aca="false">IF(N372="znížená",J372,0)</f>
        <v>0</v>
      </c>
      <c r="BG372" s="185" t="n">
        <f aca="false">IF(N372="zákl. prenesená",J372,0)</f>
        <v>0</v>
      </c>
      <c r="BH372" s="185" t="n">
        <f aca="false">IF(N372="zníž. prenesená",J372,0)</f>
        <v>0</v>
      </c>
      <c r="BI372" s="185" t="n">
        <f aca="false">IF(N372="nulová",J372,0)</f>
        <v>0</v>
      </c>
      <c r="BJ372" s="3" t="s">
        <v>83</v>
      </c>
      <c r="BK372" s="185" t="n">
        <f aca="false">ROUND(I372*H372,2)</f>
        <v>0</v>
      </c>
      <c r="BL372" s="3" t="s">
        <v>124</v>
      </c>
      <c r="BM372" s="184" t="s">
        <v>990</v>
      </c>
    </row>
    <row r="373" s="157" customFormat="true" ht="25.9" hidden="false" customHeight="true" outlineLevel="0" collapsed="false">
      <c r="B373" s="158"/>
      <c r="D373" s="159" t="s">
        <v>74</v>
      </c>
      <c r="E373" s="160" t="s">
        <v>991</v>
      </c>
      <c r="F373" s="160" t="s">
        <v>992</v>
      </c>
      <c r="I373" s="161"/>
      <c r="J373" s="162" t="n">
        <f aca="false">BK373</f>
        <v>0</v>
      </c>
      <c r="L373" s="158"/>
      <c r="M373" s="163"/>
      <c r="N373" s="164"/>
      <c r="O373" s="164"/>
      <c r="P373" s="165" t="n">
        <f aca="false">SUM(P374:P380)</f>
        <v>0</v>
      </c>
      <c r="Q373" s="164"/>
      <c r="R373" s="165" t="n">
        <f aca="false">SUM(R374:R380)</f>
        <v>0</v>
      </c>
      <c r="S373" s="164"/>
      <c r="T373" s="166" t="n">
        <f aca="false">SUM(T374:T380)</f>
        <v>0</v>
      </c>
      <c r="AR373" s="159" t="s">
        <v>124</v>
      </c>
      <c r="AT373" s="167" t="s">
        <v>74</v>
      </c>
      <c r="AU373" s="167" t="s">
        <v>75</v>
      </c>
      <c r="AY373" s="159" t="s">
        <v>117</v>
      </c>
      <c r="BK373" s="168" t="n">
        <f aca="false">SUM(BK374:BK380)</f>
        <v>0</v>
      </c>
    </row>
    <row r="374" s="27" customFormat="true" ht="16.5" hidden="false" customHeight="true" outlineLevel="0" collapsed="false">
      <c r="A374" s="22"/>
      <c r="B374" s="171"/>
      <c r="C374" s="172" t="s">
        <v>993</v>
      </c>
      <c r="D374" s="172" t="s">
        <v>120</v>
      </c>
      <c r="E374" s="173" t="s">
        <v>994</v>
      </c>
      <c r="F374" s="174" t="s">
        <v>995</v>
      </c>
      <c r="G374" s="175" t="s">
        <v>127</v>
      </c>
      <c r="H374" s="176" t="n">
        <v>1</v>
      </c>
      <c r="I374" s="177"/>
      <c r="J374" s="178" t="n">
        <f aca="false">ROUND(I374*H374,2)</f>
        <v>0</v>
      </c>
      <c r="K374" s="179"/>
      <c r="L374" s="23"/>
      <c r="M374" s="180"/>
      <c r="N374" s="181" t="s">
        <v>41</v>
      </c>
      <c r="O374" s="65"/>
      <c r="P374" s="182" t="n">
        <f aca="false">O374*H374</f>
        <v>0</v>
      </c>
      <c r="Q374" s="182" t="n">
        <v>0</v>
      </c>
      <c r="R374" s="182" t="n">
        <f aca="false">Q374*H374</f>
        <v>0</v>
      </c>
      <c r="S374" s="182" t="n">
        <v>0</v>
      </c>
      <c r="T374" s="183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84" t="s">
        <v>976</v>
      </c>
      <c r="AT374" s="184" t="s">
        <v>120</v>
      </c>
      <c r="AU374" s="184" t="s">
        <v>12</v>
      </c>
      <c r="AY374" s="3" t="s">
        <v>117</v>
      </c>
      <c r="BE374" s="185" t="n">
        <f aca="false">IF(N374="základná",J374,0)</f>
        <v>0</v>
      </c>
      <c r="BF374" s="185" t="n">
        <f aca="false">IF(N374="znížená",J374,0)</f>
        <v>0</v>
      </c>
      <c r="BG374" s="185" t="n">
        <f aca="false">IF(N374="zákl. prenesená",J374,0)</f>
        <v>0</v>
      </c>
      <c r="BH374" s="185" t="n">
        <f aca="false">IF(N374="zníž. prenesená",J374,0)</f>
        <v>0</v>
      </c>
      <c r="BI374" s="185" t="n">
        <f aca="false">IF(N374="nulová",J374,0)</f>
        <v>0</v>
      </c>
      <c r="BJ374" s="3" t="s">
        <v>83</v>
      </c>
      <c r="BK374" s="185" t="n">
        <f aca="false">ROUND(I374*H374,2)</f>
        <v>0</v>
      </c>
      <c r="BL374" s="3" t="s">
        <v>976</v>
      </c>
      <c r="BM374" s="184" t="s">
        <v>996</v>
      </c>
    </row>
    <row r="375" s="27" customFormat="true" ht="16.5" hidden="false" customHeight="true" outlineLevel="0" collapsed="false">
      <c r="A375" s="22"/>
      <c r="B375" s="171"/>
      <c r="C375" s="172" t="s">
        <v>609</v>
      </c>
      <c r="D375" s="172" t="s">
        <v>120</v>
      </c>
      <c r="E375" s="173" t="s">
        <v>997</v>
      </c>
      <c r="F375" s="174" t="s">
        <v>998</v>
      </c>
      <c r="G375" s="175" t="s">
        <v>127</v>
      </c>
      <c r="H375" s="176" t="n">
        <v>1</v>
      </c>
      <c r="I375" s="177"/>
      <c r="J375" s="178" t="n">
        <f aca="false">ROUND(I375*H375,2)</f>
        <v>0</v>
      </c>
      <c r="K375" s="179"/>
      <c r="L375" s="23"/>
      <c r="M375" s="180"/>
      <c r="N375" s="181" t="s">
        <v>41</v>
      </c>
      <c r="O375" s="65"/>
      <c r="P375" s="182" t="n">
        <f aca="false">O375*H375</f>
        <v>0</v>
      </c>
      <c r="Q375" s="182" t="n">
        <v>0</v>
      </c>
      <c r="R375" s="182" t="n">
        <f aca="false">Q375*H375</f>
        <v>0</v>
      </c>
      <c r="S375" s="182" t="n">
        <v>0</v>
      </c>
      <c r="T375" s="183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84" t="s">
        <v>976</v>
      </c>
      <c r="AT375" s="184" t="s">
        <v>120</v>
      </c>
      <c r="AU375" s="184" t="s">
        <v>12</v>
      </c>
      <c r="AY375" s="3" t="s">
        <v>117</v>
      </c>
      <c r="BE375" s="185" t="n">
        <f aca="false">IF(N375="základná",J375,0)</f>
        <v>0</v>
      </c>
      <c r="BF375" s="185" t="n">
        <f aca="false">IF(N375="znížená",J375,0)</f>
        <v>0</v>
      </c>
      <c r="BG375" s="185" t="n">
        <f aca="false">IF(N375="zákl. prenesená",J375,0)</f>
        <v>0</v>
      </c>
      <c r="BH375" s="185" t="n">
        <f aca="false">IF(N375="zníž. prenesená",J375,0)</f>
        <v>0</v>
      </c>
      <c r="BI375" s="185" t="n">
        <f aca="false">IF(N375="nulová",J375,0)</f>
        <v>0</v>
      </c>
      <c r="BJ375" s="3" t="s">
        <v>83</v>
      </c>
      <c r="BK375" s="185" t="n">
        <f aca="false">ROUND(I375*H375,2)</f>
        <v>0</v>
      </c>
      <c r="BL375" s="3" t="s">
        <v>976</v>
      </c>
      <c r="BM375" s="184" t="s">
        <v>999</v>
      </c>
    </row>
    <row r="376" s="27" customFormat="true" ht="16.5" hidden="false" customHeight="true" outlineLevel="0" collapsed="false">
      <c r="A376" s="22"/>
      <c r="B376" s="171"/>
      <c r="C376" s="172" t="s">
        <v>1000</v>
      </c>
      <c r="D376" s="172" t="s">
        <v>120</v>
      </c>
      <c r="E376" s="173" t="s">
        <v>1001</v>
      </c>
      <c r="F376" s="174" t="s">
        <v>1002</v>
      </c>
      <c r="G376" s="175" t="s">
        <v>127</v>
      </c>
      <c r="H376" s="176" t="n">
        <v>1</v>
      </c>
      <c r="I376" s="177"/>
      <c r="J376" s="178" t="n">
        <f aca="false">ROUND(I376*H376,2)</f>
        <v>0</v>
      </c>
      <c r="K376" s="179"/>
      <c r="L376" s="23"/>
      <c r="M376" s="180"/>
      <c r="N376" s="181" t="s">
        <v>41</v>
      </c>
      <c r="O376" s="65"/>
      <c r="P376" s="182" t="n">
        <f aca="false">O376*H376</f>
        <v>0</v>
      </c>
      <c r="Q376" s="182" t="n">
        <v>0</v>
      </c>
      <c r="R376" s="182" t="n">
        <f aca="false">Q376*H376</f>
        <v>0</v>
      </c>
      <c r="S376" s="182" t="n">
        <v>0</v>
      </c>
      <c r="T376" s="183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84" t="s">
        <v>976</v>
      </c>
      <c r="AT376" s="184" t="s">
        <v>120</v>
      </c>
      <c r="AU376" s="184" t="s">
        <v>12</v>
      </c>
      <c r="AY376" s="3" t="s">
        <v>117</v>
      </c>
      <c r="BE376" s="185" t="n">
        <f aca="false">IF(N376="základná",J376,0)</f>
        <v>0</v>
      </c>
      <c r="BF376" s="185" t="n">
        <f aca="false">IF(N376="znížená",J376,0)</f>
        <v>0</v>
      </c>
      <c r="BG376" s="185" t="n">
        <f aca="false">IF(N376="zákl. prenesená",J376,0)</f>
        <v>0</v>
      </c>
      <c r="BH376" s="185" t="n">
        <f aca="false">IF(N376="zníž. prenesená",J376,0)</f>
        <v>0</v>
      </c>
      <c r="BI376" s="185" t="n">
        <f aca="false">IF(N376="nulová",J376,0)</f>
        <v>0</v>
      </c>
      <c r="BJ376" s="3" t="s">
        <v>83</v>
      </c>
      <c r="BK376" s="185" t="n">
        <f aca="false">ROUND(I376*H376,2)</f>
        <v>0</v>
      </c>
      <c r="BL376" s="3" t="s">
        <v>976</v>
      </c>
      <c r="BM376" s="184" t="s">
        <v>1003</v>
      </c>
    </row>
    <row r="377" s="27" customFormat="true" ht="16.5" hidden="false" customHeight="true" outlineLevel="0" collapsed="false">
      <c r="A377" s="22"/>
      <c r="B377" s="171"/>
      <c r="C377" s="172" t="s">
        <v>612</v>
      </c>
      <c r="D377" s="172" t="s">
        <v>120</v>
      </c>
      <c r="E377" s="173" t="s">
        <v>1004</v>
      </c>
      <c r="F377" s="174" t="s">
        <v>1005</v>
      </c>
      <c r="G377" s="175" t="s">
        <v>127</v>
      </c>
      <c r="H377" s="176" t="n">
        <v>1</v>
      </c>
      <c r="I377" s="177"/>
      <c r="J377" s="178" t="n">
        <f aca="false">ROUND(I377*H377,2)</f>
        <v>0</v>
      </c>
      <c r="K377" s="179"/>
      <c r="L377" s="23"/>
      <c r="M377" s="180"/>
      <c r="N377" s="181" t="s">
        <v>41</v>
      </c>
      <c r="O377" s="65"/>
      <c r="P377" s="182" t="n">
        <f aca="false">O377*H377</f>
        <v>0</v>
      </c>
      <c r="Q377" s="182" t="n">
        <v>0</v>
      </c>
      <c r="R377" s="182" t="n">
        <f aca="false">Q377*H377</f>
        <v>0</v>
      </c>
      <c r="S377" s="182" t="n">
        <v>0</v>
      </c>
      <c r="T377" s="183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84" t="s">
        <v>976</v>
      </c>
      <c r="AT377" s="184" t="s">
        <v>120</v>
      </c>
      <c r="AU377" s="184" t="s">
        <v>12</v>
      </c>
      <c r="AY377" s="3" t="s">
        <v>117</v>
      </c>
      <c r="BE377" s="185" t="n">
        <f aca="false">IF(N377="základná",J377,0)</f>
        <v>0</v>
      </c>
      <c r="BF377" s="185" t="n">
        <f aca="false">IF(N377="znížená",J377,0)</f>
        <v>0</v>
      </c>
      <c r="BG377" s="185" t="n">
        <f aca="false">IF(N377="zákl. prenesená",J377,0)</f>
        <v>0</v>
      </c>
      <c r="BH377" s="185" t="n">
        <f aca="false">IF(N377="zníž. prenesená",J377,0)</f>
        <v>0</v>
      </c>
      <c r="BI377" s="185" t="n">
        <f aca="false">IF(N377="nulová",J377,0)</f>
        <v>0</v>
      </c>
      <c r="BJ377" s="3" t="s">
        <v>83</v>
      </c>
      <c r="BK377" s="185" t="n">
        <f aca="false">ROUND(I377*H377,2)</f>
        <v>0</v>
      </c>
      <c r="BL377" s="3" t="s">
        <v>976</v>
      </c>
      <c r="BM377" s="184" t="s">
        <v>1006</v>
      </c>
    </row>
    <row r="378" s="27" customFormat="true" ht="16.5" hidden="false" customHeight="true" outlineLevel="0" collapsed="false">
      <c r="A378" s="22"/>
      <c r="B378" s="171"/>
      <c r="C378" s="172" t="s">
        <v>1007</v>
      </c>
      <c r="D378" s="172" t="s">
        <v>120</v>
      </c>
      <c r="E378" s="173" t="s">
        <v>1008</v>
      </c>
      <c r="F378" s="174" t="s">
        <v>1009</v>
      </c>
      <c r="G378" s="175" t="s">
        <v>127</v>
      </c>
      <c r="H378" s="176" t="n">
        <v>1</v>
      </c>
      <c r="I378" s="177"/>
      <c r="J378" s="178" t="n">
        <f aca="false">ROUND(I378*H378,2)</f>
        <v>0</v>
      </c>
      <c r="K378" s="179"/>
      <c r="L378" s="23"/>
      <c r="M378" s="180"/>
      <c r="N378" s="181" t="s">
        <v>41</v>
      </c>
      <c r="O378" s="65"/>
      <c r="P378" s="182" t="n">
        <f aca="false">O378*H378</f>
        <v>0</v>
      </c>
      <c r="Q378" s="182" t="n">
        <v>0</v>
      </c>
      <c r="R378" s="182" t="n">
        <f aca="false">Q378*H378</f>
        <v>0</v>
      </c>
      <c r="S378" s="182" t="n">
        <v>0</v>
      </c>
      <c r="T378" s="183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84" t="s">
        <v>976</v>
      </c>
      <c r="AT378" s="184" t="s">
        <v>120</v>
      </c>
      <c r="AU378" s="184" t="s">
        <v>12</v>
      </c>
      <c r="AY378" s="3" t="s">
        <v>117</v>
      </c>
      <c r="BE378" s="185" t="n">
        <f aca="false">IF(N378="základná",J378,0)</f>
        <v>0</v>
      </c>
      <c r="BF378" s="185" t="n">
        <f aca="false">IF(N378="znížená",J378,0)</f>
        <v>0</v>
      </c>
      <c r="BG378" s="185" t="n">
        <f aca="false">IF(N378="zákl. prenesená",J378,0)</f>
        <v>0</v>
      </c>
      <c r="BH378" s="185" t="n">
        <f aca="false">IF(N378="zníž. prenesená",J378,0)</f>
        <v>0</v>
      </c>
      <c r="BI378" s="185" t="n">
        <f aca="false">IF(N378="nulová",J378,0)</f>
        <v>0</v>
      </c>
      <c r="BJ378" s="3" t="s">
        <v>83</v>
      </c>
      <c r="BK378" s="185" t="n">
        <f aca="false">ROUND(I378*H378,2)</f>
        <v>0</v>
      </c>
      <c r="BL378" s="3" t="s">
        <v>976</v>
      </c>
      <c r="BM378" s="184" t="s">
        <v>1010</v>
      </c>
    </row>
    <row r="379" s="27" customFormat="true" ht="16.5" hidden="false" customHeight="true" outlineLevel="0" collapsed="false">
      <c r="A379" s="22"/>
      <c r="B379" s="171"/>
      <c r="C379" s="172" t="s">
        <v>616</v>
      </c>
      <c r="D379" s="172" t="s">
        <v>120</v>
      </c>
      <c r="E379" s="173" t="s">
        <v>1011</v>
      </c>
      <c r="F379" s="174" t="s">
        <v>1012</v>
      </c>
      <c r="G379" s="175" t="s">
        <v>127</v>
      </c>
      <c r="H379" s="176" t="n">
        <v>1</v>
      </c>
      <c r="I379" s="177"/>
      <c r="J379" s="178" t="n">
        <f aca="false">ROUND(I379*H379,2)</f>
        <v>0</v>
      </c>
      <c r="K379" s="179"/>
      <c r="L379" s="23"/>
      <c r="M379" s="180"/>
      <c r="N379" s="181" t="s">
        <v>41</v>
      </c>
      <c r="O379" s="65"/>
      <c r="P379" s="182" t="n">
        <f aca="false">O379*H379</f>
        <v>0</v>
      </c>
      <c r="Q379" s="182" t="n">
        <v>0</v>
      </c>
      <c r="R379" s="182" t="n">
        <f aca="false">Q379*H379</f>
        <v>0</v>
      </c>
      <c r="S379" s="182" t="n">
        <v>0</v>
      </c>
      <c r="T379" s="183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84" t="s">
        <v>976</v>
      </c>
      <c r="AT379" s="184" t="s">
        <v>120</v>
      </c>
      <c r="AU379" s="184" t="s">
        <v>12</v>
      </c>
      <c r="AY379" s="3" t="s">
        <v>117</v>
      </c>
      <c r="BE379" s="185" t="n">
        <f aca="false">IF(N379="základná",J379,0)</f>
        <v>0</v>
      </c>
      <c r="BF379" s="185" t="n">
        <f aca="false">IF(N379="znížená",J379,0)</f>
        <v>0</v>
      </c>
      <c r="BG379" s="185" t="n">
        <f aca="false">IF(N379="zákl. prenesená",J379,0)</f>
        <v>0</v>
      </c>
      <c r="BH379" s="185" t="n">
        <f aca="false">IF(N379="zníž. prenesená",J379,0)</f>
        <v>0</v>
      </c>
      <c r="BI379" s="185" t="n">
        <f aca="false">IF(N379="nulová",J379,0)</f>
        <v>0</v>
      </c>
      <c r="BJ379" s="3" t="s">
        <v>83</v>
      </c>
      <c r="BK379" s="185" t="n">
        <f aca="false">ROUND(I379*H379,2)</f>
        <v>0</v>
      </c>
      <c r="BL379" s="3" t="s">
        <v>976</v>
      </c>
      <c r="BM379" s="184" t="s">
        <v>1013</v>
      </c>
    </row>
    <row r="380" s="27" customFormat="true" ht="16.5" hidden="false" customHeight="true" outlineLevel="0" collapsed="false">
      <c r="A380" s="22"/>
      <c r="B380" s="171"/>
      <c r="C380" s="172" t="s">
        <v>1014</v>
      </c>
      <c r="D380" s="172" t="s">
        <v>120</v>
      </c>
      <c r="E380" s="173" t="s">
        <v>1015</v>
      </c>
      <c r="F380" s="174" t="s">
        <v>1016</v>
      </c>
      <c r="G380" s="175" t="s">
        <v>127</v>
      </c>
      <c r="H380" s="176" t="n">
        <v>1</v>
      </c>
      <c r="I380" s="177"/>
      <c r="J380" s="178" t="n">
        <f aca="false">ROUND(I380*H380,2)</f>
        <v>0</v>
      </c>
      <c r="K380" s="179"/>
      <c r="L380" s="23"/>
      <c r="M380" s="186"/>
      <c r="N380" s="187" t="s">
        <v>41</v>
      </c>
      <c r="O380" s="188"/>
      <c r="P380" s="189" t="n">
        <f aca="false">O380*H380</f>
        <v>0</v>
      </c>
      <c r="Q380" s="189" t="n">
        <v>0</v>
      </c>
      <c r="R380" s="189" t="n">
        <f aca="false">Q380*H380</f>
        <v>0</v>
      </c>
      <c r="S380" s="189" t="n">
        <v>0</v>
      </c>
      <c r="T380" s="190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84" t="s">
        <v>976</v>
      </c>
      <c r="AT380" s="184" t="s">
        <v>120</v>
      </c>
      <c r="AU380" s="184" t="s">
        <v>12</v>
      </c>
      <c r="AY380" s="3" t="s">
        <v>117</v>
      </c>
      <c r="BE380" s="185" t="n">
        <f aca="false">IF(N380="základná",J380,0)</f>
        <v>0</v>
      </c>
      <c r="BF380" s="185" t="n">
        <f aca="false">IF(N380="znížená",J380,0)</f>
        <v>0</v>
      </c>
      <c r="BG380" s="185" t="n">
        <f aca="false">IF(N380="zákl. prenesená",J380,0)</f>
        <v>0</v>
      </c>
      <c r="BH380" s="185" t="n">
        <f aca="false">IF(N380="zníž. prenesená",J380,0)</f>
        <v>0</v>
      </c>
      <c r="BI380" s="185" t="n">
        <f aca="false">IF(N380="nulová",J380,0)</f>
        <v>0</v>
      </c>
      <c r="BJ380" s="3" t="s">
        <v>83</v>
      </c>
      <c r="BK380" s="185" t="n">
        <f aca="false">ROUND(I380*H380,2)</f>
        <v>0</v>
      </c>
      <c r="BL380" s="3" t="s">
        <v>976</v>
      </c>
      <c r="BM380" s="184" t="s">
        <v>1017</v>
      </c>
    </row>
    <row r="381" s="27" customFormat="true" ht="6.95" hidden="false" customHeight="true" outlineLevel="0" collapsed="false">
      <c r="A381" s="22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23"/>
      <c r="M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</row>
  </sheetData>
  <autoFilter ref="C137:K380"/>
  <mergeCells count="9">
    <mergeCell ref="L2:V2"/>
    <mergeCell ref="E7:H7"/>
    <mergeCell ref="E9:H9"/>
    <mergeCell ref="E18:H18"/>
    <mergeCell ref="E27:H27"/>
    <mergeCell ref="E80:H80"/>
    <mergeCell ref="E82:H82"/>
    <mergeCell ref="E128:H128"/>
    <mergeCell ref="E130:H13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2022-05-19T06:27:15Z</dcterms:created>
  <dc:creator>ADRIAN-RJR\Adrian RJR</dc:creator>
  <dc:description/>
  <dc:language>sk-SK</dc:language>
  <cp:lastModifiedBy/>
  <dcterms:modified xsi:type="dcterms:W3CDTF">2022-05-19T09:42:14Z</dcterms:modified>
  <cp:revision>6</cp:revision>
  <dc:subject/>
  <dc:title/>
</cp:coreProperties>
</file>