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52" windowWidth="28476" windowHeight="12108"/>
  </bookViews>
  <sheets>
    <sheet name="Rekapitulácia stavby" sheetId="1" r:id="rId1"/>
    <sheet name="19_20 - SOŠ Tornaľa - mod..." sheetId="2" r:id="rId2"/>
  </sheets>
  <definedNames>
    <definedName name="_xlnm._FilterDatabase" localSheetId="1" hidden="1">'19_20 - SOŠ Tornaľa - mod...'!$C$117:$L$238</definedName>
    <definedName name="_xlnm.Print_Titles" localSheetId="1">'19_20 - SOŠ Tornaľa - mod...'!$117:$117</definedName>
    <definedName name="_xlnm.Print_Titles" localSheetId="0">'Rekapitulácia stavby'!$92:$92</definedName>
    <definedName name="_xlnm.Print_Area" localSheetId="1">'19_20 - SOŠ Tornaľa - mod...'!$C$4:$K$76,'19_20 - SOŠ Tornaľa - mod...'!$C$82:$K$101,'19_20 - SOŠ Tornaľa - mod...'!$C$107:$K$238</definedName>
    <definedName name="_xlnm.Print_Area" localSheetId="0">'Rekapitulácia stavby'!$D$4:$AO$76,'Rekapitulácia stavby'!$C$82:$AQ$96</definedName>
  </definedNames>
  <calcPr calcId="124519"/>
</workbook>
</file>

<file path=xl/calcChain.xml><?xml version="1.0" encoding="utf-8"?>
<calcChain xmlns="http://schemas.openxmlformats.org/spreadsheetml/2006/main">
  <c r="K37" i="2"/>
  <c r="K36"/>
  <c r="BA95" i="1" s="1"/>
  <c r="K35" i="2"/>
  <c r="AZ95" i="1" s="1"/>
  <c r="BI238" i="2"/>
  <c r="BH238"/>
  <c r="BG238"/>
  <c r="BE238"/>
  <c r="X238"/>
  <c r="V238"/>
  <c r="T238"/>
  <c r="P238"/>
  <c r="BI236"/>
  <c r="BH236"/>
  <c r="BG236"/>
  <c r="BE236"/>
  <c r="X236"/>
  <c r="V236"/>
  <c r="T236"/>
  <c r="P236"/>
  <c r="BI235"/>
  <c r="BH235"/>
  <c r="BG235"/>
  <c r="BE235"/>
  <c r="X235"/>
  <c r="V235"/>
  <c r="T235"/>
  <c r="P235"/>
  <c r="BI234"/>
  <c r="BH234"/>
  <c r="BG234"/>
  <c r="BE234"/>
  <c r="X234"/>
  <c r="V234"/>
  <c r="T234"/>
  <c r="P234"/>
  <c r="BK234" s="1"/>
  <c r="BI232"/>
  <c r="BH232"/>
  <c r="BG232"/>
  <c r="BE232"/>
  <c r="X232"/>
  <c r="V232"/>
  <c r="T232"/>
  <c r="P232"/>
  <c r="BI231"/>
  <c r="BH231"/>
  <c r="BG231"/>
  <c r="BE231"/>
  <c r="X231"/>
  <c r="V231"/>
  <c r="T231"/>
  <c r="P231"/>
  <c r="BI230"/>
  <c r="BH230"/>
  <c r="BG230"/>
  <c r="BE230"/>
  <c r="X230"/>
  <c r="V230"/>
  <c r="T230"/>
  <c r="P230"/>
  <c r="BI229"/>
  <c r="BH229"/>
  <c r="BG229"/>
  <c r="BE229"/>
  <c r="X229"/>
  <c r="V229"/>
  <c r="T229"/>
  <c r="P229"/>
  <c r="BI228"/>
  <c r="BH228"/>
  <c r="BG228"/>
  <c r="BE228"/>
  <c r="X228"/>
  <c r="V228"/>
  <c r="T228"/>
  <c r="P228"/>
  <c r="BI227"/>
  <c r="BH227"/>
  <c r="BG227"/>
  <c r="BE227"/>
  <c r="X227"/>
  <c r="V227"/>
  <c r="T227"/>
  <c r="P227"/>
  <c r="K227" s="1"/>
  <c r="BF227" s="1"/>
  <c r="BI226"/>
  <c r="BH226"/>
  <c r="BG226"/>
  <c r="BE226"/>
  <c r="X226"/>
  <c r="V226"/>
  <c r="T226"/>
  <c r="P226"/>
  <c r="BI225"/>
  <c r="BH225"/>
  <c r="BG225"/>
  <c r="BE225"/>
  <c r="X225"/>
  <c r="V225"/>
  <c r="T225"/>
  <c r="P225"/>
  <c r="BI223"/>
  <c r="BH223"/>
  <c r="BG223"/>
  <c r="BE223"/>
  <c r="X223"/>
  <c r="V223"/>
  <c r="T223"/>
  <c r="P223"/>
  <c r="K223" s="1"/>
  <c r="BF223" s="1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K220" s="1"/>
  <c r="BF220" s="1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K217" s="1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K211" s="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K208" s="1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K205" s="1"/>
  <c r="BF205" s="1"/>
  <c r="BI204"/>
  <c r="BH204"/>
  <c r="BG204"/>
  <c r="BE204"/>
  <c r="X204"/>
  <c r="V204"/>
  <c r="T204"/>
  <c r="P204"/>
  <c r="BI203"/>
  <c r="BH203"/>
  <c r="BG203"/>
  <c r="BE203"/>
  <c r="X203"/>
  <c r="V203"/>
  <c r="T203"/>
  <c r="P203"/>
  <c r="BI202"/>
  <c r="BH202"/>
  <c r="BG202"/>
  <c r="BE202"/>
  <c r="X202"/>
  <c r="V202"/>
  <c r="T202"/>
  <c r="P202"/>
  <c r="BK202" s="1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K199" s="1"/>
  <c r="BF199" s="1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K196" s="1"/>
  <c r="BF196" s="1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K193" s="1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K187" s="1"/>
  <c r="BF187" s="1"/>
  <c r="BI186"/>
  <c r="BH186"/>
  <c r="BG186"/>
  <c r="BE186"/>
  <c r="X186"/>
  <c r="V186"/>
  <c r="T186"/>
  <c r="P186"/>
  <c r="BI184"/>
  <c r="BH184"/>
  <c r="BG184"/>
  <c r="BE184"/>
  <c r="X184"/>
  <c r="V184"/>
  <c r="T184"/>
  <c r="P184"/>
  <c r="BI183"/>
  <c r="BH183"/>
  <c r="BG183"/>
  <c r="BE183"/>
  <c r="X183"/>
  <c r="V183"/>
  <c r="T183"/>
  <c r="P183"/>
  <c r="BK183" s="1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K180" s="1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K177" s="1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K174" s="1"/>
  <c r="BF174" s="1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K171" s="1"/>
  <c r="BF171" s="1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K167" s="1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K164" s="1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K161" s="1"/>
  <c r="BF161" s="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K155" s="1"/>
  <c r="BF155" s="1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K152" s="1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K149" s="1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K143" s="1"/>
  <c r="BF143" s="1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K140" s="1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K137" s="1"/>
  <c r="BF137" s="1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K134" s="1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K131" s="1"/>
  <c r="BF131" s="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K128" s="1"/>
  <c r="BI127"/>
  <c r="BH127"/>
  <c r="BG127"/>
  <c r="BE127"/>
  <c r="X127"/>
  <c r="V127"/>
  <c r="T127"/>
  <c r="P127"/>
  <c r="BI126"/>
  <c r="BH126"/>
  <c r="BG126"/>
  <c r="BE126"/>
  <c r="X126"/>
  <c r="V126"/>
  <c r="T126"/>
  <c r="P126"/>
  <c r="BI125"/>
  <c r="BH125"/>
  <c r="BG125"/>
  <c r="BE125"/>
  <c r="X125"/>
  <c r="V125"/>
  <c r="T125"/>
  <c r="P125"/>
  <c r="K125" s="1"/>
  <c r="BI122"/>
  <c r="BH122"/>
  <c r="BG122"/>
  <c r="BE122"/>
  <c r="X122"/>
  <c r="V122"/>
  <c r="T122"/>
  <c r="P122"/>
  <c r="BI121"/>
  <c r="BH121"/>
  <c r="BG121"/>
  <c r="BE121"/>
  <c r="X121"/>
  <c r="V121"/>
  <c r="T121"/>
  <c r="P121"/>
  <c r="J115"/>
  <c r="F114"/>
  <c r="F112"/>
  <c r="E110"/>
  <c r="J90"/>
  <c r="F89"/>
  <c r="F87"/>
  <c r="E85"/>
  <c r="J19"/>
  <c r="E19"/>
  <c r="J114" s="1"/>
  <c r="J18"/>
  <c r="J16"/>
  <c r="E16"/>
  <c r="F90" s="1"/>
  <c r="J15"/>
  <c r="J10"/>
  <c r="J112" s="1"/>
  <c r="L90" i="1"/>
  <c r="AM90"/>
  <c r="AM89"/>
  <c r="L89"/>
  <c r="AM87"/>
  <c r="L87"/>
  <c r="L85"/>
  <c r="L84"/>
  <c r="R231" i="2"/>
  <c r="Q226"/>
  <c r="Q212"/>
  <c r="Q197"/>
  <c r="Q171"/>
  <c r="Q137"/>
  <c r="Q234"/>
  <c r="Q221"/>
  <c r="R210"/>
  <c r="R198"/>
  <c r="R177"/>
  <c r="R151"/>
  <c r="R137"/>
  <c r="R122"/>
  <c r="Q207"/>
  <c r="K189"/>
  <c r="R178"/>
  <c r="Q157"/>
  <c r="R136"/>
  <c r="BK235"/>
  <c r="BK153"/>
  <c r="BK216"/>
  <c r="BK231"/>
  <c r="K198"/>
  <c r="BF198"/>
  <c r="K182"/>
  <c r="BF182"/>
  <c r="R217"/>
  <c r="Q193"/>
  <c r="R174"/>
  <c r="Q156"/>
  <c r="R130"/>
  <c r="Q230"/>
  <c r="Q217"/>
  <c r="Q205"/>
  <c r="Q188"/>
  <c r="Q172"/>
  <c r="R149"/>
  <c r="R126"/>
  <c r="R196"/>
  <c r="R182"/>
  <c r="R172"/>
  <c r="Q151"/>
  <c r="R131"/>
  <c r="BK214"/>
  <c r="K132"/>
  <c r="BF132" s="1"/>
  <c r="K188"/>
  <c r="BF188"/>
  <c r="BK222"/>
  <c r="K203"/>
  <c r="BF203"/>
  <c r="BK210"/>
  <c r="K141"/>
  <c r="BF141" s="1"/>
  <c r="R230"/>
  <c r="R219"/>
  <c r="Q196"/>
  <c r="Q181"/>
  <c r="R160"/>
  <c r="Q145"/>
  <c r="Q231"/>
  <c r="R215"/>
  <c r="Q201"/>
  <c r="Q182"/>
  <c r="Q163"/>
  <c r="R148"/>
  <c r="Q135"/>
  <c r="Q220"/>
  <c r="Q209"/>
  <c r="R191"/>
  <c r="R184"/>
  <c r="Q165"/>
  <c r="R144"/>
  <c r="Q130"/>
  <c r="BK238"/>
  <c r="BK163"/>
  <c r="K225"/>
  <c r="BF225" s="1"/>
  <c r="BK207"/>
  <c r="K157"/>
  <c r="BF157"/>
  <c r="BK159"/>
  <c r="K135"/>
  <c r="BF135"/>
  <c r="R235"/>
  <c r="R228"/>
  <c r="Q216"/>
  <c r="R205"/>
  <c r="Q166"/>
  <c r="Q148"/>
  <c r="Q133"/>
  <c r="Q126"/>
  <c r="R225"/>
  <c r="R200"/>
  <c r="R183"/>
  <c r="R171"/>
  <c r="Q150"/>
  <c r="R238"/>
  <c r="Q223"/>
  <c r="R206"/>
  <c r="Q190"/>
  <c r="R162"/>
  <c r="Q144"/>
  <c r="Q129"/>
  <c r="Q228"/>
  <c r="Q213"/>
  <c r="R194"/>
  <c r="R176"/>
  <c r="Q155"/>
  <c r="R146"/>
  <c r="Q214"/>
  <c r="Q200"/>
  <c r="Q187"/>
  <c r="Q176"/>
  <c r="Q159"/>
  <c r="Q140"/>
  <c r="R129"/>
  <c r="K165"/>
  <c r="BF165" s="1"/>
  <c r="BK201"/>
  <c r="BK139"/>
  <c r="Q238"/>
  <c r="Q225"/>
  <c r="Q202"/>
  <c r="Q184"/>
  <c r="Q146"/>
  <c r="R128"/>
  <c r="Q227"/>
  <c r="R139"/>
  <c r="K236"/>
  <c r="BK156"/>
  <c r="BK172"/>
  <c r="K166"/>
  <c r="BF166"/>
  <c r="BK195"/>
  <c r="BK146"/>
  <c r="Q206"/>
  <c r="Q147"/>
  <c r="Q162"/>
  <c r="AU94" i="1"/>
  <c r="BK168" i="2"/>
  <c r="BK194"/>
  <c r="K130"/>
  <c r="BF130"/>
  <c r="Q236"/>
  <c r="R221"/>
  <c r="R208"/>
  <c r="R199"/>
  <c r="R175"/>
  <c r="Q161"/>
  <c r="R145"/>
  <c r="R127"/>
  <c r="R223"/>
  <c r="R209"/>
  <c r="R193"/>
  <c r="R181"/>
  <c r="Q152"/>
  <c r="Q134"/>
  <c r="R121"/>
  <c r="R211"/>
  <c r="Q198"/>
  <c r="Q183"/>
  <c r="R167"/>
  <c r="Q149"/>
  <c r="Q132"/>
  <c r="BK221"/>
  <c r="BK236"/>
  <c r="K147"/>
  <c r="BF147"/>
  <c r="K215"/>
  <c r="BF215"/>
  <c r="BK230"/>
  <c r="R236"/>
  <c r="R229"/>
  <c r="R214"/>
  <c r="Q204"/>
  <c r="R186"/>
  <c r="R164"/>
  <c r="R150"/>
  <c r="Q131"/>
  <c r="Q229"/>
  <c r="Q219"/>
  <c r="R204"/>
  <c r="R189"/>
  <c r="Q173"/>
  <c r="Q158"/>
  <c r="R143"/>
  <c r="R125"/>
  <c r="R212"/>
  <c r="Q195"/>
  <c r="Q186"/>
  <c r="Q164"/>
  <c r="R152"/>
  <c r="R135"/>
  <c r="K226"/>
  <c r="BF226" s="1"/>
  <c r="K151"/>
  <c r="BF151"/>
  <c r="K218"/>
  <c r="BF218" s="1"/>
  <c r="BK179"/>
  <c r="K213"/>
  <c r="BF213"/>
  <c r="K173"/>
  <c r="BF173" s="1"/>
  <c r="BK212"/>
  <c r="BK160"/>
  <c r="Q232"/>
  <c r="Q222"/>
  <c r="Q203"/>
  <c r="R173"/>
  <c r="R159"/>
  <c r="R138"/>
  <c r="Q125"/>
  <c r="R226"/>
  <c r="Q211"/>
  <c r="R197"/>
  <c r="R187"/>
  <c r="R169"/>
  <c r="R147"/>
  <c r="Q136"/>
  <c r="Q215"/>
  <c r="Q199"/>
  <c r="R188"/>
  <c r="Q175"/>
  <c r="R158"/>
  <c r="Q127"/>
  <c r="BK204"/>
  <c r="BK136"/>
  <c r="BK232"/>
  <c r="BK158"/>
  <c r="BK127"/>
  <c r="R157"/>
  <c r="R141"/>
  <c r="Q121"/>
  <c r="Q208"/>
  <c r="R190"/>
  <c r="Q174"/>
  <c r="R156"/>
  <c r="Q138"/>
  <c r="Q218"/>
  <c r="K192"/>
  <c r="Q178"/>
  <c r="R163"/>
  <c r="Q139"/>
  <c r="Q122"/>
  <c r="BK190"/>
  <c r="BK129"/>
  <c r="BK148"/>
  <c r="BK206"/>
  <c r="R218"/>
  <c r="R201"/>
  <c r="Q179"/>
  <c r="Q154"/>
  <c r="R132"/>
  <c r="Q235"/>
  <c r="R216"/>
  <c r="R195"/>
  <c r="R180"/>
  <c r="Q167"/>
  <c r="R140"/>
  <c r="R213"/>
  <c r="R192"/>
  <c r="Q180"/>
  <c r="R166"/>
  <c r="Q143"/>
  <c r="Q128"/>
  <c r="BK197"/>
  <c r="BK228"/>
  <c r="BK154"/>
  <c r="BK178"/>
  <c r="BK133"/>
  <c r="BK192"/>
  <c r="K122"/>
  <c r="BF122" s="1"/>
  <c r="Q192"/>
  <c r="R161"/>
  <c r="R142"/>
  <c r="R202"/>
  <c r="R179"/>
  <c r="Q168"/>
  <c r="R155"/>
  <c r="Q142"/>
  <c r="K175"/>
  <c r="BF175"/>
  <c r="K176"/>
  <c r="BF176" s="1"/>
  <c r="BK191"/>
  <c r="K229"/>
  <c r="BF229"/>
  <c r="K184"/>
  <c r="BF184" s="1"/>
  <c r="BK145"/>
  <c r="Q160"/>
  <c r="R134"/>
  <c r="K219"/>
  <c r="BF219" s="1"/>
  <c r="K126"/>
  <c r="BF126" s="1"/>
  <c r="BK189"/>
  <c r="K144"/>
  <c r="BF144" s="1"/>
  <c r="BK181"/>
  <c r="BK209"/>
  <c r="K162"/>
  <c r="BF162"/>
  <c r="K186"/>
  <c r="BF186" s="1"/>
  <c r="R234"/>
  <c r="R227"/>
  <c r="Q210"/>
  <c r="Q194"/>
  <c r="Q177"/>
  <c r="R165"/>
  <c r="Q153"/>
  <c r="R232"/>
  <c r="R220"/>
  <c r="R207"/>
  <c r="Q191"/>
  <c r="R168"/>
  <c r="R153"/>
  <c r="Q141"/>
  <c r="R222"/>
  <c r="R203"/>
  <c r="Q189"/>
  <c r="Q169"/>
  <c r="R154"/>
  <c r="R133"/>
  <c r="K142"/>
  <c r="BF142" s="1"/>
  <c r="K200"/>
  <c r="BF200" s="1"/>
  <c r="K121"/>
  <c r="BF121"/>
  <c r="BK169"/>
  <c r="BK150"/>
  <c r="BK138"/>
  <c r="BK125" l="1"/>
  <c r="X120"/>
  <c r="X119" s="1"/>
  <c r="R124"/>
  <c r="R123" s="1"/>
  <c r="J97" s="1"/>
  <c r="R120"/>
  <c r="R119" s="1"/>
  <c r="J95" s="1"/>
  <c r="T224"/>
  <c r="T123" s="1"/>
  <c r="R224"/>
  <c r="J99" s="1"/>
  <c r="V120"/>
  <c r="V119" s="1"/>
  <c r="X224"/>
  <c r="Q120"/>
  <c r="Q119" s="1"/>
  <c r="I95" s="1"/>
  <c r="Q224"/>
  <c r="I99" s="1"/>
  <c r="T124"/>
  <c r="BK233"/>
  <c r="K233" s="1"/>
  <c r="K100" s="1"/>
  <c r="T120"/>
  <c r="T119" s="1"/>
  <c r="V224"/>
  <c r="T233"/>
  <c r="X124"/>
  <c r="X123"/>
  <c r="X233"/>
  <c r="V124"/>
  <c r="V123"/>
  <c r="V233"/>
  <c r="Q124"/>
  <c r="I98"/>
  <c r="Q233"/>
  <c r="I100" s="1"/>
  <c r="R233"/>
  <c r="J100" s="1"/>
  <c r="J89"/>
  <c r="BF125"/>
  <c r="BF189"/>
  <c r="J87"/>
  <c r="F115"/>
  <c r="BF192"/>
  <c r="BF236"/>
  <c r="F33"/>
  <c r="BB95" i="1" s="1"/>
  <c r="BB94" s="1"/>
  <c r="W29" s="1"/>
  <c r="K172" i="2"/>
  <c r="BF172" s="1"/>
  <c r="BK122"/>
  <c r="BK121"/>
  <c r="BK176"/>
  <c r="BK218"/>
  <c r="K238"/>
  <c r="BF238" s="1"/>
  <c r="BK137"/>
  <c r="K181"/>
  <c r="BF181" s="1"/>
  <c r="K190"/>
  <c r="BF190" s="1"/>
  <c r="BK223"/>
  <c r="K152"/>
  <c r="BF152" s="1"/>
  <c r="K195"/>
  <c r="BF195"/>
  <c r="K134"/>
  <c r="BF134" s="1"/>
  <c r="BK203"/>
  <c r="BK126"/>
  <c r="BK175"/>
  <c r="BK142"/>
  <c r="K234"/>
  <c r="BF234" s="1"/>
  <c r="K179"/>
  <c r="BF179" s="1"/>
  <c r="K139"/>
  <c r="BF139"/>
  <c r="BK131"/>
  <c r="BK173"/>
  <c r="K150"/>
  <c r="BF150" s="1"/>
  <c r="F35"/>
  <c r="BD95" i="1"/>
  <c r="BD94" s="1"/>
  <c r="W31" s="1"/>
  <c r="K127" i="2"/>
  <c r="BF127" s="1"/>
  <c r="BK166"/>
  <c r="K168"/>
  <c r="BF168" s="1"/>
  <c r="K211"/>
  <c r="BF211"/>
  <c r="BK198"/>
  <c r="K167"/>
  <c r="BF167"/>
  <c r="K235"/>
  <c r="BF235" s="1"/>
  <c r="BK182"/>
  <c r="BK171"/>
  <c r="BK135"/>
  <c r="K212"/>
  <c r="BF212" s="1"/>
  <c r="K164"/>
  <c r="BF164"/>
  <c r="BK162"/>
  <c r="K129"/>
  <c r="BF129"/>
  <c r="BK199"/>
  <c r="BK186"/>
  <c r="K222"/>
  <c r="BF222" s="1"/>
  <c r="K232"/>
  <c r="BF232"/>
  <c r="K204"/>
  <c r="BF204" s="1"/>
  <c r="BK144"/>
  <c r="BK196"/>
  <c r="BK219"/>
  <c r="K33"/>
  <c r="AX95" i="1" s="1"/>
  <c r="K169" i="2"/>
  <c r="BF169"/>
  <c r="K163"/>
  <c r="BF163" s="1"/>
  <c r="K210"/>
  <c r="BF210" s="1"/>
  <c r="BK184"/>
  <c r="K217"/>
  <c r="BF217" s="1"/>
  <c r="K128"/>
  <c r="BF128"/>
  <c r="K214"/>
  <c r="BF214" s="1"/>
  <c r="K154"/>
  <c r="BF154" s="1"/>
  <c r="K145"/>
  <c r="BF145"/>
  <c r="K178"/>
  <c r="BF178" s="1"/>
  <c r="K193"/>
  <c r="BF193" s="1"/>
  <c r="BK141"/>
  <c r="K228"/>
  <c r="BF228" s="1"/>
  <c r="F36"/>
  <c r="BE95" i="1"/>
  <c r="BE94" s="1"/>
  <c r="W32" s="1"/>
  <c r="BK151" i="2"/>
  <c r="K148"/>
  <c r="BF148" s="1"/>
  <c r="BK225"/>
  <c r="K177"/>
  <c r="BF177" s="1"/>
  <c r="K149"/>
  <c r="BF149" s="1"/>
  <c r="K230"/>
  <c r="BF230"/>
  <c r="K156"/>
  <c r="BF156" s="1"/>
  <c r="BK132"/>
  <c r="K207"/>
  <c r="BF207" s="1"/>
  <c r="BK147"/>
  <c r="K146"/>
  <c r="BF146" s="1"/>
  <c r="K160"/>
  <c r="BF160" s="1"/>
  <c r="BK165"/>
  <c r="K197"/>
  <c r="BF197" s="1"/>
  <c r="BK205"/>
  <c r="BK155"/>
  <c r="BK200"/>
  <c r="BK220"/>
  <c r="F37"/>
  <c r="BF95" i="1" s="1"/>
  <c r="BF94" s="1"/>
  <c r="W33" s="1"/>
  <c r="K209" i="2"/>
  <c r="BF209" s="1"/>
  <c r="BK174"/>
  <c r="BK213"/>
  <c r="K231"/>
  <c r="BF231"/>
  <c r="K153"/>
  <c r="BF153" s="1"/>
  <c r="BK161"/>
  <c r="K140"/>
  <c r="BF140" s="1"/>
  <c r="BK130"/>
  <c r="K216"/>
  <c r="BF216" s="1"/>
  <c r="BK157"/>
  <c r="K158"/>
  <c r="BF158" s="1"/>
  <c r="K159"/>
  <c r="BF159" s="1"/>
  <c r="K208"/>
  <c r="BF208"/>
  <c r="K133"/>
  <c r="BF133" s="1"/>
  <c r="K201"/>
  <c r="BF201" s="1"/>
  <c r="BK226"/>
  <c r="BK143"/>
  <c r="K180"/>
  <c r="BF180" s="1"/>
  <c r="BK215"/>
  <c r="K206"/>
  <c r="BF206" s="1"/>
  <c r="BK229"/>
  <c r="K221"/>
  <c r="BF221" s="1"/>
  <c r="K191"/>
  <c r="BF191" s="1"/>
  <c r="BK227"/>
  <c r="K138"/>
  <c r="BF138" s="1"/>
  <c r="BK188"/>
  <c r="K194"/>
  <c r="BF194" s="1"/>
  <c r="K136"/>
  <c r="BF136"/>
  <c r="K202"/>
  <c r="BF202" s="1"/>
  <c r="BK187"/>
  <c r="K183"/>
  <c r="BF183" s="1"/>
  <c r="T118" l="1"/>
  <c r="AW95" i="1" s="1"/>
  <c r="AW94" s="1"/>
  <c r="V118" i="2"/>
  <c r="X118"/>
  <c r="J96"/>
  <c r="J98"/>
  <c r="Q123"/>
  <c r="I97" s="1"/>
  <c r="I96"/>
  <c r="R118"/>
  <c r="J94"/>
  <c r="K29" s="1"/>
  <c r="AT95" i="1" s="1"/>
  <c r="AT94" s="1"/>
  <c r="BK120" i="2"/>
  <c r="K120" s="1"/>
  <c r="K96" s="1"/>
  <c r="BK224"/>
  <c r="K224" s="1"/>
  <c r="K99" s="1"/>
  <c r="BK124"/>
  <c r="BK123" s="1"/>
  <c r="K123" s="1"/>
  <c r="K97" s="1"/>
  <c r="F34"/>
  <c r="BC95" i="1" s="1"/>
  <c r="BC94" s="1"/>
  <c r="W30" s="1"/>
  <c r="K34" i="2"/>
  <c r="AY95" i="1" s="1"/>
  <c r="AV95" s="1"/>
  <c r="AZ94"/>
  <c r="BA94"/>
  <c r="AX94"/>
  <c r="AK29" s="1"/>
  <c r="Q118" i="2" l="1"/>
  <c r="I94" s="1"/>
  <c r="K28" s="1"/>
  <c r="AS95" i="1" s="1"/>
  <c r="AS94" s="1"/>
  <c r="K124" i="2"/>
  <c r="K98" s="1"/>
  <c r="BK119"/>
  <c r="BK118" s="1"/>
  <c r="K118" s="1"/>
  <c r="K94" s="1"/>
  <c r="AY94" i="1"/>
  <c r="AK30" s="1"/>
  <c r="K119" i="2" l="1"/>
  <c r="K95" s="1"/>
  <c r="K30"/>
  <c r="AG95" i="1" s="1"/>
  <c r="AG94" s="1"/>
  <c r="AV94"/>
  <c r="AK26" l="1"/>
  <c r="AK35" s="1"/>
  <c r="AN94"/>
  <c r="K39" i="2"/>
  <c r="AN95" i="1"/>
</calcChain>
</file>

<file path=xl/sharedStrings.xml><?xml version="1.0" encoding="utf-8"?>
<sst xmlns="http://schemas.openxmlformats.org/spreadsheetml/2006/main" count="1876" uniqueCount="574">
  <si>
    <t>Export Komplet</t>
  </si>
  <si>
    <t/>
  </si>
  <si>
    <t>2.0</t>
  </si>
  <si>
    <t>False</t>
  </si>
  <si>
    <t>True</t>
  </si>
  <si>
    <t>{2dafa9b5-8419-4661-a648-d9abef21bcc1}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</si>
  <si>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</si>
  <si>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</si>
  <si>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</si>
  <si>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</si>
  <si>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</si>
  <si>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</si>
  <si>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</si>
  <si>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</si>
  <si>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19_20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</si>
  <si>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</si>
  <si>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</si>
  <si>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SOŠ Tornaľa - modernizácia odborného vzdelávania - budova SOŠ - Tornaľa</t>
  </si>
  <si>
    <t>JKSO:</t>
  </si>
  <si>
    <t>KS:</t>
  </si>
  <si>
    <t>Miesto:</t>
  </si>
  <si>
    <t>Tornaľa</t>
  </si>
  <si>
    <t>Dátum:</t>
  </si>
  <si>
    <t>Objednávateľ:</t>
  </si>
  <si>
    <t>IČO:</t>
  </si>
  <si>
    <t>Stredná odborná škola</t>
  </si>
  <si>
    <t>IČ DPH:</t>
  </si>
  <si>
    <t>Zhotoviteľ:</t>
  </si>
  <si>
    <t>Vyplň údaj</t>
  </si>
  <si>
    <t>Projektant:</t>
  </si>
  <si>
    <t xml:space="preserve"> </t>
  </si>
  <si>
    <t>Spracovateľ:</t>
  </si>
  <si>
    <t>Ing. Gergeľ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</si>
  <si>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</si>
  <si>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</si>
  <si>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</si>
  <si>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</si>
  <si>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</si>
  <si>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</si>
  <si>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</si>
  <si>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</si>
  <si>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</si>
  <si>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</si>
  <si>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</si>
  <si>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</si>
  <si>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</si>
  <si>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</si>
  <si>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</si>
  <si>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</si>
  <si>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</si>
  <si>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</si>
  <si>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</si>
  <si>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</si>
  <si>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</si>
  <si>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</si>
  <si>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</si>
  <si>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</si>
  <si>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</si>
  <si>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</si>
  <si>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</si>
  <si>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</si>
  <si>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</si>
  <si>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</si>
  <si>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</si>
  <si>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</si>
  <si>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</si>
  <si>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</si>
  <si>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</si>
  <si>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</si>
  <si>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</si>
  <si>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</si>
  <si>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</si>
  <si>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</si>
  <si>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</si>
  <si>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</si>
  <si>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</si>
  <si>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</si>
  <si>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</si>
  <si>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</si>
  <si>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</si>
  <si>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</si>
  <si>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</si>
  <si>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</si>
  <si>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</si>
  <si>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</si>
  <si>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</si>
  <si>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</si>
  <si>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</si>
  <si>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</si>
  <si>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</si>
  <si>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</si>
  <si>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</si>
  <si>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</si>
  <si>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</si>
  <si>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</si>
  <si>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</si>
  <si>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</si>
  <si>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</si>
  <si>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46-M - Zemné práce vykonávané pri externých montážnych prácach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</si>
  <si>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</si>
  <si>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</si>
  <si>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</si>
  <si>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</si>
  <si>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</si>
  <si>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</si>
  <si>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</si>
  <si>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</si>
  <si>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</si>
  <si>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</si>
  <si>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</si>
  <si>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</si>
  <si>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</si>
  <si>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</si>
  <si>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</si>
  <si>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</si>
  <si>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</si>
  <si>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</si>
  <si>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</si>
  <si>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</si>
  <si>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</si>
  <si>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</si>
  <si>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973046161</t>
  </si>
  <si>
    <t>Vysekanie v murive betónovom kapsy pre klátiky a krabice, veľ. do 100x100x50 mm,  -0,00100t</t>
  </si>
  <si>
    <t>ks</t>
  </si>
  <si>
    <t>64</t>
  </si>
  <si>
    <t>2</t>
  </si>
  <si>
    <t>-506770539</t>
  </si>
  <si>
    <t>974032121</t>
  </si>
  <si>
    <t>Vysekanie rýh v stenách a priečkach z dutých tehál a resp. v betóne do hĺbky 30 mm a š. do 30 mm,  -0,00100t</t>
  </si>
  <si>
    <t>m</t>
  </si>
  <si>
    <t>4</t>
  </si>
  <si>
    <t>-963965635</t>
  </si>
  <si>
    <t>M</t>
  </si>
  <si>
    <t>Práce a dodávky M</t>
  </si>
  <si>
    <t>3</t>
  </si>
  <si>
    <t>21-M</t>
  </si>
  <si>
    <t>Elektromontáže</t>
  </si>
  <si>
    <t>210010015.S</t>
  </si>
  <si>
    <t>Rúrka ohybná elektroinštalačná typ 1420, uložená voľne</t>
  </si>
  <si>
    <t>178315156</t>
  </si>
  <si>
    <t>286120017400.S</t>
  </si>
  <si>
    <t>Rúra ohybná PVC D 20 mm s drôtom, s nízkou mechanickou odlonosťou 320 N, svetlo šedá</t>
  </si>
  <si>
    <t>128</t>
  </si>
  <si>
    <t>-2127222558</t>
  </si>
  <si>
    <t>5</t>
  </si>
  <si>
    <t>210010107.S</t>
  </si>
  <si>
    <t>Lišta elektroinštalačná z PVC 18x13, uložená pevne, vkladacia</t>
  </si>
  <si>
    <t>256935564</t>
  </si>
  <si>
    <t>6</t>
  </si>
  <si>
    <t>345750065400</t>
  </si>
  <si>
    <t>Lišta vkladacia z PVC LV 18x13 mm, KOPOS</t>
  </si>
  <si>
    <t>-1114495701</t>
  </si>
  <si>
    <t>7</t>
  </si>
  <si>
    <t>210010306</t>
  </si>
  <si>
    <t>Krabica prístrojová KP 68, do dutých stien,bez zapojenia</t>
  </si>
  <si>
    <t>-1515660992</t>
  </si>
  <si>
    <t>8</t>
  </si>
  <si>
    <t>345410010300</t>
  </si>
  <si>
    <t>Krabica univerzálna z PVC do dutých stien KU 68  KOPOS</t>
  </si>
  <si>
    <t>-1242103547</t>
  </si>
  <si>
    <t>210010313</t>
  </si>
  <si>
    <t>Krabica (KO 125) odbočná s viečkom, bez zapojenia, štvorcová</t>
  </si>
  <si>
    <t>-349875036</t>
  </si>
  <si>
    <t>10</t>
  </si>
  <si>
    <t>345410000500</t>
  </si>
  <si>
    <t>Krabica odbočná z PVC s viečkom pod omietku KO 125, šxvxh 132x132x72 mm, KOPOS</t>
  </si>
  <si>
    <t>1747122107</t>
  </si>
  <si>
    <t>11</t>
  </si>
  <si>
    <t>210010351</t>
  </si>
  <si>
    <t>Krabicová rozvodka z lisovaného izolantu vrátane ukončenia káblov a zapojenia vodičov typ 6455-11 do 4 m</t>
  </si>
  <si>
    <t>1721246716</t>
  </si>
  <si>
    <t>12</t>
  </si>
  <si>
    <t>3450927000</t>
  </si>
  <si>
    <t>Krabica 6455-11 acid</t>
  </si>
  <si>
    <t>-645762227</t>
  </si>
  <si>
    <t>13</t>
  </si>
  <si>
    <t>210010501</t>
  </si>
  <si>
    <t>Osadenie lustrovej svorky vrátane zapojenia do 2 x 4</t>
  </si>
  <si>
    <t>-1028712003</t>
  </si>
  <si>
    <t>14</t>
  </si>
  <si>
    <t>345610009500</t>
  </si>
  <si>
    <t>Svorkovnica spájacia , do 2,5mm, 2 polová</t>
  </si>
  <si>
    <t>1606816016</t>
  </si>
  <si>
    <t>15</t>
  </si>
  <si>
    <t>210010502</t>
  </si>
  <si>
    <t>Osadenie lustrovej svorky vrátane zapojenia do 3 x 4</t>
  </si>
  <si>
    <t>-1634479457</t>
  </si>
  <si>
    <t>16</t>
  </si>
  <si>
    <t>3456100096003</t>
  </si>
  <si>
    <t>Svorkovnica spájacia , do 2,5mm, 3 polová</t>
  </si>
  <si>
    <t>152174203</t>
  </si>
  <si>
    <t>17</t>
  </si>
  <si>
    <t>210010503</t>
  </si>
  <si>
    <t>Osadenie lustrovej svorky vrátane zapojenia do 4 x 4</t>
  </si>
  <si>
    <t>392092592</t>
  </si>
  <si>
    <t>18</t>
  </si>
  <si>
    <t>345610009600</t>
  </si>
  <si>
    <t>Svorkovnica spájacia , do 2,5mm, 4 polová</t>
  </si>
  <si>
    <t>-375719739</t>
  </si>
  <si>
    <t>19</t>
  </si>
  <si>
    <t>RO3</t>
  </si>
  <si>
    <t>Rozvádzač R4  vrátanie vysekania, osadenia a zapojenia</t>
  </si>
  <si>
    <t>256</t>
  </si>
  <si>
    <t>-1964000161</t>
  </si>
  <si>
    <t>210020001</t>
  </si>
  <si>
    <t>Káblové vešiaky a závesy, hák pre voľné uloženie kábla z pásky 30 x 3 mm</t>
  </si>
  <si>
    <t>-1381815722</t>
  </si>
  <si>
    <t>21</t>
  </si>
  <si>
    <t>345760005700</t>
  </si>
  <si>
    <t>Sťahovací pásik z hmoždinkou US1</t>
  </si>
  <si>
    <t>-154291111</t>
  </si>
  <si>
    <t>22</t>
  </si>
  <si>
    <t>210020011</t>
  </si>
  <si>
    <t>Káblové vešiaky a závesy hrebeňový záves pre 5 káblov</t>
  </si>
  <si>
    <t>-951548651</t>
  </si>
  <si>
    <t>23</t>
  </si>
  <si>
    <t>345760005700-2</t>
  </si>
  <si>
    <t>Držiak UDF + kotva SROM6X30</t>
  </si>
  <si>
    <t>1312506040</t>
  </si>
  <si>
    <t>24</t>
  </si>
  <si>
    <t>345760005800</t>
  </si>
  <si>
    <t>Objímka zatváracia OZS/OZSO + kotva so závitom SROM6X30</t>
  </si>
  <si>
    <t>-1970504235</t>
  </si>
  <si>
    <t>25</t>
  </si>
  <si>
    <t>210110021</t>
  </si>
  <si>
    <t>Jednopólový spínač - radenie 1, zapustená montáž IP 44, vrátane zapojenia</t>
  </si>
  <si>
    <t>-2061833347</t>
  </si>
  <si>
    <t>26</t>
  </si>
  <si>
    <t>345310000715</t>
  </si>
  <si>
    <t>Ovládač  jednopólový komplet pre zapustenú montáž, radenie 1/0, 1/0So, , biely</t>
  </si>
  <si>
    <t>1281159757</t>
  </si>
  <si>
    <t>27</t>
  </si>
  <si>
    <t>210110023</t>
  </si>
  <si>
    <t>Sériový spínač - radenie 5, zapustená montáž IP 44, vrátane zapojenia</t>
  </si>
  <si>
    <t>-1962475532</t>
  </si>
  <si>
    <t>28</t>
  </si>
  <si>
    <t>345330002965</t>
  </si>
  <si>
    <t>Prepínač  komplet pre zapustenú montáž, radenie 5, IP44, biely</t>
  </si>
  <si>
    <t>528554493</t>
  </si>
  <si>
    <t>29</t>
  </si>
  <si>
    <t>210110024</t>
  </si>
  <si>
    <t>Striedavý prepínač - radenie 6, zapustená montáž IP 44, vrátane zapojenia</t>
  </si>
  <si>
    <t>-800311235</t>
  </si>
  <si>
    <t>30</t>
  </si>
  <si>
    <t>345330002970</t>
  </si>
  <si>
    <t>Prepínač  komplet pre zapustenú montáž, radenie 6, IP44, biely</t>
  </si>
  <si>
    <t>1044209445</t>
  </si>
  <si>
    <t>31</t>
  </si>
  <si>
    <t>210110025</t>
  </si>
  <si>
    <t>Krížový prepínač - radenie 7, zapustená montáž IP 44, vrátane zapojenia</t>
  </si>
  <si>
    <t>988123403</t>
  </si>
  <si>
    <t>32</t>
  </si>
  <si>
    <t>345330002975</t>
  </si>
  <si>
    <t>Prepínač  komplet pre zapustenú montáž, radenie 7, IP44, biely</t>
  </si>
  <si>
    <t>-1329327298</t>
  </si>
  <si>
    <t>33</t>
  </si>
  <si>
    <t>210111012</t>
  </si>
  <si>
    <t>Domová zásuvka polozapustená alebo zapustená, 10/16 A 250 V 2P + Z 2 x zapojenie</t>
  </si>
  <si>
    <t>1980173669</t>
  </si>
  <si>
    <t>34</t>
  </si>
  <si>
    <t>345520000320</t>
  </si>
  <si>
    <t>Štandard zásuvka , radenie  2P+PE, IP20, biela,</t>
  </si>
  <si>
    <t>-1754203967</t>
  </si>
  <si>
    <t>35</t>
  </si>
  <si>
    <t>210201510.S</t>
  </si>
  <si>
    <t>Zapojenie svietidla 1x svetelný zdroj, núdzového, LED - núdzový režim, vrátane montáže</t>
  </si>
  <si>
    <t>1414923913</t>
  </si>
  <si>
    <t>36</t>
  </si>
  <si>
    <t>N1</t>
  </si>
  <si>
    <t>Svietidlo núdzové + piktogram,  OZN/ETS/1W/E/1/SE/X/WH</t>
  </si>
  <si>
    <t>-2141865499</t>
  </si>
  <si>
    <t>37</t>
  </si>
  <si>
    <t>N2</t>
  </si>
  <si>
    <t>Svietidlo núdzové ,  LED nouzové svítidlo OZN/LV2U/3W/B/1/SA/AT/WH,  3W</t>
  </si>
  <si>
    <t>-931446910</t>
  </si>
  <si>
    <t>38</t>
  </si>
  <si>
    <t>210201903.S</t>
  </si>
  <si>
    <t>Montáž svietidla interiérového na stenu do 5 kg</t>
  </si>
  <si>
    <t>-1977096881</t>
  </si>
  <si>
    <t>39</t>
  </si>
  <si>
    <t>210201005.S</t>
  </si>
  <si>
    <t>Zapojenie svietidla IP40, 1 x svetelný zdroj, stropného - nástenného interierového so žiarovkou</t>
  </si>
  <si>
    <t>-361781829</t>
  </si>
  <si>
    <t>40</t>
  </si>
  <si>
    <t>A1</t>
  </si>
  <si>
    <t>A1 - Prisadené svietidlo,   MODUS  MODUS EPK4000RM_KN/1/</t>
  </si>
  <si>
    <t>711820579</t>
  </si>
  <si>
    <t>41</t>
  </si>
  <si>
    <t>B1</t>
  </si>
  <si>
    <t>B1 - Závesné/Prisadené svietidlo,   MODUS   LLL3000RM2KVM</t>
  </si>
  <si>
    <t>2061691603</t>
  </si>
  <si>
    <t>42</t>
  </si>
  <si>
    <t>B2</t>
  </si>
  <si>
    <t>B2 - Závesné/Prisadené svietidlo,   MODUS   LLL4000RM2KVM</t>
  </si>
  <si>
    <t>-1091699298</t>
  </si>
  <si>
    <t>43</t>
  </si>
  <si>
    <t>C2</t>
  </si>
  <si>
    <t>C2 - Prisadené svietidlo,   MODUS   KX4000S_KO</t>
  </si>
  <si>
    <t>1530350023</t>
  </si>
  <si>
    <t>44</t>
  </si>
  <si>
    <t>D - Prisadené svietidlo,   MODUS   BRSB_KO375V2</t>
  </si>
  <si>
    <t>1236828363</t>
  </si>
  <si>
    <t>45</t>
  </si>
  <si>
    <t>HAL</t>
  </si>
  <si>
    <t>Svietidlo LED - Reflektor - výmena exist. -  vonkajšia fasada, 48W, IP54 min, vrátane montáže</t>
  </si>
  <si>
    <t>1475417504</t>
  </si>
  <si>
    <t>46</t>
  </si>
  <si>
    <t>210220021</t>
  </si>
  <si>
    <t>Uzemňovacie vedenie v zemi FeZn vrátane izolácie spojov O 10 mm</t>
  </si>
  <si>
    <t>-788202736</t>
  </si>
  <si>
    <t>47</t>
  </si>
  <si>
    <t>354410054800</t>
  </si>
  <si>
    <t>Drôt bleskozvodový FeZn, d 10 mm</t>
  </si>
  <si>
    <t>kg</t>
  </si>
  <si>
    <t>1039375900</t>
  </si>
  <si>
    <t>VV</t>
  </si>
  <si>
    <t>210*0,62 'Prepočítané koeficientom množstva</t>
  </si>
  <si>
    <t>48</t>
  </si>
  <si>
    <t>210220050</t>
  </si>
  <si>
    <t>Označenie zvodov číselnými štítkami</t>
  </si>
  <si>
    <t>-434093953</t>
  </si>
  <si>
    <t>49</t>
  </si>
  <si>
    <t>354410064700</t>
  </si>
  <si>
    <t xml:space="preserve">Štítok orientačný na zvody </t>
  </si>
  <si>
    <t>-1040424195</t>
  </si>
  <si>
    <t>50</t>
  </si>
  <si>
    <t>210220240</t>
  </si>
  <si>
    <t>Svorka FeZn k uzemňovacej tyči  SJ</t>
  </si>
  <si>
    <t>95993536</t>
  </si>
  <si>
    <t>51</t>
  </si>
  <si>
    <t>354410001500</t>
  </si>
  <si>
    <t>Svorka FeZn k uzemňovacej tyči a k zachytávacej označenie SJ 01</t>
  </si>
  <si>
    <t>-381803147</t>
  </si>
  <si>
    <t>52</t>
  </si>
  <si>
    <t>210220241</t>
  </si>
  <si>
    <t>Svorka FeZn krížová SK a diagonálna krížová DKS</t>
  </si>
  <si>
    <t>-1514893248</t>
  </si>
  <si>
    <t>53</t>
  </si>
  <si>
    <t>354410002500</t>
  </si>
  <si>
    <t>Svorka FeZn krížová označenie SK</t>
  </si>
  <si>
    <t>-148445153</t>
  </si>
  <si>
    <t>54</t>
  </si>
  <si>
    <t>210220245</t>
  </si>
  <si>
    <t>Svorka FeZn pripojovacia SP</t>
  </si>
  <si>
    <t>1909443921</t>
  </si>
  <si>
    <t>55</t>
  </si>
  <si>
    <t>354410004000</t>
  </si>
  <si>
    <t>Svorka FeZn pripájaca označenie SP 1</t>
  </si>
  <si>
    <t>-823746761</t>
  </si>
  <si>
    <t>56</t>
  </si>
  <si>
    <t>210220247</t>
  </si>
  <si>
    <t>Svorka FeZn skúšobná SZ</t>
  </si>
  <si>
    <t>-1221565735</t>
  </si>
  <si>
    <t>57</t>
  </si>
  <si>
    <t>354410004300</t>
  </si>
  <si>
    <t>Svorka FeZn skúšobná označenie SZ</t>
  </si>
  <si>
    <t>672232217</t>
  </si>
  <si>
    <t>58</t>
  </si>
  <si>
    <t>210220280</t>
  </si>
  <si>
    <t>Uzemňovacia tyč FeZn ZT</t>
  </si>
  <si>
    <t>-281562983</t>
  </si>
  <si>
    <t>59</t>
  </si>
  <si>
    <t>354410055700</t>
  </si>
  <si>
    <t>Tyč uzemňovacia FeZn označenie ZT 2 m</t>
  </si>
  <si>
    <t>-460142450</t>
  </si>
  <si>
    <t>60</t>
  </si>
  <si>
    <t>210220800</t>
  </si>
  <si>
    <t>Uzemňovacie vedenie na povrchu  AlMgSi  Ø 8-10</t>
  </si>
  <si>
    <t>1417194608</t>
  </si>
  <si>
    <t>61</t>
  </si>
  <si>
    <t>354410064200</t>
  </si>
  <si>
    <t>Drôt bleskozvodový zliatina AlMgSi, d 8 mm, Al</t>
  </si>
  <si>
    <t>363234507</t>
  </si>
  <si>
    <t>192*0,135 'Prepočítané koeficientom množstva</t>
  </si>
  <si>
    <t>62</t>
  </si>
  <si>
    <t>210220803</t>
  </si>
  <si>
    <t>Skrytý zvod pri zatepľovacom systéme AlMgSi Ø 8</t>
  </si>
  <si>
    <t>42543341</t>
  </si>
  <si>
    <t>63</t>
  </si>
  <si>
    <t>345710009300</t>
  </si>
  <si>
    <t>Rúrka ohybná vlnitá pancierová PVC-U, FXP DN 32</t>
  </si>
  <si>
    <t>1224327803</t>
  </si>
  <si>
    <t>345710038300</t>
  </si>
  <si>
    <t>Príchytka pre rúrku z PVC S32</t>
  </si>
  <si>
    <t>407100547</t>
  </si>
  <si>
    <t>65</t>
  </si>
  <si>
    <t>354410064200i</t>
  </si>
  <si>
    <t>Drôt bleskozvodový zliatina AlMgSi, d 8 mm, Al, izolovaný</t>
  </si>
  <si>
    <t>-1894313532</t>
  </si>
  <si>
    <t>66</t>
  </si>
  <si>
    <t>210220810</t>
  </si>
  <si>
    <t xml:space="preserve">Podpery vedenia zliatina AlMgSi na  strechu </t>
  </si>
  <si>
    <t>-1525994715</t>
  </si>
  <si>
    <t>67</t>
  </si>
  <si>
    <t>354410035000</t>
  </si>
  <si>
    <t xml:space="preserve">Podpera vedenia F  strechy označenie </t>
  </si>
  <si>
    <t>819834882</t>
  </si>
  <si>
    <t>68</t>
  </si>
  <si>
    <t>210220831</t>
  </si>
  <si>
    <t>Zachytávacia tyč zliatina AlMgSi bez osadenia a s osadením JP10-20</t>
  </si>
  <si>
    <t>1634775495</t>
  </si>
  <si>
    <t>69</t>
  </si>
  <si>
    <t>354410030400.S</t>
  </si>
  <si>
    <t>Tyč zachytávacia zliatina AlMgSi označenie JP 10 Al</t>
  </si>
  <si>
    <t>1242716014</t>
  </si>
  <si>
    <t>70</t>
  </si>
  <si>
    <t>354410066100</t>
  </si>
  <si>
    <t>Podpera pre izolujúcu tyč PV15 UNI</t>
  </si>
  <si>
    <t>-568989338</t>
  </si>
  <si>
    <t>71</t>
  </si>
  <si>
    <t>210220841</t>
  </si>
  <si>
    <t>Ochranná strieška AlMgSi</t>
  </si>
  <si>
    <t>26410329</t>
  </si>
  <si>
    <t>72</t>
  </si>
  <si>
    <t>354410025100</t>
  </si>
  <si>
    <t>Strieška FeZn ochranná spodná označenie OS 04</t>
  </si>
  <si>
    <t>-1515141026</t>
  </si>
  <si>
    <t>73</t>
  </si>
  <si>
    <t>210220853</t>
  </si>
  <si>
    <t>Svorka zliatina AlMgSi spojovacia SS</t>
  </si>
  <si>
    <t>245207599</t>
  </si>
  <si>
    <t>74</t>
  </si>
  <si>
    <t>354410012900</t>
  </si>
  <si>
    <t>Svorka spojovacia zliatina AlMgSi označenie SS 2 skrutky s príložkou Al</t>
  </si>
  <si>
    <t>350877818</t>
  </si>
  <si>
    <t>75</t>
  </si>
  <si>
    <t>210220856</t>
  </si>
  <si>
    <t>Svorka zliatina AlMgSi na odkvapový žľab SO</t>
  </si>
  <si>
    <t>434729949</t>
  </si>
  <si>
    <t>76</t>
  </si>
  <si>
    <t>354410013800</t>
  </si>
  <si>
    <t>Svorka okapová zliatina AlMgSi označenie SO Al</t>
  </si>
  <si>
    <t>-1335214595</t>
  </si>
  <si>
    <t>77</t>
  </si>
  <si>
    <t>210881002.S</t>
  </si>
  <si>
    <t>Vodič bezhalogénový, medený uložený voľne N2XH 0,6/1,0 kV  6</t>
  </si>
  <si>
    <t>720741213</t>
  </si>
  <si>
    <t>78</t>
  </si>
  <si>
    <t>341610012400.S</t>
  </si>
  <si>
    <t>Vodič medený bezhalogenový N2XH 6 mm2</t>
  </si>
  <si>
    <t>-1679426256</t>
  </si>
  <si>
    <t>79</t>
  </si>
  <si>
    <t>210881004.S</t>
  </si>
  <si>
    <t>Vodič bezhalogénový, medený uložený voľne N2XH 0,6/1,0 kV  16</t>
  </si>
  <si>
    <t>1009704735</t>
  </si>
  <si>
    <t>80</t>
  </si>
  <si>
    <t>341610012600.S</t>
  </si>
  <si>
    <t>Vodič medený bezhalogenový N2XH 16 mm2</t>
  </si>
  <si>
    <t>1432118290</t>
  </si>
  <si>
    <t>81</t>
  </si>
  <si>
    <t>210881021.S</t>
  </si>
  <si>
    <t>Kábel bezhalogénový, medený uložený voľne N2XH 0,6/1,0 kV  3x1,5</t>
  </si>
  <si>
    <t>872617763</t>
  </si>
  <si>
    <t>82</t>
  </si>
  <si>
    <t>341610014300.S</t>
  </si>
  <si>
    <t>Kábel medený bezhalogenový N2XH 3x1,5 mm2</t>
  </si>
  <si>
    <t>-385784907</t>
  </si>
  <si>
    <t>83</t>
  </si>
  <si>
    <t>210881022.S</t>
  </si>
  <si>
    <t>Kábel bezhalogénový, medený uložený voľne N2XH 0,6/1,0 kV  3x2,5</t>
  </si>
  <si>
    <t>1595807496</t>
  </si>
  <si>
    <t>84</t>
  </si>
  <si>
    <t>341610014400.S</t>
  </si>
  <si>
    <t>Kábel medený bezhalogenový N2XH 3x2,5 mm2</t>
  </si>
  <si>
    <t>-1878720841</t>
  </si>
  <si>
    <t>85</t>
  </si>
  <si>
    <t>210881037.S</t>
  </si>
  <si>
    <t>Kábel bezhalogénový, medený uložený voľne N2XH 0,6/1,0 kV  4x1,5</t>
  </si>
  <si>
    <t>825979151</t>
  </si>
  <si>
    <t>86</t>
  </si>
  <si>
    <t>341610015900.S</t>
  </si>
  <si>
    <t>Kábel medený bezhalogenový N2XH 4x1,5 mm2</t>
  </si>
  <si>
    <t>943312238</t>
  </si>
  <si>
    <t>87</t>
  </si>
  <si>
    <t>210881101.S</t>
  </si>
  <si>
    <t>Kábel bezhalogénový, medený uložený pevne N2XH 0,6/1,0 kV  5x2,5</t>
  </si>
  <si>
    <t>152931134</t>
  </si>
  <si>
    <t>88</t>
  </si>
  <si>
    <t>341610016900.S</t>
  </si>
  <si>
    <t>Kábel medený bezhalogenový N2XH 5x2,5 mm2</t>
  </si>
  <si>
    <t>-1412806711</t>
  </si>
  <si>
    <t>89</t>
  </si>
  <si>
    <t>210881104.S</t>
  </si>
  <si>
    <t>Kábel bezhalogénový, medený uložený pevne N2XH 0,6/1,0 kV  5x10</t>
  </si>
  <si>
    <t>-446909825</t>
  </si>
  <si>
    <t>90</t>
  </si>
  <si>
    <t>341610017200.S</t>
  </si>
  <si>
    <t>Kábel medený bezhalogenový N2XH 5x10 mm2</t>
  </si>
  <si>
    <t>1746900310</t>
  </si>
  <si>
    <t>91</t>
  </si>
  <si>
    <t>HZS01</t>
  </si>
  <si>
    <t>Revízie</t>
  </si>
  <si>
    <t>hod</t>
  </si>
  <si>
    <t>-1918579413</t>
  </si>
  <si>
    <t>92</t>
  </si>
  <si>
    <t>HZS02</t>
  </si>
  <si>
    <t>Pomocný materiál, (viazacie pásky, sadra, vruty, hmoždinky a pod )  a ostatný nešpecifikovaný materiál</t>
  </si>
  <si>
    <t>-266055575</t>
  </si>
  <si>
    <t>93</t>
  </si>
  <si>
    <t>HZS05</t>
  </si>
  <si>
    <t>Projekt skutočného vyhotovenia</t>
  </si>
  <si>
    <t>2011699331</t>
  </si>
  <si>
    <t>94</t>
  </si>
  <si>
    <t>HZS06</t>
  </si>
  <si>
    <t>Autorský dozor</t>
  </si>
  <si>
    <t>-215618296</t>
  </si>
  <si>
    <t>95</t>
  </si>
  <si>
    <t>HZS07</t>
  </si>
  <si>
    <t>Nešpecifikované práce</t>
  </si>
  <si>
    <t>hos</t>
  </si>
  <si>
    <t>1519491491</t>
  </si>
  <si>
    <t>96</t>
  </si>
  <si>
    <t>MV</t>
  </si>
  <si>
    <t>Murárske výpomoci</t>
  </si>
  <si>
    <t>%</t>
  </si>
  <si>
    <t>1414222412</t>
  </si>
  <si>
    <t>97</t>
  </si>
  <si>
    <t>PL1</t>
  </si>
  <si>
    <t>Doplnenie rozvádzača prízemie, o PI 16A/2P 16A/B - napojenie plošiny, vrátane napojenia plošiny, kábel v lište , 18x13 - 45m</t>
  </si>
  <si>
    <t>-869565242</t>
  </si>
  <si>
    <t>98</t>
  </si>
  <si>
    <t>PM</t>
  </si>
  <si>
    <t>Podružný materiál</t>
  </si>
  <si>
    <t>1852077620</t>
  </si>
  <si>
    <t>99</t>
  </si>
  <si>
    <t>PPV</t>
  </si>
  <si>
    <t>Podiel pridružených výkonov</t>
  </si>
  <si>
    <t>1625489706</t>
  </si>
  <si>
    <t>22-M</t>
  </si>
  <si>
    <t>Montáže oznamovacích a zabezpečovacích zariadení</t>
  </si>
  <si>
    <t>100</t>
  </si>
  <si>
    <t>220511002</t>
  </si>
  <si>
    <t>Montáž zásuvky 2xRJ45 pod omietku</t>
  </si>
  <si>
    <t>-1280496926</t>
  </si>
  <si>
    <t>101</t>
  </si>
  <si>
    <t>383150003800</t>
  </si>
  <si>
    <t>Zásuvka podpovrchová KOMPAKT, 2xRJ45/s, Cat.5e, kompletne, s montážou , odskúšaním a oživením, premeraním</t>
  </si>
  <si>
    <t>-57720722</t>
  </si>
  <si>
    <t>102</t>
  </si>
  <si>
    <t>RACK</t>
  </si>
  <si>
    <t>Rozvádzač RACK  -  Rozvádzač RACK 1 -  9U, 600x600 , nástenný, v zmysle PD, vrátame montáže, a oživenia, dodávky aktívnych a pasívnych prvkov, switch prepínačov, patch kablov,  optických vaní, patch panelov a pod, rozvádzač dodať , switch - 24port</t>
  </si>
  <si>
    <t>2129140479</t>
  </si>
  <si>
    <t>103</t>
  </si>
  <si>
    <t>220511031</t>
  </si>
  <si>
    <t>Kábel v rúrkach</t>
  </si>
  <si>
    <t>1432701318</t>
  </si>
  <si>
    <t>104</t>
  </si>
  <si>
    <t>341230001300.S</t>
  </si>
  <si>
    <t>Kábel medený dátový FTP-AWG LSOH 4x2x24 mm2</t>
  </si>
  <si>
    <t>920709406</t>
  </si>
  <si>
    <t>105</t>
  </si>
  <si>
    <t>-1362906366</t>
  </si>
  <si>
    <t>106</t>
  </si>
  <si>
    <t>-163109679</t>
  </si>
  <si>
    <t>107</t>
  </si>
  <si>
    <t>1361962816</t>
  </si>
  <si>
    <t>46-M</t>
  </si>
  <si>
    <t>Zemné práce vykonávané pri externých montážnych prácach</t>
  </si>
  <si>
    <t>108</t>
  </si>
  <si>
    <t>460200144</t>
  </si>
  <si>
    <t>Hĺbenie káblovej ryhy ručne 35 cm širokej a 60 cm hlbokej, v zemine triedy 4</t>
  </si>
  <si>
    <t>-35715823</t>
  </si>
  <si>
    <t>109</t>
  </si>
  <si>
    <t>460560144</t>
  </si>
  <si>
    <t>Ručný zásyp nezap. káblovej ryhy bez zhutn. zeminy, 35 cm širokej, 60 cm hlbokej v zemine tr. 4</t>
  </si>
  <si>
    <t>144525791</t>
  </si>
  <si>
    <t>110</t>
  </si>
  <si>
    <t>460620014</t>
  </si>
  <si>
    <t>Proviz. úprava terénu v zemine tr. 4, aby nerovnosti terénu neboli väčšie ako 2 cm od vodor.hladiny</t>
  </si>
  <si>
    <t>m2</t>
  </si>
  <si>
    <t>-1402970865</t>
  </si>
  <si>
    <t>165*0,35 'Prepočítané koeficientom množstva</t>
  </si>
  <si>
    <t>111</t>
  </si>
  <si>
    <t>2052348050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</si>
</sst>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4" xfId="0" applyNumberFormat="1" applyFont="1" applyBorder="1" applyAlignment="1">
      <alignment horizontal="right" vertical="center"/>
    </xf>
    <xf numFmtId="4" fontId="13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4" fontId="31" fillId="0" borderId="12" xfId="0" applyNumberFormat="1" applyFont="1" applyBorder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topLeftCell="A49" workbookViewId="0">
      <selection activeCell="AN9" sqref="AN9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4</v>
      </c>
      <c r="BV1" s="14" t="s">
        <v>5</v>
      </c>
    </row>
    <row r="2" spans="1:74" s="1" customFormat="1" ht="36.9" customHeight="1">
      <c r="AR2" s="229" t="s">
        <v>6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F2" s="192"/>
      <c r="BG2" s="192"/>
      <c r="BS2" s="15" t="s">
        <v>7</v>
      </c>
      <c r="BT2" s="15" t="s">
        <v>8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8</v>
      </c>
    </row>
    <row r="4" spans="1:74" s="1" customFormat="1" ht="24.9" customHeight="1">
      <c r="B4" s="18"/>
      <c r="D4" s="19" t="s">
        <v>9</v>
      </c>
      <c r="AR4" s="18"/>
      <c r="AS4" s="20" t="s">
        <v>10</v>
      </c>
      <c r="BG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191" t="s">
        <v>14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8"/>
      <c r="BG5" s="188" t="s">
        <v>15</v>
      </c>
      <c r="BS5" s="15" t="s">
        <v>7</v>
      </c>
    </row>
    <row r="6" spans="1:74" s="1" customFormat="1" ht="36.9" customHeight="1">
      <c r="B6" s="18"/>
      <c r="D6" s="24" t="s">
        <v>16</v>
      </c>
      <c r="K6" s="193" t="s">
        <v>17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18"/>
      <c r="BG6" s="189"/>
      <c r="BS6" s="15" t="s">
        <v>7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G7" s="189"/>
      <c r="BS7" s="15" t="s">
        <v>7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32">
        <v>44698</v>
      </c>
      <c r="AR8" s="18"/>
      <c r="BG8" s="189"/>
      <c r="BS8" s="15" t="s">
        <v>7</v>
      </c>
    </row>
    <row r="9" spans="1:74" s="1" customFormat="1" ht="14.4" customHeight="1">
      <c r="B9" s="18"/>
      <c r="AR9" s="18"/>
      <c r="BG9" s="189"/>
      <c r="BS9" s="15" t="s">
        <v>7</v>
      </c>
    </row>
    <row r="10" spans="1:74" s="1" customFormat="1" ht="12" customHeight="1">
      <c r="B10" s="18"/>
      <c r="D10" s="25" t="s">
        <v>23</v>
      </c>
      <c r="AK10" s="25" t="s">
        <v>24</v>
      </c>
      <c r="AN10" s="23" t="s">
        <v>1</v>
      </c>
      <c r="AR10" s="18"/>
      <c r="BG10" s="189"/>
      <c r="BS10" s="15" t="s">
        <v>7</v>
      </c>
    </row>
    <row r="11" spans="1:74" s="1" customFormat="1" ht="18.45" customHeight="1">
      <c r="B11" s="18"/>
      <c r="E11" s="23" t="s">
        <v>25</v>
      </c>
      <c r="AK11" s="25" t="s">
        <v>26</v>
      </c>
      <c r="AN11" s="23" t="s">
        <v>1</v>
      </c>
      <c r="AR11" s="18"/>
      <c r="BG11" s="189"/>
      <c r="BS11" s="15" t="s">
        <v>7</v>
      </c>
    </row>
    <row r="12" spans="1:74" s="1" customFormat="1" ht="6.9" customHeight="1">
      <c r="B12" s="18"/>
      <c r="AR12" s="18"/>
      <c r="BG12" s="189"/>
      <c r="BS12" s="15" t="s">
        <v>7</v>
      </c>
    </row>
    <row r="13" spans="1:74" s="1" customFormat="1" ht="12" customHeight="1">
      <c r="B13" s="18"/>
      <c r="D13" s="25" t="s">
        <v>27</v>
      </c>
      <c r="AK13" s="25" t="s">
        <v>24</v>
      </c>
      <c r="AN13" s="27" t="s">
        <v>28</v>
      </c>
      <c r="AR13" s="18"/>
      <c r="BG13" s="189"/>
      <c r="BS13" s="15" t="s">
        <v>7</v>
      </c>
    </row>
    <row r="14" spans="1:74" ht="13.2">
      <c r="B14" s="18"/>
      <c r="E14" s="194" t="s">
        <v>28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25" t="s">
        <v>26</v>
      </c>
      <c r="AN14" s="27" t="s">
        <v>28</v>
      </c>
      <c r="AR14" s="18"/>
      <c r="BG14" s="189"/>
      <c r="BS14" s="15" t="s">
        <v>7</v>
      </c>
    </row>
    <row r="15" spans="1:74" s="1" customFormat="1" ht="6.9" customHeight="1">
      <c r="B15" s="18"/>
      <c r="AR15" s="18"/>
      <c r="BG15" s="189"/>
      <c r="BS15" s="15" t="s">
        <v>3</v>
      </c>
    </row>
    <row r="16" spans="1:74" s="1" customFormat="1" ht="12" customHeight="1">
      <c r="B16" s="18"/>
      <c r="D16" s="25" t="s">
        <v>29</v>
      </c>
      <c r="AK16" s="25" t="s">
        <v>24</v>
      </c>
      <c r="AN16" s="23" t="s">
        <v>1</v>
      </c>
      <c r="AR16" s="18"/>
      <c r="BG16" s="189"/>
      <c r="BS16" s="15" t="s">
        <v>3</v>
      </c>
    </row>
    <row r="17" spans="1:71" s="1" customFormat="1" ht="18.45" customHeight="1">
      <c r="B17" s="18"/>
      <c r="E17" s="23" t="s">
        <v>30</v>
      </c>
      <c r="AK17" s="25" t="s">
        <v>26</v>
      </c>
      <c r="AN17" s="23" t="s">
        <v>1</v>
      </c>
      <c r="AR17" s="18"/>
      <c r="BG17" s="189"/>
      <c r="BS17" s="15" t="s">
        <v>4</v>
      </c>
    </row>
    <row r="18" spans="1:71" s="1" customFormat="1" ht="6.9" customHeight="1">
      <c r="B18" s="18"/>
      <c r="AR18" s="18"/>
      <c r="BG18" s="189"/>
      <c r="BS18" s="15" t="s">
        <v>7</v>
      </c>
    </row>
    <row r="19" spans="1:71" s="1" customFormat="1" ht="12" customHeight="1">
      <c r="B19" s="18"/>
      <c r="D19" s="25" t="s">
        <v>31</v>
      </c>
      <c r="AK19" s="25" t="s">
        <v>24</v>
      </c>
      <c r="AN19" s="23" t="s">
        <v>1</v>
      </c>
      <c r="AR19" s="18"/>
      <c r="BG19" s="189"/>
      <c r="BS19" s="15" t="s">
        <v>7</v>
      </c>
    </row>
    <row r="20" spans="1:71" s="1" customFormat="1" ht="18.45" customHeight="1">
      <c r="B20" s="18"/>
      <c r="E20" s="23" t="s">
        <v>32</v>
      </c>
      <c r="AK20" s="25" t="s">
        <v>26</v>
      </c>
      <c r="AN20" s="23" t="s">
        <v>1</v>
      </c>
      <c r="AR20" s="18"/>
      <c r="BG20" s="189"/>
      <c r="BS20" s="15" t="s">
        <v>4</v>
      </c>
    </row>
    <row r="21" spans="1:71" s="1" customFormat="1" ht="6.9" customHeight="1">
      <c r="B21" s="18"/>
      <c r="AR21" s="18"/>
      <c r="BG21" s="189"/>
    </row>
    <row r="22" spans="1:71" s="1" customFormat="1" ht="12" customHeight="1">
      <c r="B22" s="18"/>
      <c r="D22" s="25" t="s">
        <v>33</v>
      </c>
      <c r="AR22" s="18"/>
      <c r="BG22" s="189"/>
    </row>
    <row r="23" spans="1:71" s="1" customFormat="1" ht="16.5" customHeight="1">
      <c r="B23" s="18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8"/>
      <c r="BG23" s="189"/>
    </row>
    <row r="24" spans="1:71" s="1" customFormat="1" ht="6.9" customHeight="1">
      <c r="B24" s="18"/>
      <c r="AR24" s="18"/>
      <c r="BG24" s="189"/>
    </row>
    <row r="25" spans="1:71" s="1" customFormat="1" ht="6.9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G25" s="189"/>
    </row>
    <row r="26" spans="1:71" s="2" customFormat="1" ht="25.95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7">
        <f>ROUND(AG94,2)</f>
        <v>0</v>
      </c>
      <c r="AL26" s="198"/>
      <c r="AM26" s="198"/>
      <c r="AN26" s="198"/>
      <c r="AO26" s="198"/>
      <c r="AP26" s="30"/>
      <c r="AQ26" s="30"/>
      <c r="AR26" s="31"/>
      <c r="BG26" s="189"/>
    </row>
    <row r="27" spans="1:71" s="2" customFormat="1" ht="6.9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G27" s="189"/>
    </row>
    <row r="28" spans="1:71" s="2" customFormat="1" ht="13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99" t="s">
        <v>35</v>
      </c>
      <c r="M28" s="199"/>
      <c r="N28" s="199"/>
      <c r="O28" s="199"/>
      <c r="P28" s="199"/>
      <c r="Q28" s="30"/>
      <c r="R28" s="30"/>
      <c r="S28" s="30"/>
      <c r="T28" s="30"/>
      <c r="U28" s="30"/>
      <c r="V28" s="30"/>
      <c r="W28" s="199" t="s">
        <v>36</v>
      </c>
      <c r="X28" s="199"/>
      <c r="Y28" s="199"/>
      <c r="Z28" s="199"/>
      <c r="AA28" s="199"/>
      <c r="AB28" s="199"/>
      <c r="AC28" s="199"/>
      <c r="AD28" s="199"/>
      <c r="AE28" s="199"/>
      <c r="AF28" s="30"/>
      <c r="AG28" s="30"/>
      <c r="AH28" s="30"/>
      <c r="AI28" s="30"/>
      <c r="AJ28" s="30"/>
      <c r="AK28" s="199" t="s">
        <v>37</v>
      </c>
      <c r="AL28" s="199"/>
      <c r="AM28" s="199"/>
      <c r="AN28" s="199"/>
      <c r="AO28" s="199"/>
      <c r="AP28" s="30"/>
      <c r="AQ28" s="30"/>
      <c r="AR28" s="31"/>
      <c r="BG28" s="189"/>
    </row>
    <row r="29" spans="1:71" s="3" customFormat="1" ht="14.4" customHeight="1">
      <c r="B29" s="35"/>
      <c r="D29" s="25" t="s">
        <v>38</v>
      </c>
      <c r="F29" s="36" t="s">
        <v>39</v>
      </c>
      <c r="L29" s="202">
        <v>0.2</v>
      </c>
      <c r="M29" s="201"/>
      <c r="N29" s="201"/>
      <c r="O29" s="201"/>
      <c r="P29" s="201"/>
      <c r="Q29" s="37"/>
      <c r="R29" s="37"/>
      <c r="S29" s="37"/>
      <c r="T29" s="37"/>
      <c r="U29" s="37"/>
      <c r="V29" s="37"/>
      <c r="W29" s="200">
        <f>ROUND(BB94, 2)</f>
        <v>0</v>
      </c>
      <c r="X29" s="201"/>
      <c r="Y29" s="201"/>
      <c r="Z29" s="201"/>
      <c r="AA29" s="201"/>
      <c r="AB29" s="201"/>
      <c r="AC29" s="201"/>
      <c r="AD29" s="201"/>
      <c r="AE29" s="201"/>
      <c r="AF29" s="37"/>
      <c r="AG29" s="37"/>
      <c r="AH29" s="37"/>
      <c r="AI29" s="37"/>
      <c r="AJ29" s="37"/>
      <c r="AK29" s="200">
        <f>ROUND(AX94, 2)</f>
        <v>0</v>
      </c>
      <c r="AL29" s="201"/>
      <c r="AM29" s="201"/>
      <c r="AN29" s="201"/>
      <c r="AO29" s="201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G29" s="190"/>
    </row>
    <row r="30" spans="1:71" s="3" customFormat="1" ht="14.4" customHeight="1">
      <c r="B30" s="35"/>
      <c r="F30" s="36" t="s">
        <v>40</v>
      </c>
      <c r="L30" s="202">
        <v>0.2</v>
      </c>
      <c r="M30" s="201"/>
      <c r="N30" s="201"/>
      <c r="O30" s="201"/>
      <c r="P30" s="201"/>
      <c r="Q30" s="37"/>
      <c r="R30" s="37"/>
      <c r="S30" s="37"/>
      <c r="T30" s="37"/>
      <c r="U30" s="37"/>
      <c r="V30" s="37"/>
      <c r="W30" s="200">
        <f>ROUND(BC94, 2)</f>
        <v>0</v>
      </c>
      <c r="X30" s="201"/>
      <c r="Y30" s="201"/>
      <c r="Z30" s="201"/>
      <c r="AA30" s="201"/>
      <c r="AB30" s="201"/>
      <c r="AC30" s="201"/>
      <c r="AD30" s="201"/>
      <c r="AE30" s="201"/>
      <c r="AF30" s="37"/>
      <c r="AG30" s="37"/>
      <c r="AH30" s="37"/>
      <c r="AI30" s="37"/>
      <c r="AJ30" s="37"/>
      <c r="AK30" s="200">
        <f>ROUND(AY94, 2)</f>
        <v>0</v>
      </c>
      <c r="AL30" s="201"/>
      <c r="AM30" s="201"/>
      <c r="AN30" s="201"/>
      <c r="AO30" s="201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G30" s="190"/>
    </row>
    <row r="31" spans="1:71" s="3" customFormat="1" ht="14.4" hidden="1" customHeight="1">
      <c r="B31" s="35"/>
      <c r="F31" s="25" t="s">
        <v>41</v>
      </c>
      <c r="L31" s="205">
        <v>0.2</v>
      </c>
      <c r="M31" s="204"/>
      <c r="N31" s="204"/>
      <c r="O31" s="204"/>
      <c r="P31" s="204"/>
      <c r="W31" s="203">
        <f>ROUND(BD94,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5"/>
      <c r="BG31" s="190"/>
    </row>
    <row r="32" spans="1:71" s="3" customFormat="1" ht="14.4" hidden="1" customHeight="1">
      <c r="B32" s="35"/>
      <c r="F32" s="25" t="s">
        <v>42</v>
      </c>
      <c r="L32" s="205">
        <v>0.2</v>
      </c>
      <c r="M32" s="204"/>
      <c r="N32" s="204"/>
      <c r="O32" s="204"/>
      <c r="P32" s="204"/>
      <c r="W32" s="203">
        <f>ROUND(BE94,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5"/>
      <c r="BG32" s="190"/>
    </row>
    <row r="33" spans="1:59" s="3" customFormat="1" ht="14.4" hidden="1" customHeight="1">
      <c r="B33" s="35"/>
      <c r="F33" s="36" t="s">
        <v>43</v>
      </c>
      <c r="L33" s="202">
        <v>0</v>
      </c>
      <c r="M33" s="201"/>
      <c r="N33" s="201"/>
      <c r="O33" s="201"/>
      <c r="P33" s="201"/>
      <c r="Q33" s="37"/>
      <c r="R33" s="37"/>
      <c r="S33" s="37"/>
      <c r="T33" s="37"/>
      <c r="U33" s="37"/>
      <c r="V33" s="37"/>
      <c r="W33" s="200">
        <f>ROUND(BF94, 2)</f>
        <v>0</v>
      </c>
      <c r="X33" s="201"/>
      <c r="Y33" s="201"/>
      <c r="Z33" s="201"/>
      <c r="AA33" s="201"/>
      <c r="AB33" s="201"/>
      <c r="AC33" s="201"/>
      <c r="AD33" s="201"/>
      <c r="AE33" s="201"/>
      <c r="AF33" s="37"/>
      <c r="AG33" s="37"/>
      <c r="AH33" s="37"/>
      <c r="AI33" s="37"/>
      <c r="AJ33" s="37"/>
      <c r="AK33" s="200">
        <v>0</v>
      </c>
      <c r="AL33" s="201"/>
      <c r="AM33" s="201"/>
      <c r="AN33" s="201"/>
      <c r="AO33" s="201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G33" s="190"/>
    </row>
    <row r="34" spans="1:59" s="2" customFormat="1" ht="6.9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G34" s="189"/>
    </row>
    <row r="35" spans="1:59" s="2" customFormat="1" ht="25.95" customHeight="1">
      <c r="A35" s="30"/>
      <c r="B35" s="31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06" t="s">
        <v>46</v>
      </c>
      <c r="Y35" s="207"/>
      <c r="Z35" s="207"/>
      <c r="AA35" s="207"/>
      <c r="AB35" s="207"/>
      <c r="AC35" s="41"/>
      <c r="AD35" s="41"/>
      <c r="AE35" s="41"/>
      <c r="AF35" s="41"/>
      <c r="AG35" s="41"/>
      <c r="AH35" s="41"/>
      <c r="AI35" s="41"/>
      <c r="AJ35" s="41"/>
      <c r="AK35" s="208">
        <f>SUM(AK26:AK33)</f>
        <v>0</v>
      </c>
      <c r="AL35" s="207"/>
      <c r="AM35" s="207"/>
      <c r="AN35" s="207"/>
      <c r="AO35" s="209"/>
      <c r="AP35" s="39"/>
      <c r="AQ35" s="39"/>
      <c r="AR35" s="31"/>
      <c r="BG35" s="30"/>
    </row>
    <row r="36" spans="1:59" s="2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G36" s="30"/>
    </row>
    <row r="37" spans="1:59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G37" s="30"/>
    </row>
    <row r="38" spans="1:59" s="1" customFormat="1" ht="14.4" customHeight="1">
      <c r="B38" s="18"/>
      <c r="AR38" s="18"/>
    </row>
    <row r="39" spans="1:59" s="1" customFormat="1" ht="14.4" customHeight="1">
      <c r="B39" s="18"/>
      <c r="AR39" s="18"/>
    </row>
    <row r="40" spans="1:59" s="1" customFormat="1" ht="14.4" customHeight="1">
      <c r="B40" s="18"/>
      <c r="AR40" s="18"/>
    </row>
    <row r="41" spans="1:59" s="1" customFormat="1" ht="14.4" customHeight="1">
      <c r="B41" s="18"/>
      <c r="AR41" s="18"/>
    </row>
    <row r="42" spans="1:59" s="1" customFormat="1" ht="14.4" customHeight="1">
      <c r="B42" s="18"/>
      <c r="AR42" s="18"/>
    </row>
    <row r="43" spans="1:59" s="1" customFormat="1" ht="14.4" customHeight="1">
      <c r="B43" s="18"/>
      <c r="AR43" s="18"/>
    </row>
    <row r="44" spans="1:59" s="1" customFormat="1" ht="14.4" customHeight="1">
      <c r="B44" s="18"/>
      <c r="AR44" s="18"/>
    </row>
    <row r="45" spans="1:59" s="1" customFormat="1" ht="14.4" customHeight="1">
      <c r="B45" s="18"/>
      <c r="AR45" s="18"/>
    </row>
    <row r="46" spans="1:59" s="1" customFormat="1" ht="14.4" customHeight="1">
      <c r="B46" s="18"/>
      <c r="AR46" s="18"/>
    </row>
    <row r="47" spans="1:59" s="1" customFormat="1" ht="14.4" customHeight="1">
      <c r="B47" s="18"/>
      <c r="AR47" s="18"/>
    </row>
    <row r="48" spans="1:59" s="1" customFormat="1" ht="14.4" customHeight="1">
      <c r="B48" s="18"/>
      <c r="AR48" s="18"/>
    </row>
    <row r="49" spans="1:59" s="2" customFormat="1" ht="14.4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9" ht="10.199999999999999">
      <c r="B50" s="18"/>
      <c r="AR50" s="18"/>
    </row>
    <row r="51" spans="1:59" ht="10.199999999999999">
      <c r="B51" s="18"/>
      <c r="AR51" s="18"/>
    </row>
    <row r="52" spans="1:59" ht="10.199999999999999">
      <c r="B52" s="18"/>
      <c r="AR52" s="18"/>
    </row>
    <row r="53" spans="1:59" ht="10.199999999999999">
      <c r="B53" s="18"/>
      <c r="AR53" s="18"/>
    </row>
    <row r="54" spans="1:59" ht="10.199999999999999">
      <c r="B54" s="18"/>
      <c r="AR54" s="18"/>
    </row>
    <row r="55" spans="1:59" ht="10.199999999999999">
      <c r="B55" s="18"/>
      <c r="AR55" s="18"/>
    </row>
    <row r="56" spans="1:59" ht="10.199999999999999">
      <c r="B56" s="18"/>
      <c r="AR56" s="18"/>
    </row>
    <row r="57" spans="1:59" ht="10.199999999999999">
      <c r="B57" s="18"/>
      <c r="AR57" s="18"/>
    </row>
    <row r="58" spans="1:59" ht="10.199999999999999">
      <c r="B58" s="18"/>
      <c r="AR58" s="18"/>
    </row>
    <row r="59" spans="1:59" ht="10.199999999999999">
      <c r="B59" s="18"/>
      <c r="AR59" s="18"/>
    </row>
    <row r="60" spans="1:59" s="2" customFormat="1" ht="13.2">
      <c r="A60" s="30"/>
      <c r="B60" s="31"/>
      <c r="C60" s="30"/>
      <c r="D60" s="46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6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6" t="s">
        <v>49</v>
      </c>
      <c r="AI60" s="33"/>
      <c r="AJ60" s="33"/>
      <c r="AK60" s="33"/>
      <c r="AL60" s="33"/>
      <c r="AM60" s="46" t="s">
        <v>50</v>
      </c>
      <c r="AN60" s="33"/>
      <c r="AO60" s="33"/>
      <c r="AP60" s="30"/>
      <c r="AQ60" s="30"/>
      <c r="AR60" s="31"/>
      <c r="BG60" s="30"/>
    </row>
    <row r="61" spans="1:59" ht="10.199999999999999">
      <c r="B61" s="18"/>
      <c r="AR61" s="18"/>
    </row>
    <row r="62" spans="1:59" ht="10.199999999999999">
      <c r="B62" s="18"/>
      <c r="AR62" s="18"/>
    </row>
    <row r="63" spans="1:59" ht="10.199999999999999">
      <c r="B63" s="18"/>
      <c r="AR63" s="18"/>
    </row>
    <row r="64" spans="1:59" s="2" customFormat="1" ht="13.2">
      <c r="A64" s="30"/>
      <c r="B64" s="31"/>
      <c r="C64" s="30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1"/>
      <c r="BG64" s="30"/>
    </row>
    <row r="65" spans="1:59" ht="10.199999999999999">
      <c r="B65" s="18"/>
      <c r="AR65" s="18"/>
    </row>
    <row r="66" spans="1:59" ht="10.199999999999999">
      <c r="B66" s="18"/>
      <c r="AR66" s="18"/>
    </row>
    <row r="67" spans="1:59" ht="10.199999999999999">
      <c r="B67" s="18"/>
      <c r="AR67" s="18"/>
    </row>
    <row r="68" spans="1:59" ht="10.199999999999999">
      <c r="B68" s="18"/>
      <c r="AR68" s="18"/>
    </row>
    <row r="69" spans="1:59" ht="10.199999999999999">
      <c r="B69" s="18"/>
      <c r="AR69" s="18"/>
    </row>
    <row r="70" spans="1:59" ht="10.199999999999999">
      <c r="B70" s="18"/>
      <c r="AR70" s="18"/>
    </row>
    <row r="71" spans="1:59" ht="10.199999999999999">
      <c r="B71" s="18"/>
      <c r="AR71" s="18"/>
    </row>
    <row r="72" spans="1:59" ht="10.199999999999999">
      <c r="B72" s="18"/>
      <c r="AR72" s="18"/>
    </row>
    <row r="73" spans="1:59" ht="10.199999999999999">
      <c r="B73" s="18"/>
      <c r="AR73" s="18"/>
    </row>
    <row r="74" spans="1:59" ht="10.199999999999999">
      <c r="B74" s="18"/>
      <c r="AR74" s="18"/>
    </row>
    <row r="75" spans="1:59" s="2" customFormat="1" ht="13.2">
      <c r="A75" s="30"/>
      <c r="B75" s="31"/>
      <c r="C75" s="30"/>
      <c r="D75" s="46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6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6" t="s">
        <v>49</v>
      </c>
      <c r="AI75" s="33"/>
      <c r="AJ75" s="33"/>
      <c r="AK75" s="33"/>
      <c r="AL75" s="33"/>
      <c r="AM75" s="46" t="s">
        <v>50</v>
      </c>
      <c r="AN75" s="33"/>
      <c r="AO75" s="33"/>
      <c r="AP75" s="30"/>
      <c r="AQ75" s="30"/>
      <c r="AR75" s="31"/>
      <c r="BG75" s="30"/>
    </row>
    <row r="76" spans="1:59" s="2" customFormat="1" ht="10.199999999999999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G76" s="30"/>
    </row>
    <row r="77" spans="1:59" s="2" customFormat="1" ht="6.9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1"/>
      <c r="BG77" s="30"/>
    </row>
    <row r="81" spans="1:90" s="2" customFormat="1" ht="6.9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1"/>
      <c r="BG81" s="30"/>
    </row>
    <row r="82" spans="1:90" s="2" customFormat="1" ht="24.9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G82" s="30"/>
    </row>
    <row r="83" spans="1:90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G83" s="30"/>
    </row>
    <row r="84" spans="1:90" s="4" customFormat="1" ht="12" customHeight="1">
      <c r="B84" s="52"/>
      <c r="C84" s="25" t="s">
        <v>13</v>
      </c>
      <c r="L84" s="4" t="str">
        <f>K5</f>
        <v>19_20</v>
      </c>
      <c r="AR84" s="52"/>
    </row>
    <row r="85" spans="1:90" s="5" customFormat="1" ht="36.9" customHeight="1">
      <c r="B85" s="53"/>
      <c r="C85" s="54" t="s">
        <v>16</v>
      </c>
      <c r="L85" s="210" t="str">
        <f>K6</f>
        <v>SOŠ Tornaľa - modernizácia odborného vzdelávania - budova SOŠ - Tornaľa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3"/>
    </row>
    <row r="86" spans="1:90" s="2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G86" s="30"/>
    </row>
    <row r="87" spans="1:90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Tornaľa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12">
        <f>IF(AN8= "","",AN8)</f>
        <v>44698</v>
      </c>
      <c r="AN87" s="212"/>
      <c r="AO87" s="30"/>
      <c r="AP87" s="30"/>
      <c r="AQ87" s="30"/>
      <c r="AR87" s="31"/>
      <c r="BG87" s="30"/>
    </row>
    <row r="88" spans="1:90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G88" s="30"/>
    </row>
    <row r="89" spans="1:90" s="2" customFormat="1" ht="15.15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Stredná odborná škola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213" t="str">
        <f>IF(E17="","",E17)</f>
        <v xml:space="preserve"> </v>
      </c>
      <c r="AN89" s="214"/>
      <c r="AO89" s="214"/>
      <c r="AP89" s="214"/>
      <c r="AQ89" s="30"/>
      <c r="AR89" s="31"/>
      <c r="AS89" s="215" t="s">
        <v>54</v>
      </c>
      <c r="AT89" s="216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8"/>
      <c r="BG89" s="30"/>
    </row>
    <row r="90" spans="1:90" s="2" customFormat="1" ht="15.15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213" t="str">
        <f>IF(E20="","",E20)</f>
        <v>Ing. Gergeľ</v>
      </c>
      <c r="AN90" s="214"/>
      <c r="AO90" s="214"/>
      <c r="AP90" s="214"/>
      <c r="AQ90" s="30"/>
      <c r="AR90" s="31"/>
      <c r="AS90" s="217"/>
      <c r="AT90" s="218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60"/>
      <c r="BG90" s="30"/>
    </row>
    <row r="91" spans="1:90" s="2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7"/>
      <c r="AT91" s="218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60"/>
      <c r="BG91" s="30"/>
    </row>
    <row r="92" spans="1:90" s="2" customFormat="1" ht="29.25" customHeight="1">
      <c r="A92" s="30"/>
      <c r="B92" s="31"/>
      <c r="C92" s="219" t="s">
        <v>55</v>
      </c>
      <c r="D92" s="220"/>
      <c r="E92" s="220"/>
      <c r="F92" s="220"/>
      <c r="G92" s="220"/>
      <c r="H92" s="61"/>
      <c r="I92" s="221" t="s">
        <v>56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57</v>
      </c>
      <c r="AH92" s="220"/>
      <c r="AI92" s="220"/>
      <c r="AJ92" s="220"/>
      <c r="AK92" s="220"/>
      <c r="AL92" s="220"/>
      <c r="AM92" s="220"/>
      <c r="AN92" s="221" t="s">
        <v>58</v>
      </c>
      <c r="AO92" s="220"/>
      <c r="AP92" s="223"/>
      <c r="AQ92" s="62" t="s">
        <v>59</v>
      </c>
      <c r="AR92" s="31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4" t="s">
        <v>71</v>
      </c>
      <c r="BE92" s="64" t="s">
        <v>72</v>
      </c>
      <c r="BF92" s="65" t="s">
        <v>73</v>
      </c>
      <c r="BG92" s="30"/>
    </row>
    <row r="93" spans="1:90" s="2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8"/>
      <c r="BG93" s="30"/>
    </row>
    <row r="94" spans="1:90" s="6" customFormat="1" ht="32.4" customHeight="1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>SUM(AG94,AV94)</f>
        <v>0</v>
      </c>
      <c r="AO94" s="228"/>
      <c r="AP94" s="228"/>
      <c r="AQ94" s="73" t="s">
        <v>1</v>
      </c>
      <c r="AR94" s="69"/>
      <c r="AS94" s="74">
        <f>ROUND(AS95,2)</f>
        <v>0</v>
      </c>
      <c r="AT94" s="75">
        <f>ROUND(AT95,2)</f>
        <v>0</v>
      </c>
      <c r="AU94" s="76">
        <f>ROUND(AU95,2)</f>
        <v>0</v>
      </c>
      <c r="AV94" s="76">
        <f>ROUND(SUM(AX94:AY94),2)</f>
        <v>0</v>
      </c>
      <c r="AW94" s="77">
        <f>ROUND(AW95,5)</f>
        <v>0</v>
      </c>
      <c r="AX94" s="76">
        <f>ROUND(BB94*L29,2)</f>
        <v>0</v>
      </c>
      <c r="AY94" s="76">
        <f>ROUND(BC94*L30,2)</f>
        <v>0</v>
      </c>
      <c r="AZ94" s="76">
        <f>ROUND(BD94*L29,2)</f>
        <v>0</v>
      </c>
      <c r="BA94" s="76">
        <f>ROUND(BE94*L30,2)</f>
        <v>0</v>
      </c>
      <c r="BB94" s="76">
        <f>ROUND(BB95,2)</f>
        <v>0</v>
      </c>
      <c r="BC94" s="76">
        <f>ROUND(BC95,2)</f>
        <v>0</v>
      </c>
      <c r="BD94" s="76">
        <f>ROUND(BD95,2)</f>
        <v>0</v>
      </c>
      <c r="BE94" s="76">
        <f>ROUND(BE95,2)</f>
        <v>0</v>
      </c>
      <c r="BF94" s="78">
        <f>ROUND(BF95,2)</f>
        <v>0</v>
      </c>
      <c r="BS94" s="79" t="s">
        <v>75</v>
      </c>
      <c r="BT94" s="79" t="s">
        <v>76</v>
      </c>
      <c r="BV94" s="79" t="s">
        <v>77</v>
      </c>
      <c r="BW94" s="79" t="s">
        <v>5</v>
      </c>
      <c r="BX94" s="79" t="s">
        <v>78</v>
      </c>
      <c r="CL94" s="79" t="s">
        <v>1</v>
      </c>
    </row>
    <row r="95" spans="1:90" s="7" customFormat="1" ht="24.75" customHeight="1">
      <c r="A95" s="80" t="s">
        <v>79</v>
      </c>
      <c r="B95" s="81"/>
      <c r="C95" s="82"/>
      <c r="D95" s="226" t="s">
        <v>14</v>
      </c>
      <c r="E95" s="226"/>
      <c r="F95" s="226"/>
      <c r="G95" s="226"/>
      <c r="H95" s="226"/>
      <c r="I95" s="83"/>
      <c r="J95" s="226" t="s">
        <v>17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>
        <f>'19_20 - SOŠ Tornaľa - mod...'!K30</f>
        <v>0</v>
      </c>
      <c r="AH95" s="225"/>
      <c r="AI95" s="225"/>
      <c r="AJ95" s="225"/>
      <c r="AK95" s="225"/>
      <c r="AL95" s="225"/>
      <c r="AM95" s="225"/>
      <c r="AN95" s="224">
        <f>SUM(AG95,AV95)</f>
        <v>0</v>
      </c>
      <c r="AO95" s="225"/>
      <c r="AP95" s="225"/>
      <c r="AQ95" s="84" t="s">
        <v>80</v>
      </c>
      <c r="AR95" s="81"/>
      <c r="AS95" s="85">
        <f>'19_20 - SOŠ Tornaľa - mod...'!K28</f>
        <v>0</v>
      </c>
      <c r="AT95" s="86">
        <f>'19_20 - SOŠ Tornaľa - mod...'!K29</f>
        <v>0</v>
      </c>
      <c r="AU95" s="86">
        <v>0</v>
      </c>
      <c r="AV95" s="86">
        <f>ROUND(SUM(AX95:AY95),2)</f>
        <v>0</v>
      </c>
      <c r="AW95" s="87">
        <f>'19_20 - SOŠ Tornaľa - mod...'!T118</f>
        <v>0</v>
      </c>
      <c r="AX95" s="86">
        <f>'19_20 - SOŠ Tornaľa - mod...'!K33</f>
        <v>0</v>
      </c>
      <c r="AY95" s="86">
        <f>'19_20 - SOŠ Tornaľa - mod...'!K34</f>
        <v>0</v>
      </c>
      <c r="AZ95" s="86">
        <f>'19_20 - SOŠ Tornaľa - mod...'!K35</f>
        <v>0</v>
      </c>
      <c r="BA95" s="86">
        <f>'19_20 - SOŠ Tornaľa - mod...'!K36</f>
        <v>0</v>
      </c>
      <c r="BB95" s="86">
        <f>'19_20 - SOŠ Tornaľa - mod...'!F33</f>
        <v>0</v>
      </c>
      <c r="BC95" s="86">
        <f>'19_20 - SOŠ Tornaľa - mod...'!F34</f>
        <v>0</v>
      </c>
      <c r="BD95" s="86">
        <f>'19_20 - SOŠ Tornaľa - mod...'!F35</f>
        <v>0</v>
      </c>
      <c r="BE95" s="86">
        <f>'19_20 - SOŠ Tornaľa - mod...'!F36</f>
        <v>0</v>
      </c>
      <c r="BF95" s="88">
        <f>'19_20 - SOŠ Tornaľa - mod...'!F37</f>
        <v>0</v>
      </c>
      <c r="BT95" s="89" t="s">
        <v>81</v>
      </c>
      <c r="BU95" s="89" t="s">
        <v>82</v>
      </c>
      <c r="BV95" s="89" t="s">
        <v>77</v>
      </c>
      <c r="BW95" s="89" t="s">
        <v>5</v>
      </c>
      <c r="BX95" s="89" t="s">
        <v>78</v>
      </c>
      <c r="CL95" s="89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</row>
    <row r="97" spans="1:59" s="2" customFormat="1" ht="6.9" customHeight="1">
      <c r="A97" s="30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</sheetData>
  <mergeCells count="42">
    <mergeCell ref="AR2:BG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9_20 - SOŠ Tornaľa - mod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hidden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M2" s="229" t="s">
        <v>6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T2" s="15" t="s">
        <v>5</v>
      </c>
    </row>
    <row r="3" spans="1:46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76</v>
      </c>
    </row>
    <row r="4" spans="1:46" s="1" customFormat="1" ht="24.9" customHeight="1">
      <c r="B4" s="18"/>
      <c r="D4" s="19" t="s">
        <v>83</v>
      </c>
      <c r="M4" s="18"/>
      <c r="N4" s="90" t="s">
        <v>10</v>
      </c>
      <c r="AT4" s="15" t="s">
        <v>3</v>
      </c>
    </row>
    <row r="5" spans="1:46" s="1" customFormat="1" ht="6.9" customHeight="1">
      <c r="B5" s="18"/>
      <c r="M5" s="18"/>
    </row>
    <row r="6" spans="1:46" s="2" customFormat="1" ht="12" customHeight="1">
      <c r="A6" s="30"/>
      <c r="B6" s="31"/>
      <c r="C6" s="30"/>
      <c r="D6" s="25" t="s">
        <v>16</v>
      </c>
      <c r="E6" s="30"/>
      <c r="F6" s="30"/>
      <c r="G6" s="30"/>
      <c r="H6" s="30"/>
      <c r="I6" s="30"/>
      <c r="J6" s="30"/>
      <c r="K6" s="30"/>
      <c r="L6" s="30"/>
      <c r="M6" s="43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1"/>
      <c r="C7" s="30"/>
      <c r="D7" s="30"/>
      <c r="E7" s="210" t="s">
        <v>17</v>
      </c>
      <c r="F7" s="230"/>
      <c r="G7" s="230"/>
      <c r="H7" s="230"/>
      <c r="I7" s="30"/>
      <c r="J7" s="30"/>
      <c r="K7" s="30"/>
      <c r="L7" s="30"/>
      <c r="M7" s="43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t="10.199999999999999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30"/>
      <c r="M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1"/>
      <c r="C9" s="30"/>
      <c r="D9" s="25" t="s">
        <v>18</v>
      </c>
      <c r="E9" s="30"/>
      <c r="F9" s="23" t="s">
        <v>1</v>
      </c>
      <c r="G9" s="30"/>
      <c r="H9" s="30"/>
      <c r="I9" s="25" t="s">
        <v>19</v>
      </c>
      <c r="J9" s="23" t="s">
        <v>1</v>
      </c>
      <c r="K9" s="30"/>
      <c r="L9" s="30"/>
      <c r="M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20</v>
      </c>
      <c r="E10" s="30"/>
      <c r="F10" s="23" t="s">
        <v>21</v>
      </c>
      <c r="G10" s="30"/>
      <c r="H10" s="30"/>
      <c r="I10" s="25" t="s">
        <v>22</v>
      </c>
      <c r="J10" s="56">
        <f>'Rekapitulácia stavby'!AN8</f>
        <v>44698</v>
      </c>
      <c r="K10" s="30"/>
      <c r="L10" s="30"/>
      <c r="M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8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23</v>
      </c>
      <c r="E12" s="30"/>
      <c r="F12" s="30"/>
      <c r="G12" s="30"/>
      <c r="H12" s="30"/>
      <c r="I12" s="25" t="s">
        <v>24</v>
      </c>
      <c r="J12" s="23" t="s">
        <v>1</v>
      </c>
      <c r="K12" s="30"/>
      <c r="L12" s="30"/>
      <c r="M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1"/>
      <c r="C13" s="30"/>
      <c r="D13" s="30"/>
      <c r="E13" s="23" t="s">
        <v>25</v>
      </c>
      <c r="F13" s="30"/>
      <c r="G13" s="30"/>
      <c r="H13" s="30"/>
      <c r="I13" s="25" t="s">
        <v>26</v>
      </c>
      <c r="J13" s="23" t="s">
        <v>1</v>
      </c>
      <c r="K13" s="30"/>
      <c r="L13" s="30"/>
      <c r="M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5" t="s">
        <v>27</v>
      </c>
      <c r="E15" s="30"/>
      <c r="F15" s="30"/>
      <c r="G15" s="30"/>
      <c r="H15" s="30"/>
      <c r="I15" s="25" t="s">
        <v>24</v>
      </c>
      <c r="J15" s="26" t="str">
        <f>'Rekapitulácia stavby'!AN13</f>
        <v>Vyplň údaj</v>
      </c>
      <c r="K15" s="30"/>
      <c r="L15" s="30"/>
      <c r="M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1"/>
      <c r="C16" s="30"/>
      <c r="D16" s="30"/>
      <c r="E16" s="231" t="str">
        <f>'Rekapitulácia stavby'!E14</f>
        <v>Vyplň údaj</v>
      </c>
      <c r="F16" s="191"/>
      <c r="G16" s="191"/>
      <c r="H16" s="191"/>
      <c r="I16" s="25" t="s">
        <v>26</v>
      </c>
      <c r="J16" s="26" t="str">
        <f>'Rekapitulácia stavby'!AN14</f>
        <v>Vyplň údaj</v>
      </c>
      <c r="K16" s="30"/>
      <c r="L16" s="30"/>
      <c r="M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5" t="s">
        <v>29</v>
      </c>
      <c r="E18" s="30"/>
      <c r="F18" s="30"/>
      <c r="G18" s="30"/>
      <c r="H18" s="30"/>
      <c r="I18" s="25" t="s">
        <v>24</v>
      </c>
      <c r="J18" s="23" t="str">
        <f>IF('Rekapitulácia stavby'!AN16="","",'Rekapitulácia stavby'!AN16)</f>
        <v/>
      </c>
      <c r="K18" s="30"/>
      <c r="L18" s="30"/>
      <c r="M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3" t="str">
        <f>IF('Rekapitulácia stavby'!E17="","",'Rekapitulácia stavby'!E17)</f>
        <v xml:space="preserve"> </v>
      </c>
      <c r="F19" s="30"/>
      <c r="G19" s="30"/>
      <c r="H19" s="30"/>
      <c r="I19" s="25" t="s">
        <v>26</v>
      </c>
      <c r="J19" s="23" t="str">
        <f>IF('Rekapitulácia stavby'!AN17="","",'Rekapitulácia stavby'!AN17)</f>
        <v/>
      </c>
      <c r="K19" s="30"/>
      <c r="L19" s="30"/>
      <c r="M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5" t="s">
        <v>31</v>
      </c>
      <c r="E21" s="30"/>
      <c r="F21" s="30"/>
      <c r="G21" s="30"/>
      <c r="H21" s="30"/>
      <c r="I21" s="25" t="s">
        <v>24</v>
      </c>
      <c r="J21" s="23" t="s">
        <v>1</v>
      </c>
      <c r="K21" s="30"/>
      <c r="L21" s="30"/>
      <c r="M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3" t="s">
        <v>32</v>
      </c>
      <c r="F22" s="30"/>
      <c r="G22" s="30"/>
      <c r="H22" s="30"/>
      <c r="I22" s="25" t="s">
        <v>26</v>
      </c>
      <c r="J22" s="23" t="s">
        <v>1</v>
      </c>
      <c r="K22" s="30"/>
      <c r="L22" s="30"/>
      <c r="M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5" t="s">
        <v>33</v>
      </c>
      <c r="E24" s="30"/>
      <c r="F24" s="30"/>
      <c r="G24" s="30"/>
      <c r="H24" s="30"/>
      <c r="I24" s="30"/>
      <c r="J24" s="30"/>
      <c r="K24" s="30"/>
      <c r="L24" s="30"/>
      <c r="M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91"/>
      <c r="B25" s="92"/>
      <c r="C25" s="91"/>
      <c r="D25" s="91"/>
      <c r="E25" s="196" t="s">
        <v>1</v>
      </c>
      <c r="F25" s="196"/>
      <c r="G25" s="196"/>
      <c r="H25" s="196"/>
      <c r="I25" s="91"/>
      <c r="J25" s="91"/>
      <c r="K25" s="91"/>
      <c r="L25" s="91"/>
      <c r="M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" customHeight="1">
      <c r="A27" s="30"/>
      <c r="B27" s="31"/>
      <c r="C27" s="30"/>
      <c r="D27" s="67"/>
      <c r="E27" s="67"/>
      <c r="F27" s="67"/>
      <c r="G27" s="67"/>
      <c r="H27" s="67"/>
      <c r="I27" s="67"/>
      <c r="J27" s="67"/>
      <c r="K27" s="67"/>
      <c r="L27" s="67"/>
      <c r="M27" s="43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3.2">
      <c r="A28" s="30"/>
      <c r="B28" s="31"/>
      <c r="C28" s="30"/>
      <c r="D28" s="30"/>
      <c r="E28" s="25" t="s">
        <v>84</v>
      </c>
      <c r="F28" s="30"/>
      <c r="G28" s="30"/>
      <c r="H28" s="30"/>
      <c r="I28" s="30"/>
      <c r="J28" s="30"/>
      <c r="K28" s="94">
        <f>I94</f>
        <v>0</v>
      </c>
      <c r="L28" s="30"/>
      <c r="M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13.2">
      <c r="A29" s="30"/>
      <c r="B29" s="31"/>
      <c r="C29" s="30"/>
      <c r="D29" s="30"/>
      <c r="E29" s="25" t="s">
        <v>85</v>
      </c>
      <c r="F29" s="30"/>
      <c r="G29" s="30"/>
      <c r="H29" s="30"/>
      <c r="I29" s="30"/>
      <c r="J29" s="30"/>
      <c r="K29" s="94">
        <f>J94</f>
        <v>0</v>
      </c>
      <c r="L29" s="30"/>
      <c r="M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30"/>
      <c r="K30" s="72">
        <f>ROUND(K118, 2)</f>
        <v>0</v>
      </c>
      <c r="L30" s="30"/>
      <c r="M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67"/>
      <c r="M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0"/>
      <c r="K32" s="34" t="s">
        <v>37</v>
      </c>
      <c r="L32" s="30"/>
      <c r="M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>
      <c r="A33" s="30"/>
      <c r="B33" s="31"/>
      <c r="C33" s="30"/>
      <c r="D33" s="96" t="s">
        <v>38</v>
      </c>
      <c r="E33" s="36" t="s">
        <v>39</v>
      </c>
      <c r="F33" s="97">
        <f>ROUND((SUM(BE118:BE238)),  2)</f>
        <v>0</v>
      </c>
      <c r="G33" s="98"/>
      <c r="H33" s="98"/>
      <c r="I33" s="99">
        <v>0.2</v>
      </c>
      <c r="J33" s="98"/>
      <c r="K33" s="97">
        <f>ROUND(((SUM(BE118:BE238))*I33),  2)</f>
        <v>0</v>
      </c>
      <c r="L33" s="30"/>
      <c r="M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>
      <c r="A34" s="30"/>
      <c r="B34" s="31"/>
      <c r="C34" s="30"/>
      <c r="D34" s="30"/>
      <c r="E34" s="36" t="s">
        <v>40</v>
      </c>
      <c r="F34" s="97">
        <f>ROUND((SUM(BF118:BF238)),  2)</f>
        <v>0</v>
      </c>
      <c r="G34" s="98"/>
      <c r="H34" s="98"/>
      <c r="I34" s="99">
        <v>0.2</v>
      </c>
      <c r="J34" s="98"/>
      <c r="K34" s="97">
        <f>ROUND(((SUM(BF118:BF238))*I34),  2)</f>
        <v>0</v>
      </c>
      <c r="L34" s="30"/>
      <c r="M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1"/>
      <c r="C35" s="30"/>
      <c r="D35" s="30"/>
      <c r="E35" s="25" t="s">
        <v>41</v>
      </c>
      <c r="F35" s="94">
        <f>ROUND((SUM(BG118:BG238)),  2)</f>
        <v>0</v>
      </c>
      <c r="G35" s="30"/>
      <c r="H35" s="30"/>
      <c r="I35" s="100">
        <v>0.2</v>
      </c>
      <c r="J35" s="30"/>
      <c r="K35" s="94">
        <f>0</f>
        <v>0</v>
      </c>
      <c r="L35" s="30"/>
      <c r="M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1"/>
      <c r="C36" s="30"/>
      <c r="D36" s="30"/>
      <c r="E36" s="25" t="s">
        <v>42</v>
      </c>
      <c r="F36" s="94">
        <f>ROUND((SUM(BH118:BH238)),  2)</f>
        <v>0</v>
      </c>
      <c r="G36" s="30"/>
      <c r="H36" s="30"/>
      <c r="I36" s="100">
        <v>0.2</v>
      </c>
      <c r="J36" s="30"/>
      <c r="K36" s="94">
        <f>0</f>
        <v>0</v>
      </c>
      <c r="L36" s="30"/>
      <c r="M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1"/>
      <c r="C37" s="30"/>
      <c r="D37" s="30"/>
      <c r="E37" s="36" t="s">
        <v>43</v>
      </c>
      <c r="F37" s="97">
        <f>ROUND((SUM(BI118:BI238)),  2)</f>
        <v>0</v>
      </c>
      <c r="G37" s="98"/>
      <c r="H37" s="98"/>
      <c r="I37" s="99">
        <v>0</v>
      </c>
      <c r="J37" s="98"/>
      <c r="K37" s="97">
        <f>0</f>
        <v>0</v>
      </c>
      <c r="L37" s="30"/>
      <c r="M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101"/>
      <c r="D39" s="102" t="s">
        <v>44</v>
      </c>
      <c r="E39" s="61"/>
      <c r="F39" s="61"/>
      <c r="G39" s="103" t="s">
        <v>45</v>
      </c>
      <c r="H39" s="104" t="s">
        <v>46</v>
      </c>
      <c r="I39" s="61"/>
      <c r="J39" s="61"/>
      <c r="K39" s="105">
        <f>SUM(K30:K37)</f>
        <v>0</v>
      </c>
      <c r="L39" s="106"/>
      <c r="M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>
      <c r="B41" s="18"/>
      <c r="M41" s="18"/>
    </row>
    <row r="42" spans="1:31" s="1" customFormat="1" ht="14.4" customHeight="1">
      <c r="B42" s="18"/>
      <c r="M42" s="18"/>
    </row>
    <row r="43" spans="1:31" s="1" customFormat="1" ht="14.4" customHeight="1">
      <c r="B43" s="18"/>
      <c r="M43" s="18"/>
    </row>
    <row r="44" spans="1:31" s="1" customFormat="1" ht="14.4" customHeight="1">
      <c r="B44" s="18"/>
      <c r="M44" s="18"/>
    </row>
    <row r="45" spans="1:31" s="1" customFormat="1" ht="14.4" customHeight="1">
      <c r="B45" s="18"/>
      <c r="M45" s="18"/>
    </row>
    <row r="46" spans="1:31" s="1" customFormat="1" ht="14.4" customHeight="1">
      <c r="B46" s="18"/>
      <c r="M46" s="18"/>
    </row>
    <row r="47" spans="1:31" s="1" customFormat="1" ht="14.4" customHeight="1">
      <c r="B47" s="18"/>
      <c r="M47" s="18"/>
    </row>
    <row r="48" spans="1:31" s="1" customFormat="1" ht="14.4" customHeight="1">
      <c r="B48" s="18"/>
      <c r="M48" s="18"/>
    </row>
    <row r="49" spans="1:31" s="1" customFormat="1" ht="14.4" customHeight="1">
      <c r="B49" s="18"/>
      <c r="M49" s="18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5"/>
      <c r="M50" s="43"/>
    </row>
    <row r="51" spans="1:31" ht="10.199999999999999">
      <c r="B51" s="18"/>
      <c r="M51" s="18"/>
    </row>
    <row r="52" spans="1:31" ht="10.199999999999999">
      <c r="B52" s="18"/>
      <c r="M52" s="18"/>
    </row>
    <row r="53" spans="1:31" ht="10.199999999999999">
      <c r="B53" s="18"/>
      <c r="M53" s="18"/>
    </row>
    <row r="54" spans="1:31" ht="10.199999999999999">
      <c r="B54" s="18"/>
      <c r="M54" s="18"/>
    </row>
    <row r="55" spans="1:31" ht="10.199999999999999">
      <c r="B55" s="18"/>
      <c r="M55" s="18"/>
    </row>
    <row r="56" spans="1:31" ht="10.199999999999999">
      <c r="B56" s="18"/>
      <c r="M56" s="18"/>
    </row>
    <row r="57" spans="1:31" ht="10.199999999999999">
      <c r="B57" s="18"/>
      <c r="M57" s="18"/>
    </row>
    <row r="58" spans="1:31" ht="10.199999999999999">
      <c r="B58" s="18"/>
      <c r="M58" s="18"/>
    </row>
    <row r="59" spans="1:31" ht="10.199999999999999">
      <c r="B59" s="18"/>
      <c r="M59" s="18"/>
    </row>
    <row r="60" spans="1:31" ht="10.199999999999999">
      <c r="B60" s="18"/>
      <c r="M60" s="18"/>
    </row>
    <row r="61" spans="1:31" s="2" customFormat="1" ht="13.2">
      <c r="A61" s="30"/>
      <c r="B61" s="31"/>
      <c r="C61" s="30"/>
      <c r="D61" s="46" t="s">
        <v>49</v>
      </c>
      <c r="E61" s="33"/>
      <c r="F61" s="107" t="s">
        <v>50</v>
      </c>
      <c r="G61" s="46" t="s">
        <v>49</v>
      </c>
      <c r="H61" s="33"/>
      <c r="I61" s="33"/>
      <c r="J61" s="108" t="s">
        <v>50</v>
      </c>
      <c r="K61" s="33"/>
      <c r="L61" s="33"/>
      <c r="M61" s="43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.199999999999999">
      <c r="B62" s="18"/>
      <c r="M62" s="18"/>
    </row>
    <row r="63" spans="1:31" ht="10.199999999999999">
      <c r="B63" s="18"/>
      <c r="M63" s="18"/>
    </row>
    <row r="64" spans="1:31" ht="10.199999999999999">
      <c r="B64" s="18"/>
      <c r="M64" s="18"/>
    </row>
    <row r="65" spans="1:31" s="2" customFormat="1" ht="13.2">
      <c r="A65" s="30"/>
      <c r="B65" s="31"/>
      <c r="C65" s="30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7"/>
      <c r="M65" s="43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.199999999999999">
      <c r="B66" s="18"/>
      <c r="M66" s="18"/>
    </row>
    <row r="67" spans="1:31" ht="10.199999999999999">
      <c r="B67" s="18"/>
      <c r="M67" s="18"/>
    </row>
    <row r="68" spans="1:31" ht="10.199999999999999">
      <c r="B68" s="18"/>
      <c r="M68" s="18"/>
    </row>
    <row r="69" spans="1:31" ht="10.199999999999999">
      <c r="B69" s="18"/>
      <c r="M69" s="18"/>
    </row>
    <row r="70" spans="1:31" ht="10.199999999999999">
      <c r="B70" s="18"/>
      <c r="M70" s="18"/>
    </row>
    <row r="71" spans="1:31" ht="10.199999999999999">
      <c r="B71" s="18"/>
      <c r="M71" s="18"/>
    </row>
    <row r="72" spans="1:31" ht="10.199999999999999">
      <c r="B72" s="18"/>
      <c r="M72" s="18"/>
    </row>
    <row r="73" spans="1:31" ht="10.199999999999999">
      <c r="B73" s="18"/>
      <c r="M73" s="18"/>
    </row>
    <row r="74" spans="1:31" ht="10.199999999999999">
      <c r="B74" s="18"/>
      <c r="M74" s="18"/>
    </row>
    <row r="75" spans="1:31" ht="10.199999999999999">
      <c r="B75" s="18"/>
      <c r="M75" s="18"/>
    </row>
    <row r="76" spans="1:31" s="2" customFormat="1" ht="13.2">
      <c r="A76" s="30"/>
      <c r="B76" s="31"/>
      <c r="C76" s="30"/>
      <c r="D76" s="46" t="s">
        <v>49</v>
      </c>
      <c r="E76" s="33"/>
      <c r="F76" s="107" t="s">
        <v>50</v>
      </c>
      <c r="G76" s="46" t="s">
        <v>49</v>
      </c>
      <c r="H76" s="33"/>
      <c r="I76" s="33"/>
      <c r="J76" s="108" t="s">
        <v>50</v>
      </c>
      <c r="K76" s="33"/>
      <c r="L76" s="33"/>
      <c r="M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3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customHeight="1">
      <c r="A82" s="30"/>
      <c r="B82" s="31"/>
      <c r="C82" s="19" t="s">
        <v>86</v>
      </c>
      <c r="D82" s="30"/>
      <c r="E82" s="30"/>
      <c r="F82" s="30"/>
      <c r="G82" s="30"/>
      <c r="H82" s="30"/>
      <c r="I82" s="30"/>
      <c r="J82" s="30"/>
      <c r="K82" s="30"/>
      <c r="L82" s="30"/>
      <c r="M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30"/>
      <c r="M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0"/>
      <c r="D85" s="30"/>
      <c r="E85" s="210" t="str">
        <f>E7</f>
        <v>SOŠ Tornaľa - modernizácia odborného vzdelávania - budova SOŠ - Tornaľa</v>
      </c>
      <c r="F85" s="230"/>
      <c r="G85" s="230"/>
      <c r="H85" s="230"/>
      <c r="I85" s="30"/>
      <c r="J85" s="30"/>
      <c r="K85" s="30"/>
      <c r="L85" s="30"/>
      <c r="M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0"/>
      <c r="E87" s="30"/>
      <c r="F87" s="23" t="str">
        <f>F10</f>
        <v>Tornaľa</v>
      </c>
      <c r="G87" s="30"/>
      <c r="H87" s="30"/>
      <c r="I87" s="25" t="s">
        <v>22</v>
      </c>
      <c r="J87" s="56">
        <f>IF(J10="","",J10)</f>
        <v>44698</v>
      </c>
      <c r="K87" s="30"/>
      <c r="L87" s="30"/>
      <c r="M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15" customHeight="1">
      <c r="A89" s="30"/>
      <c r="B89" s="31"/>
      <c r="C89" s="25" t="s">
        <v>23</v>
      </c>
      <c r="D89" s="30"/>
      <c r="E89" s="30"/>
      <c r="F89" s="23" t="str">
        <f>E13</f>
        <v>Stredná odborná škola</v>
      </c>
      <c r="G89" s="30"/>
      <c r="H89" s="30"/>
      <c r="I89" s="25" t="s">
        <v>29</v>
      </c>
      <c r="J89" s="28" t="str">
        <f>E19</f>
        <v xml:space="preserve"> </v>
      </c>
      <c r="K89" s="30"/>
      <c r="L89" s="30"/>
      <c r="M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15" customHeight="1">
      <c r="A90" s="30"/>
      <c r="B90" s="31"/>
      <c r="C90" s="25" t="s">
        <v>27</v>
      </c>
      <c r="D90" s="30"/>
      <c r="E90" s="30"/>
      <c r="F90" s="23" t="str">
        <f>IF(E16="","",E16)</f>
        <v>Vyplň údaj</v>
      </c>
      <c r="G90" s="30"/>
      <c r="H90" s="30"/>
      <c r="I90" s="25" t="s">
        <v>31</v>
      </c>
      <c r="J90" s="28" t="str">
        <f>E22</f>
        <v>Ing. Gergeľ</v>
      </c>
      <c r="K90" s="30"/>
      <c r="L90" s="30"/>
      <c r="M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09" t="s">
        <v>87</v>
      </c>
      <c r="D92" s="101"/>
      <c r="E92" s="101"/>
      <c r="F92" s="101"/>
      <c r="G92" s="101"/>
      <c r="H92" s="101"/>
      <c r="I92" s="110" t="s">
        <v>88</v>
      </c>
      <c r="J92" s="110" t="s">
        <v>89</v>
      </c>
      <c r="K92" s="110" t="s">
        <v>90</v>
      </c>
      <c r="L92" s="101"/>
      <c r="M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8" customHeight="1">
      <c r="A94" s="30"/>
      <c r="B94" s="31"/>
      <c r="C94" s="111" t="s">
        <v>91</v>
      </c>
      <c r="D94" s="30"/>
      <c r="E94" s="30"/>
      <c r="F94" s="30"/>
      <c r="G94" s="30"/>
      <c r="H94" s="30"/>
      <c r="I94" s="72">
        <f t="shared" ref="I94:J96" si="0">Q118</f>
        <v>0</v>
      </c>
      <c r="J94" s="72">
        <f t="shared" si="0"/>
        <v>0</v>
      </c>
      <c r="K94" s="72">
        <f>K118</f>
        <v>0</v>
      </c>
      <c r="L94" s="30"/>
      <c r="M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5" t="s">
        <v>92</v>
      </c>
    </row>
    <row r="95" spans="1:47" s="9" customFormat="1" ht="24.9" customHeight="1">
      <c r="B95" s="112"/>
      <c r="D95" s="113" t="s">
        <v>93</v>
      </c>
      <c r="E95" s="114"/>
      <c r="F95" s="114"/>
      <c r="G95" s="114"/>
      <c r="H95" s="114"/>
      <c r="I95" s="115">
        <f t="shared" si="0"/>
        <v>0</v>
      </c>
      <c r="J95" s="115">
        <f t="shared" si="0"/>
        <v>0</v>
      </c>
      <c r="K95" s="115">
        <f>K119</f>
        <v>0</v>
      </c>
      <c r="M95" s="112"/>
    </row>
    <row r="96" spans="1:47" s="10" customFormat="1" ht="19.95" customHeight="1">
      <c r="B96" s="116"/>
      <c r="D96" s="117" t="s">
        <v>94</v>
      </c>
      <c r="E96" s="118"/>
      <c r="F96" s="118"/>
      <c r="G96" s="118"/>
      <c r="H96" s="118"/>
      <c r="I96" s="119">
        <f t="shared" si="0"/>
        <v>0</v>
      </c>
      <c r="J96" s="119">
        <f t="shared" si="0"/>
        <v>0</v>
      </c>
      <c r="K96" s="119">
        <f>K120</f>
        <v>0</v>
      </c>
      <c r="M96" s="116"/>
    </row>
    <row r="97" spans="1:31" s="9" customFormat="1" ht="24.9" customHeight="1">
      <c r="B97" s="112"/>
      <c r="D97" s="113" t="s">
        <v>95</v>
      </c>
      <c r="E97" s="114"/>
      <c r="F97" s="114"/>
      <c r="G97" s="114"/>
      <c r="H97" s="114"/>
      <c r="I97" s="115">
        <f>Q123</f>
        <v>0</v>
      </c>
      <c r="J97" s="115">
        <f>R123</f>
        <v>0</v>
      </c>
      <c r="K97" s="115">
        <f>K123</f>
        <v>0</v>
      </c>
      <c r="M97" s="112"/>
    </row>
    <row r="98" spans="1:31" s="10" customFormat="1" ht="19.95" customHeight="1">
      <c r="B98" s="116"/>
      <c r="D98" s="117" t="s">
        <v>96</v>
      </c>
      <c r="E98" s="118"/>
      <c r="F98" s="118"/>
      <c r="G98" s="118"/>
      <c r="H98" s="118"/>
      <c r="I98" s="119">
        <f>Q124</f>
        <v>0</v>
      </c>
      <c r="J98" s="119">
        <f>R124</f>
        <v>0</v>
      </c>
      <c r="K98" s="119">
        <f>K124</f>
        <v>0</v>
      </c>
      <c r="M98" s="116"/>
    </row>
    <row r="99" spans="1:31" s="10" customFormat="1" ht="19.95" customHeight="1">
      <c r="B99" s="116"/>
      <c r="D99" s="117" t="s">
        <v>97</v>
      </c>
      <c r="E99" s="118"/>
      <c r="F99" s="118"/>
      <c r="G99" s="118"/>
      <c r="H99" s="118"/>
      <c r="I99" s="119">
        <f>Q224</f>
        <v>0</v>
      </c>
      <c r="J99" s="119">
        <f>R224</f>
        <v>0</v>
      </c>
      <c r="K99" s="119">
        <f>K224</f>
        <v>0</v>
      </c>
      <c r="M99" s="116"/>
    </row>
    <row r="100" spans="1:31" s="10" customFormat="1" ht="19.95" customHeight="1">
      <c r="B100" s="116"/>
      <c r="D100" s="117" t="s">
        <v>98</v>
      </c>
      <c r="E100" s="118"/>
      <c r="F100" s="118"/>
      <c r="G100" s="118"/>
      <c r="H100" s="118"/>
      <c r="I100" s="119">
        <f>Q233</f>
        <v>0</v>
      </c>
      <c r="J100" s="119">
        <f>R233</f>
        <v>0</v>
      </c>
      <c r="K100" s="119">
        <f>K233</f>
        <v>0</v>
      </c>
      <c r="M100" s="116"/>
    </row>
    <row r="101" spans="1:31" s="2" customFormat="1" ht="21.75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43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" customHeight="1">
      <c r="A102" s="30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3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" customHeight="1">
      <c r="A106" s="3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" customHeight="1">
      <c r="A107" s="30"/>
      <c r="B107" s="31"/>
      <c r="C107" s="19" t="s">
        <v>99</v>
      </c>
      <c r="D107" s="30"/>
      <c r="E107" s="30"/>
      <c r="F107" s="30"/>
      <c r="G107" s="30"/>
      <c r="H107" s="30"/>
      <c r="I107" s="30"/>
      <c r="J107" s="30"/>
      <c r="K107" s="30"/>
      <c r="L107" s="30"/>
      <c r="M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0"/>
      <c r="E109" s="30"/>
      <c r="F109" s="30"/>
      <c r="G109" s="30"/>
      <c r="H109" s="30"/>
      <c r="I109" s="30"/>
      <c r="J109" s="30"/>
      <c r="K109" s="30"/>
      <c r="L109" s="30"/>
      <c r="M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30" customHeight="1">
      <c r="A110" s="30"/>
      <c r="B110" s="31"/>
      <c r="C110" s="30"/>
      <c r="D110" s="30"/>
      <c r="E110" s="210" t="str">
        <f>E7</f>
        <v>SOŠ Tornaľa - modernizácia odborného vzdelávania - budova SOŠ - Tornaľa</v>
      </c>
      <c r="F110" s="230"/>
      <c r="G110" s="230"/>
      <c r="H110" s="230"/>
      <c r="I110" s="30"/>
      <c r="J110" s="30"/>
      <c r="K110" s="30"/>
      <c r="L110" s="30"/>
      <c r="M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20</v>
      </c>
      <c r="D112" s="30"/>
      <c r="E112" s="30"/>
      <c r="F112" s="23" t="str">
        <f>F10</f>
        <v>Tornaľa</v>
      </c>
      <c r="G112" s="30"/>
      <c r="H112" s="30"/>
      <c r="I112" s="25" t="s">
        <v>22</v>
      </c>
      <c r="J112" s="56">
        <f>IF(J10="","",J10)</f>
        <v>44698</v>
      </c>
      <c r="K112" s="30"/>
      <c r="L112" s="30"/>
      <c r="M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15" customHeight="1">
      <c r="A114" s="30"/>
      <c r="B114" s="31"/>
      <c r="C114" s="25" t="s">
        <v>23</v>
      </c>
      <c r="D114" s="30"/>
      <c r="E114" s="30"/>
      <c r="F114" s="23" t="str">
        <f>E13</f>
        <v>Stredná odborná škola</v>
      </c>
      <c r="G114" s="30"/>
      <c r="H114" s="30"/>
      <c r="I114" s="25" t="s">
        <v>29</v>
      </c>
      <c r="J114" s="28" t="str">
        <f>E19</f>
        <v xml:space="preserve"> </v>
      </c>
      <c r="K114" s="30"/>
      <c r="L114" s="30"/>
      <c r="M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15" customHeight="1">
      <c r="A115" s="30"/>
      <c r="B115" s="31"/>
      <c r="C115" s="25" t="s">
        <v>27</v>
      </c>
      <c r="D115" s="30"/>
      <c r="E115" s="30"/>
      <c r="F115" s="23" t="str">
        <f>IF(E16="","",E16)</f>
        <v>Vyplň údaj</v>
      </c>
      <c r="G115" s="30"/>
      <c r="H115" s="30"/>
      <c r="I115" s="25" t="s">
        <v>31</v>
      </c>
      <c r="J115" s="28" t="str">
        <f>E22</f>
        <v>Ing. Gergeľ</v>
      </c>
      <c r="K115" s="30"/>
      <c r="L115" s="30"/>
      <c r="M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20"/>
      <c r="B117" s="121"/>
      <c r="C117" s="122" t="s">
        <v>100</v>
      </c>
      <c r="D117" s="123" t="s">
        <v>59</v>
      </c>
      <c r="E117" s="123" t="s">
        <v>55</v>
      </c>
      <c r="F117" s="123" t="s">
        <v>56</v>
      </c>
      <c r="G117" s="123" t="s">
        <v>101</v>
      </c>
      <c r="H117" s="123" t="s">
        <v>102</v>
      </c>
      <c r="I117" s="123" t="s">
        <v>103</v>
      </c>
      <c r="J117" s="123" t="s">
        <v>104</v>
      </c>
      <c r="K117" s="124" t="s">
        <v>90</v>
      </c>
      <c r="L117" s="125" t="s">
        <v>105</v>
      </c>
      <c r="M117" s="126"/>
      <c r="N117" s="63" t="s">
        <v>1</v>
      </c>
      <c r="O117" s="64" t="s">
        <v>38</v>
      </c>
      <c r="P117" s="64" t="s">
        <v>106</v>
      </c>
      <c r="Q117" s="64" t="s">
        <v>107</v>
      </c>
      <c r="R117" s="64" t="s">
        <v>108</v>
      </c>
      <c r="S117" s="64" t="s">
        <v>109</v>
      </c>
      <c r="T117" s="64" t="s">
        <v>110</v>
      </c>
      <c r="U117" s="64" t="s">
        <v>111</v>
      </c>
      <c r="V117" s="64" t="s">
        <v>112</v>
      </c>
      <c r="W117" s="64" t="s">
        <v>113</v>
      </c>
      <c r="X117" s="65" t="s">
        <v>114</v>
      </c>
      <c r="Y117" s="120"/>
      <c r="Z117" s="120"/>
      <c r="AA117" s="120"/>
      <c r="AB117" s="120"/>
      <c r="AC117" s="120"/>
      <c r="AD117" s="120"/>
      <c r="AE117" s="120"/>
    </row>
    <row r="118" spans="1:65" s="2" customFormat="1" ht="22.8" customHeight="1">
      <c r="A118" s="30"/>
      <c r="B118" s="31"/>
      <c r="C118" s="70" t="s">
        <v>91</v>
      </c>
      <c r="D118" s="30"/>
      <c r="E118" s="30"/>
      <c r="F118" s="30"/>
      <c r="G118" s="30"/>
      <c r="H118" s="30"/>
      <c r="I118" s="30"/>
      <c r="J118" s="30"/>
      <c r="K118" s="127">
        <f>BK118</f>
        <v>0</v>
      </c>
      <c r="L118" s="30"/>
      <c r="M118" s="31"/>
      <c r="N118" s="66"/>
      <c r="O118" s="57"/>
      <c r="P118" s="67"/>
      <c r="Q118" s="128">
        <f>Q119+Q123</f>
        <v>0</v>
      </c>
      <c r="R118" s="128">
        <f>R119+R123</f>
        <v>0</v>
      </c>
      <c r="S118" s="67"/>
      <c r="T118" s="129">
        <f>T119+T123</f>
        <v>0</v>
      </c>
      <c r="U118" s="67"/>
      <c r="V118" s="129">
        <f>V119+V123</f>
        <v>1.7331299999999996</v>
      </c>
      <c r="W118" s="67"/>
      <c r="X118" s="130">
        <f>X119+X123</f>
        <v>0.28100000000000003</v>
      </c>
      <c r="Y118" s="30"/>
      <c r="Z118" s="30"/>
      <c r="AA118" s="30"/>
      <c r="AB118" s="30"/>
      <c r="AC118" s="30"/>
      <c r="AD118" s="30"/>
      <c r="AE118" s="30"/>
      <c r="AT118" s="15" t="s">
        <v>75</v>
      </c>
      <c r="AU118" s="15" t="s">
        <v>92</v>
      </c>
      <c r="BK118" s="131">
        <f>BK119+BK123</f>
        <v>0</v>
      </c>
    </row>
    <row r="119" spans="1:65" s="12" customFormat="1" ht="25.95" customHeight="1">
      <c r="B119" s="132"/>
      <c r="D119" s="133" t="s">
        <v>75</v>
      </c>
      <c r="E119" s="134" t="s">
        <v>115</v>
      </c>
      <c r="F119" s="134" t="s">
        <v>116</v>
      </c>
      <c r="I119" s="135"/>
      <c r="J119" s="135"/>
      <c r="K119" s="136">
        <f>BK119</f>
        <v>0</v>
      </c>
      <c r="M119" s="132"/>
      <c r="N119" s="137"/>
      <c r="O119" s="138"/>
      <c r="P119" s="138"/>
      <c r="Q119" s="139">
        <f>Q120</f>
        <v>0</v>
      </c>
      <c r="R119" s="139">
        <f>R120</f>
        <v>0</v>
      </c>
      <c r="S119" s="138"/>
      <c r="T119" s="140">
        <f>T120</f>
        <v>0</v>
      </c>
      <c r="U119" s="138"/>
      <c r="V119" s="140">
        <f>V120</f>
        <v>0</v>
      </c>
      <c r="W119" s="138"/>
      <c r="X119" s="141">
        <f>X120</f>
        <v>0.28100000000000003</v>
      </c>
      <c r="AR119" s="133" t="s">
        <v>81</v>
      </c>
      <c r="AT119" s="142" t="s">
        <v>75</v>
      </c>
      <c r="AU119" s="142" t="s">
        <v>76</v>
      </c>
      <c r="AY119" s="133" t="s">
        <v>117</v>
      </c>
      <c r="BK119" s="143">
        <f>BK120</f>
        <v>0</v>
      </c>
    </row>
    <row r="120" spans="1:65" s="12" customFormat="1" ht="22.8" customHeight="1">
      <c r="B120" s="132"/>
      <c r="D120" s="133" t="s">
        <v>75</v>
      </c>
      <c r="E120" s="144" t="s">
        <v>118</v>
      </c>
      <c r="F120" s="144" t="s">
        <v>119</v>
      </c>
      <c r="I120" s="135"/>
      <c r="J120" s="135"/>
      <c r="K120" s="145">
        <f>BK120</f>
        <v>0</v>
      </c>
      <c r="M120" s="132"/>
      <c r="N120" s="137"/>
      <c r="O120" s="138"/>
      <c r="P120" s="138"/>
      <c r="Q120" s="139">
        <f>SUM(Q121:Q122)</f>
        <v>0</v>
      </c>
      <c r="R120" s="139">
        <f>SUM(R121:R122)</f>
        <v>0</v>
      </c>
      <c r="S120" s="138"/>
      <c r="T120" s="140">
        <f>SUM(T121:T122)</f>
        <v>0</v>
      </c>
      <c r="U120" s="138"/>
      <c r="V120" s="140">
        <f>SUM(V121:V122)</f>
        <v>0</v>
      </c>
      <c r="W120" s="138"/>
      <c r="X120" s="141">
        <f>SUM(X121:X122)</f>
        <v>0.28100000000000003</v>
      </c>
      <c r="AR120" s="133" t="s">
        <v>81</v>
      </c>
      <c r="AT120" s="142" t="s">
        <v>75</v>
      </c>
      <c r="AU120" s="142" t="s">
        <v>81</v>
      </c>
      <c r="AY120" s="133" t="s">
        <v>117</v>
      </c>
      <c r="BK120" s="143">
        <f>SUM(BK121:BK122)</f>
        <v>0</v>
      </c>
    </row>
    <row r="121" spans="1:65" s="2" customFormat="1" ht="24.15" customHeight="1">
      <c r="A121" s="30"/>
      <c r="B121" s="146"/>
      <c r="C121" s="147" t="s">
        <v>81</v>
      </c>
      <c r="D121" s="147" t="s">
        <v>120</v>
      </c>
      <c r="E121" s="148" t="s">
        <v>121</v>
      </c>
      <c r="F121" s="149" t="s">
        <v>122</v>
      </c>
      <c r="G121" s="150" t="s">
        <v>123</v>
      </c>
      <c r="H121" s="151">
        <v>76</v>
      </c>
      <c r="I121" s="152"/>
      <c r="J121" s="152"/>
      <c r="K121" s="153">
        <f>ROUND(P121*H121,2)</f>
        <v>0</v>
      </c>
      <c r="L121" s="154"/>
      <c r="M121" s="31"/>
      <c r="N121" s="155" t="s">
        <v>1</v>
      </c>
      <c r="O121" s="156" t="s">
        <v>40</v>
      </c>
      <c r="P121" s="157">
        <f>I121+J121</f>
        <v>0</v>
      </c>
      <c r="Q121" s="157">
        <f>ROUND(I121*H121,2)</f>
        <v>0</v>
      </c>
      <c r="R121" s="157">
        <f>ROUND(J121*H121,2)</f>
        <v>0</v>
      </c>
      <c r="S121" s="59"/>
      <c r="T121" s="158">
        <f>S121*H121</f>
        <v>0</v>
      </c>
      <c r="U121" s="158">
        <v>0</v>
      </c>
      <c r="V121" s="158">
        <f>U121*H121</f>
        <v>0</v>
      </c>
      <c r="W121" s="158">
        <v>1E-3</v>
      </c>
      <c r="X121" s="159">
        <f>W121*H121</f>
        <v>7.5999999999999998E-2</v>
      </c>
      <c r="Y121" s="30"/>
      <c r="Z121" s="30"/>
      <c r="AA121" s="30"/>
      <c r="AB121" s="30"/>
      <c r="AC121" s="30"/>
      <c r="AD121" s="30"/>
      <c r="AE121" s="30"/>
      <c r="AR121" s="160" t="s">
        <v>124</v>
      </c>
      <c r="AT121" s="160" t="s">
        <v>120</v>
      </c>
      <c r="AU121" s="160" t="s">
        <v>125</v>
      </c>
      <c r="AY121" s="15" t="s">
        <v>117</v>
      </c>
      <c r="BE121" s="161">
        <f>IF(O121="základná",K121,0)</f>
        <v>0</v>
      </c>
      <c r="BF121" s="161">
        <f>IF(O121="znížená",K121,0)</f>
        <v>0</v>
      </c>
      <c r="BG121" s="161">
        <f>IF(O121="zákl. prenesená",K121,0)</f>
        <v>0</v>
      </c>
      <c r="BH121" s="161">
        <f>IF(O121="zníž. prenesená",K121,0)</f>
        <v>0</v>
      </c>
      <c r="BI121" s="161">
        <f>IF(O121="nulová",K121,0)</f>
        <v>0</v>
      </c>
      <c r="BJ121" s="15" t="s">
        <v>125</v>
      </c>
      <c r="BK121" s="161">
        <f>ROUND(P121*H121,2)</f>
        <v>0</v>
      </c>
      <c r="BL121" s="15" t="s">
        <v>124</v>
      </c>
      <c r="BM121" s="160" t="s">
        <v>126</v>
      </c>
    </row>
    <row r="122" spans="1:65" s="2" customFormat="1" ht="37.799999999999997" customHeight="1">
      <c r="A122" s="30"/>
      <c r="B122" s="146"/>
      <c r="C122" s="147" t="s">
        <v>125</v>
      </c>
      <c r="D122" s="147" t="s">
        <v>120</v>
      </c>
      <c r="E122" s="148" t="s">
        <v>127</v>
      </c>
      <c r="F122" s="149" t="s">
        <v>128</v>
      </c>
      <c r="G122" s="150" t="s">
        <v>129</v>
      </c>
      <c r="H122" s="151">
        <v>205</v>
      </c>
      <c r="I122" s="152"/>
      <c r="J122" s="152"/>
      <c r="K122" s="153">
        <f>ROUND(P122*H122,2)</f>
        <v>0</v>
      </c>
      <c r="L122" s="154"/>
      <c r="M122" s="31"/>
      <c r="N122" s="155" t="s">
        <v>1</v>
      </c>
      <c r="O122" s="156" t="s">
        <v>40</v>
      </c>
      <c r="P122" s="157">
        <f>I122+J122</f>
        <v>0</v>
      </c>
      <c r="Q122" s="157">
        <f>ROUND(I122*H122,2)</f>
        <v>0</v>
      </c>
      <c r="R122" s="157">
        <f>ROUND(J122*H122,2)</f>
        <v>0</v>
      </c>
      <c r="S122" s="59"/>
      <c r="T122" s="158">
        <f>S122*H122</f>
        <v>0</v>
      </c>
      <c r="U122" s="158">
        <v>0</v>
      </c>
      <c r="V122" s="158">
        <f>U122*H122</f>
        <v>0</v>
      </c>
      <c r="W122" s="158">
        <v>1E-3</v>
      </c>
      <c r="X122" s="159">
        <f>W122*H122</f>
        <v>0.20500000000000002</v>
      </c>
      <c r="Y122" s="30"/>
      <c r="Z122" s="30"/>
      <c r="AA122" s="30"/>
      <c r="AB122" s="30"/>
      <c r="AC122" s="30"/>
      <c r="AD122" s="30"/>
      <c r="AE122" s="30"/>
      <c r="AR122" s="160" t="s">
        <v>130</v>
      </c>
      <c r="AT122" s="160" t="s">
        <v>120</v>
      </c>
      <c r="AU122" s="160" t="s">
        <v>125</v>
      </c>
      <c r="AY122" s="15" t="s">
        <v>117</v>
      </c>
      <c r="BE122" s="161">
        <f>IF(O122="základná",K122,0)</f>
        <v>0</v>
      </c>
      <c r="BF122" s="161">
        <f>IF(O122="znížená",K122,0)</f>
        <v>0</v>
      </c>
      <c r="BG122" s="161">
        <f>IF(O122="zákl. prenesená",K122,0)</f>
        <v>0</v>
      </c>
      <c r="BH122" s="161">
        <f>IF(O122="zníž. prenesená",K122,0)</f>
        <v>0</v>
      </c>
      <c r="BI122" s="161">
        <f>IF(O122="nulová",K122,0)</f>
        <v>0</v>
      </c>
      <c r="BJ122" s="15" t="s">
        <v>125</v>
      </c>
      <c r="BK122" s="161">
        <f>ROUND(P122*H122,2)</f>
        <v>0</v>
      </c>
      <c r="BL122" s="15" t="s">
        <v>130</v>
      </c>
      <c r="BM122" s="160" t="s">
        <v>131</v>
      </c>
    </row>
    <row r="123" spans="1:65" s="12" customFormat="1" ht="25.95" customHeight="1">
      <c r="B123" s="132"/>
      <c r="D123" s="133" t="s">
        <v>75</v>
      </c>
      <c r="E123" s="134" t="s">
        <v>132</v>
      </c>
      <c r="F123" s="134" t="s">
        <v>133</v>
      </c>
      <c r="I123" s="135"/>
      <c r="J123" s="135"/>
      <c r="K123" s="136">
        <f>BK123</f>
        <v>0</v>
      </c>
      <c r="M123" s="132"/>
      <c r="N123" s="137"/>
      <c r="O123" s="138"/>
      <c r="P123" s="138"/>
      <c r="Q123" s="139">
        <f>Q124+Q224+Q233</f>
        <v>0</v>
      </c>
      <c r="R123" s="139">
        <f>R124+R224+R233</f>
        <v>0</v>
      </c>
      <c r="S123" s="138"/>
      <c r="T123" s="140">
        <f>T124+T224+T233</f>
        <v>0</v>
      </c>
      <c r="U123" s="138"/>
      <c r="V123" s="140">
        <f>V124+V224+V233</f>
        <v>1.7331299999999996</v>
      </c>
      <c r="W123" s="138"/>
      <c r="X123" s="141">
        <f>X124+X224+X233</f>
        <v>0</v>
      </c>
      <c r="AR123" s="133" t="s">
        <v>134</v>
      </c>
      <c r="AT123" s="142" t="s">
        <v>75</v>
      </c>
      <c r="AU123" s="142" t="s">
        <v>76</v>
      </c>
      <c r="AY123" s="133" t="s">
        <v>117</v>
      </c>
      <c r="BK123" s="143">
        <f>BK124+BK224+BK233</f>
        <v>0</v>
      </c>
    </row>
    <row r="124" spans="1:65" s="12" customFormat="1" ht="22.8" customHeight="1">
      <c r="B124" s="132"/>
      <c r="D124" s="133" t="s">
        <v>75</v>
      </c>
      <c r="E124" s="144" t="s">
        <v>135</v>
      </c>
      <c r="F124" s="144" t="s">
        <v>136</v>
      </c>
      <c r="I124" s="135"/>
      <c r="J124" s="135"/>
      <c r="K124" s="145">
        <f>BK124</f>
        <v>0</v>
      </c>
      <c r="M124" s="132"/>
      <c r="N124" s="137"/>
      <c r="O124" s="138"/>
      <c r="P124" s="138"/>
      <c r="Q124" s="139">
        <f>SUM(Q125:Q223)</f>
        <v>0</v>
      </c>
      <c r="R124" s="139">
        <f>SUM(R125:R223)</f>
        <v>0</v>
      </c>
      <c r="S124" s="138"/>
      <c r="T124" s="140">
        <f>SUM(T125:T223)</f>
        <v>0</v>
      </c>
      <c r="U124" s="138"/>
      <c r="V124" s="140">
        <f>SUM(V125:V223)</f>
        <v>1.6597299999999997</v>
      </c>
      <c r="W124" s="138"/>
      <c r="X124" s="141">
        <f>SUM(X125:X223)</f>
        <v>0</v>
      </c>
      <c r="AR124" s="133" t="s">
        <v>134</v>
      </c>
      <c r="AT124" s="142" t="s">
        <v>75</v>
      </c>
      <c r="AU124" s="142" t="s">
        <v>81</v>
      </c>
      <c r="AY124" s="133" t="s">
        <v>117</v>
      </c>
      <c r="BK124" s="143">
        <f>SUM(BK125:BK223)</f>
        <v>0</v>
      </c>
    </row>
    <row r="125" spans="1:65" s="2" customFormat="1" ht="24.15" customHeight="1">
      <c r="A125" s="30"/>
      <c r="B125" s="146"/>
      <c r="C125" s="147" t="s">
        <v>134</v>
      </c>
      <c r="D125" s="147" t="s">
        <v>120</v>
      </c>
      <c r="E125" s="148" t="s">
        <v>137</v>
      </c>
      <c r="F125" s="149" t="s">
        <v>138</v>
      </c>
      <c r="G125" s="150" t="s">
        <v>129</v>
      </c>
      <c r="H125" s="151">
        <v>1150</v>
      </c>
      <c r="I125" s="152"/>
      <c r="J125" s="152"/>
      <c r="K125" s="153">
        <f t="shared" ref="K125:K169" si="1">ROUND(P125*H125,2)</f>
        <v>0</v>
      </c>
      <c r="L125" s="154"/>
      <c r="M125" s="31"/>
      <c r="N125" s="155" t="s">
        <v>1</v>
      </c>
      <c r="O125" s="156" t="s">
        <v>40</v>
      </c>
      <c r="P125" s="157">
        <f t="shared" ref="P125:P169" si="2">I125+J125</f>
        <v>0</v>
      </c>
      <c r="Q125" s="157">
        <f t="shared" ref="Q125:Q169" si="3">ROUND(I125*H125,2)</f>
        <v>0</v>
      </c>
      <c r="R125" s="157">
        <f t="shared" ref="R125:R169" si="4">ROUND(J125*H125,2)</f>
        <v>0</v>
      </c>
      <c r="S125" s="59"/>
      <c r="T125" s="158">
        <f t="shared" ref="T125:T169" si="5">S125*H125</f>
        <v>0</v>
      </c>
      <c r="U125" s="158">
        <v>0</v>
      </c>
      <c r="V125" s="158">
        <f t="shared" ref="V125:V169" si="6">U125*H125</f>
        <v>0</v>
      </c>
      <c r="W125" s="158">
        <v>0</v>
      </c>
      <c r="X125" s="159">
        <f t="shared" ref="X125:X169" si="7">W125*H125</f>
        <v>0</v>
      </c>
      <c r="Y125" s="30"/>
      <c r="Z125" s="30"/>
      <c r="AA125" s="30"/>
      <c r="AB125" s="30"/>
      <c r="AC125" s="30"/>
      <c r="AD125" s="30"/>
      <c r="AE125" s="30"/>
      <c r="AR125" s="160" t="s">
        <v>124</v>
      </c>
      <c r="AT125" s="160" t="s">
        <v>120</v>
      </c>
      <c r="AU125" s="160" t="s">
        <v>125</v>
      </c>
      <c r="AY125" s="15" t="s">
        <v>117</v>
      </c>
      <c r="BE125" s="161">
        <f t="shared" ref="BE125:BE169" si="8">IF(O125="základná",K125,0)</f>
        <v>0</v>
      </c>
      <c r="BF125" s="161">
        <f t="shared" ref="BF125:BF169" si="9">IF(O125="znížená",K125,0)</f>
        <v>0</v>
      </c>
      <c r="BG125" s="161">
        <f t="shared" ref="BG125:BG169" si="10">IF(O125="zákl. prenesená",K125,0)</f>
        <v>0</v>
      </c>
      <c r="BH125" s="161">
        <f t="shared" ref="BH125:BH169" si="11">IF(O125="zníž. prenesená",K125,0)</f>
        <v>0</v>
      </c>
      <c r="BI125" s="161">
        <f t="shared" ref="BI125:BI169" si="12">IF(O125="nulová",K125,0)</f>
        <v>0</v>
      </c>
      <c r="BJ125" s="15" t="s">
        <v>125</v>
      </c>
      <c r="BK125" s="161">
        <f t="shared" ref="BK125:BK169" si="13">ROUND(P125*H125,2)</f>
        <v>0</v>
      </c>
      <c r="BL125" s="15" t="s">
        <v>124</v>
      </c>
      <c r="BM125" s="160" t="s">
        <v>139</v>
      </c>
    </row>
    <row r="126" spans="1:65" s="2" customFormat="1" ht="33" customHeight="1">
      <c r="A126" s="30"/>
      <c r="B126" s="146"/>
      <c r="C126" s="162" t="s">
        <v>130</v>
      </c>
      <c r="D126" s="162" t="s">
        <v>132</v>
      </c>
      <c r="E126" s="163" t="s">
        <v>140</v>
      </c>
      <c r="F126" s="164" t="s">
        <v>141</v>
      </c>
      <c r="G126" s="165" t="s">
        <v>129</v>
      </c>
      <c r="H126" s="166">
        <v>1150</v>
      </c>
      <c r="I126" s="167"/>
      <c r="J126" s="168"/>
      <c r="K126" s="169">
        <f t="shared" si="1"/>
        <v>0</v>
      </c>
      <c r="L126" s="168"/>
      <c r="M126" s="170"/>
      <c r="N126" s="171" t="s">
        <v>1</v>
      </c>
      <c r="O126" s="156" t="s">
        <v>40</v>
      </c>
      <c r="P126" s="157">
        <f t="shared" si="2"/>
        <v>0</v>
      </c>
      <c r="Q126" s="157">
        <f t="shared" si="3"/>
        <v>0</v>
      </c>
      <c r="R126" s="157">
        <f t="shared" si="4"/>
        <v>0</v>
      </c>
      <c r="S126" s="59"/>
      <c r="T126" s="158">
        <f t="shared" si="5"/>
        <v>0</v>
      </c>
      <c r="U126" s="158">
        <v>5.0000000000000002E-5</v>
      </c>
      <c r="V126" s="158">
        <f t="shared" si="6"/>
        <v>5.7500000000000002E-2</v>
      </c>
      <c r="W126" s="158">
        <v>0</v>
      </c>
      <c r="X126" s="159">
        <f t="shared" si="7"/>
        <v>0</v>
      </c>
      <c r="Y126" s="30"/>
      <c r="Z126" s="30"/>
      <c r="AA126" s="30"/>
      <c r="AB126" s="30"/>
      <c r="AC126" s="30"/>
      <c r="AD126" s="30"/>
      <c r="AE126" s="30"/>
      <c r="AR126" s="160" t="s">
        <v>142</v>
      </c>
      <c r="AT126" s="160" t="s">
        <v>132</v>
      </c>
      <c r="AU126" s="160" t="s">
        <v>125</v>
      </c>
      <c r="AY126" s="15" t="s">
        <v>117</v>
      </c>
      <c r="BE126" s="161">
        <f t="shared" si="8"/>
        <v>0</v>
      </c>
      <c r="BF126" s="161">
        <f t="shared" si="9"/>
        <v>0</v>
      </c>
      <c r="BG126" s="161">
        <f t="shared" si="10"/>
        <v>0</v>
      </c>
      <c r="BH126" s="161">
        <f t="shared" si="11"/>
        <v>0</v>
      </c>
      <c r="BI126" s="161">
        <f t="shared" si="12"/>
        <v>0</v>
      </c>
      <c r="BJ126" s="15" t="s">
        <v>125</v>
      </c>
      <c r="BK126" s="161">
        <f t="shared" si="13"/>
        <v>0</v>
      </c>
      <c r="BL126" s="15" t="s">
        <v>142</v>
      </c>
      <c r="BM126" s="160" t="s">
        <v>143</v>
      </c>
    </row>
    <row r="127" spans="1:65" s="2" customFormat="1" ht="24.15" customHeight="1">
      <c r="A127" s="30"/>
      <c r="B127" s="146"/>
      <c r="C127" s="147" t="s">
        <v>144</v>
      </c>
      <c r="D127" s="147" t="s">
        <v>120</v>
      </c>
      <c r="E127" s="148" t="s">
        <v>145</v>
      </c>
      <c r="F127" s="149" t="s">
        <v>146</v>
      </c>
      <c r="G127" s="150" t="s">
        <v>129</v>
      </c>
      <c r="H127" s="151">
        <v>45</v>
      </c>
      <c r="I127" s="152"/>
      <c r="J127" s="152"/>
      <c r="K127" s="153">
        <f t="shared" si="1"/>
        <v>0</v>
      </c>
      <c r="L127" s="154"/>
      <c r="M127" s="31"/>
      <c r="N127" s="155" t="s">
        <v>1</v>
      </c>
      <c r="O127" s="156" t="s">
        <v>40</v>
      </c>
      <c r="P127" s="157">
        <f t="shared" si="2"/>
        <v>0</v>
      </c>
      <c r="Q127" s="157">
        <f t="shared" si="3"/>
        <v>0</v>
      </c>
      <c r="R127" s="157">
        <f t="shared" si="4"/>
        <v>0</v>
      </c>
      <c r="S127" s="59"/>
      <c r="T127" s="158">
        <f t="shared" si="5"/>
        <v>0</v>
      </c>
      <c r="U127" s="158">
        <v>0</v>
      </c>
      <c r="V127" s="158">
        <f t="shared" si="6"/>
        <v>0</v>
      </c>
      <c r="W127" s="158">
        <v>0</v>
      </c>
      <c r="X127" s="159">
        <f t="shared" si="7"/>
        <v>0</v>
      </c>
      <c r="Y127" s="30"/>
      <c r="Z127" s="30"/>
      <c r="AA127" s="30"/>
      <c r="AB127" s="30"/>
      <c r="AC127" s="30"/>
      <c r="AD127" s="30"/>
      <c r="AE127" s="30"/>
      <c r="AR127" s="160" t="s">
        <v>124</v>
      </c>
      <c r="AT127" s="160" t="s">
        <v>120</v>
      </c>
      <c r="AU127" s="160" t="s">
        <v>125</v>
      </c>
      <c r="AY127" s="15" t="s">
        <v>117</v>
      </c>
      <c r="BE127" s="161">
        <f t="shared" si="8"/>
        <v>0</v>
      </c>
      <c r="BF127" s="161">
        <f t="shared" si="9"/>
        <v>0</v>
      </c>
      <c r="BG127" s="161">
        <f t="shared" si="10"/>
        <v>0</v>
      </c>
      <c r="BH127" s="161">
        <f t="shared" si="11"/>
        <v>0</v>
      </c>
      <c r="BI127" s="161">
        <f t="shared" si="12"/>
        <v>0</v>
      </c>
      <c r="BJ127" s="15" t="s">
        <v>125</v>
      </c>
      <c r="BK127" s="161">
        <f t="shared" si="13"/>
        <v>0</v>
      </c>
      <c r="BL127" s="15" t="s">
        <v>124</v>
      </c>
      <c r="BM127" s="160" t="s">
        <v>147</v>
      </c>
    </row>
    <row r="128" spans="1:65" s="2" customFormat="1" ht="16.5" customHeight="1">
      <c r="A128" s="30"/>
      <c r="B128" s="146"/>
      <c r="C128" s="162" t="s">
        <v>148</v>
      </c>
      <c r="D128" s="162" t="s">
        <v>132</v>
      </c>
      <c r="E128" s="163" t="s">
        <v>149</v>
      </c>
      <c r="F128" s="164" t="s">
        <v>150</v>
      </c>
      <c r="G128" s="165" t="s">
        <v>129</v>
      </c>
      <c r="H128" s="166">
        <v>45</v>
      </c>
      <c r="I128" s="167"/>
      <c r="J128" s="168"/>
      <c r="K128" s="169">
        <f t="shared" si="1"/>
        <v>0</v>
      </c>
      <c r="L128" s="168"/>
      <c r="M128" s="170"/>
      <c r="N128" s="171" t="s">
        <v>1</v>
      </c>
      <c r="O128" s="156" t="s">
        <v>40</v>
      </c>
      <c r="P128" s="157">
        <f t="shared" si="2"/>
        <v>0</v>
      </c>
      <c r="Q128" s="157">
        <f t="shared" si="3"/>
        <v>0</v>
      </c>
      <c r="R128" s="157">
        <f t="shared" si="4"/>
        <v>0</v>
      </c>
      <c r="S128" s="59"/>
      <c r="T128" s="158">
        <f t="shared" si="5"/>
        <v>0</v>
      </c>
      <c r="U128" s="158">
        <v>1.1E-4</v>
      </c>
      <c r="V128" s="158">
        <f t="shared" si="6"/>
        <v>4.9500000000000004E-3</v>
      </c>
      <c r="W128" s="158">
        <v>0</v>
      </c>
      <c r="X128" s="159">
        <f t="shared" si="7"/>
        <v>0</v>
      </c>
      <c r="Y128" s="30"/>
      <c r="Z128" s="30"/>
      <c r="AA128" s="30"/>
      <c r="AB128" s="30"/>
      <c r="AC128" s="30"/>
      <c r="AD128" s="30"/>
      <c r="AE128" s="30"/>
      <c r="AR128" s="160" t="s">
        <v>142</v>
      </c>
      <c r="AT128" s="160" t="s">
        <v>132</v>
      </c>
      <c r="AU128" s="160" t="s">
        <v>125</v>
      </c>
      <c r="AY128" s="15" t="s">
        <v>117</v>
      </c>
      <c r="BE128" s="161">
        <f t="shared" si="8"/>
        <v>0</v>
      </c>
      <c r="BF128" s="161">
        <f t="shared" si="9"/>
        <v>0</v>
      </c>
      <c r="BG128" s="161">
        <f t="shared" si="10"/>
        <v>0</v>
      </c>
      <c r="BH128" s="161">
        <f t="shared" si="11"/>
        <v>0</v>
      </c>
      <c r="BI128" s="161">
        <f t="shared" si="12"/>
        <v>0</v>
      </c>
      <c r="BJ128" s="15" t="s">
        <v>125</v>
      </c>
      <c r="BK128" s="161">
        <f t="shared" si="13"/>
        <v>0</v>
      </c>
      <c r="BL128" s="15" t="s">
        <v>142</v>
      </c>
      <c r="BM128" s="160" t="s">
        <v>151</v>
      </c>
    </row>
    <row r="129" spans="1:65" s="2" customFormat="1" ht="24.15" customHeight="1">
      <c r="A129" s="30"/>
      <c r="B129" s="146"/>
      <c r="C129" s="147" t="s">
        <v>152</v>
      </c>
      <c r="D129" s="147" t="s">
        <v>120</v>
      </c>
      <c r="E129" s="148" t="s">
        <v>153</v>
      </c>
      <c r="F129" s="149" t="s">
        <v>154</v>
      </c>
      <c r="G129" s="150" t="s">
        <v>123</v>
      </c>
      <c r="H129" s="151">
        <v>76</v>
      </c>
      <c r="I129" s="152"/>
      <c r="J129" s="152"/>
      <c r="K129" s="153">
        <f t="shared" si="1"/>
        <v>0</v>
      </c>
      <c r="L129" s="154"/>
      <c r="M129" s="31"/>
      <c r="N129" s="155" t="s">
        <v>1</v>
      </c>
      <c r="O129" s="156" t="s">
        <v>40</v>
      </c>
      <c r="P129" s="157">
        <f t="shared" si="2"/>
        <v>0</v>
      </c>
      <c r="Q129" s="157">
        <f t="shared" si="3"/>
        <v>0</v>
      </c>
      <c r="R129" s="157">
        <f t="shared" si="4"/>
        <v>0</v>
      </c>
      <c r="S129" s="59"/>
      <c r="T129" s="158">
        <f t="shared" si="5"/>
        <v>0</v>
      </c>
      <c r="U129" s="158">
        <v>0</v>
      </c>
      <c r="V129" s="158">
        <f t="shared" si="6"/>
        <v>0</v>
      </c>
      <c r="W129" s="158">
        <v>0</v>
      </c>
      <c r="X129" s="159">
        <f t="shared" si="7"/>
        <v>0</v>
      </c>
      <c r="Y129" s="30"/>
      <c r="Z129" s="30"/>
      <c r="AA129" s="30"/>
      <c r="AB129" s="30"/>
      <c r="AC129" s="30"/>
      <c r="AD129" s="30"/>
      <c r="AE129" s="30"/>
      <c r="AR129" s="160" t="s">
        <v>124</v>
      </c>
      <c r="AT129" s="160" t="s">
        <v>120</v>
      </c>
      <c r="AU129" s="160" t="s">
        <v>125</v>
      </c>
      <c r="AY129" s="15" t="s">
        <v>117</v>
      </c>
      <c r="BE129" s="161">
        <f t="shared" si="8"/>
        <v>0</v>
      </c>
      <c r="BF129" s="161">
        <f t="shared" si="9"/>
        <v>0</v>
      </c>
      <c r="BG129" s="161">
        <f t="shared" si="10"/>
        <v>0</v>
      </c>
      <c r="BH129" s="161">
        <f t="shared" si="11"/>
        <v>0</v>
      </c>
      <c r="BI129" s="161">
        <f t="shared" si="12"/>
        <v>0</v>
      </c>
      <c r="BJ129" s="15" t="s">
        <v>125</v>
      </c>
      <c r="BK129" s="161">
        <f t="shared" si="13"/>
        <v>0</v>
      </c>
      <c r="BL129" s="15" t="s">
        <v>124</v>
      </c>
      <c r="BM129" s="160" t="s">
        <v>155</v>
      </c>
    </row>
    <row r="130" spans="1:65" s="2" customFormat="1" ht="24.15" customHeight="1">
      <c r="A130" s="30"/>
      <c r="B130" s="146"/>
      <c r="C130" s="162" t="s">
        <v>156</v>
      </c>
      <c r="D130" s="162" t="s">
        <v>132</v>
      </c>
      <c r="E130" s="163" t="s">
        <v>157</v>
      </c>
      <c r="F130" s="164" t="s">
        <v>158</v>
      </c>
      <c r="G130" s="165" t="s">
        <v>123</v>
      </c>
      <c r="H130" s="166">
        <v>72</v>
      </c>
      <c r="I130" s="167"/>
      <c r="J130" s="168"/>
      <c r="K130" s="169">
        <f t="shared" si="1"/>
        <v>0</v>
      </c>
      <c r="L130" s="168"/>
      <c r="M130" s="170"/>
      <c r="N130" s="171" t="s">
        <v>1</v>
      </c>
      <c r="O130" s="156" t="s">
        <v>40</v>
      </c>
      <c r="P130" s="157">
        <f t="shared" si="2"/>
        <v>0</v>
      </c>
      <c r="Q130" s="157">
        <f t="shared" si="3"/>
        <v>0</v>
      </c>
      <c r="R130" s="157">
        <f t="shared" si="4"/>
        <v>0</v>
      </c>
      <c r="S130" s="59"/>
      <c r="T130" s="158">
        <f t="shared" si="5"/>
        <v>0</v>
      </c>
      <c r="U130" s="158">
        <v>4.0000000000000003E-5</v>
      </c>
      <c r="V130" s="158">
        <f t="shared" si="6"/>
        <v>2.8800000000000002E-3</v>
      </c>
      <c r="W130" s="158">
        <v>0</v>
      </c>
      <c r="X130" s="159">
        <f t="shared" si="7"/>
        <v>0</v>
      </c>
      <c r="Y130" s="30"/>
      <c r="Z130" s="30"/>
      <c r="AA130" s="30"/>
      <c r="AB130" s="30"/>
      <c r="AC130" s="30"/>
      <c r="AD130" s="30"/>
      <c r="AE130" s="30"/>
      <c r="AR130" s="160" t="s">
        <v>142</v>
      </c>
      <c r="AT130" s="160" t="s">
        <v>132</v>
      </c>
      <c r="AU130" s="160" t="s">
        <v>125</v>
      </c>
      <c r="AY130" s="15" t="s">
        <v>117</v>
      </c>
      <c r="BE130" s="161">
        <f t="shared" si="8"/>
        <v>0</v>
      </c>
      <c r="BF130" s="161">
        <f t="shared" si="9"/>
        <v>0</v>
      </c>
      <c r="BG130" s="161">
        <f t="shared" si="10"/>
        <v>0</v>
      </c>
      <c r="BH130" s="161">
        <f t="shared" si="11"/>
        <v>0</v>
      </c>
      <c r="BI130" s="161">
        <f t="shared" si="12"/>
        <v>0</v>
      </c>
      <c r="BJ130" s="15" t="s">
        <v>125</v>
      </c>
      <c r="BK130" s="161">
        <f t="shared" si="13"/>
        <v>0</v>
      </c>
      <c r="BL130" s="15" t="s">
        <v>142</v>
      </c>
      <c r="BM130" s="160" t="s">
        <v>159</v>
      </c>
    </row>
    <row r="131" spans="1:65" s="2" customFormat="1" ht="24.15" customHeight="1">
      <c r="A131" s="30"/>
      <c r="B131" s="146"/>
      <c r="C131" s="147" t="s">
        <v>118</v>
      </c>
      <c r="D131" s="147" t="s">
        <v>120</v>
      </c>
      <c r="E131" s="148" t="s">
        <v>160</v>
      </c>
      <c r="F131" s="149" t="s">
        <v>161</v>
      </c>
      <c r="G131" s="150" t="s">
        <v>123</v>
      </c>
      <c r="H131" s="151">
        <v>14</v>
      </c>
      <c r="I131" s="152"/>
      <c r="J131" s="152"/>
      <c r="K131" s="153">
        <f t="shared" si="1"/>
        <v>0</v>
      </c>
      <c r="L131" s="154"/>
      <c r="M131" s="31"/>
      <c r="N131" s="155" t="s">
        <v>1</v>
      </c>
      <c r="O131" s="156" t="s">
        <v>40</v>
      </c>
      <c r="P131" s="157">
        <f t="shared" si="2"/>
        <v>0</v>
      </c>
      <c r="Q131" s="157">
        <f t="shared" si="3"/>
        <v>0</v>
      </c>
      <c r="R131" s="157">
        <f t="shared" si="4"/>
        <v>0</v>
      </c>
      <c r="S131" s="59"/>
      <c r="T131" s="158">
        <f t="shared" si="5"/>
        <v>0</v>
      </c>
      <c r="U131" s="158">
        <v>0</v>
      </c>
      <c r="V131" s="158">
        <f t="shared" si="6"/>
        <v>0</v>
      </c>
      <c r="W131" s="158">
        <v>0</v>
      </c>
      <c r="X131" s="159">
        <f t="shared" si="7"/>
        <v>0</v>
      </c>
      <c r="Y131" s="30"/>
      <c r="Z131" s="30"/>
      <c r="AA131" s="30"/>
      <c r="AB131" s="30"/>
      <c r="AC131" s="30"/>
      <c r="AD131" s="30"/>
      <c r="AE131" s="30"/>
      <c r="AR131" s="160" t="s">
        <v>124</v>
      </c>
      <c r="AT131" s="160" t="s">
        <v>120</v>
      </c>
      <c r="AU131" s="160" t="s">
        <v>125</v>
      </c>
      <c r="AY131" s="15" t="s">
        <v>117</v>
      </c>
      <c r="BE131" s="161">
        <f t="shared" si="8"/>
        <v>0</v>
      </c>
      <c r="BF131" s="161">
        <f t="shared" si="9"/>
        <v>0</v>
      </c>
      <c r="BG131" s="161">
        <f t="shared" si="10"/>
        <v>0</v>
      </c>
      <c r="BH131" s="161">
        <f t="shared" si="11"/>
        <v>0</v>
      </c>
      <c r="BI131" s="161">
        <f t="shared" si="12"/>
        <v>0</v>
      </c>
      <c r="BJ131" s="15" t="s">
        <v>125</v>
      </c>
      <c r="BK131" s="161">
        <f t="shared" si="13"/>
        <v>0</v>
      </c>
      <c r="BL131" s="15" t="s">
        <v>124</v>
      </c>
      <c r="BM131" s="160" t="s">
        <v>162</v>
      </c>
    </row>
    <row r="132" spans="1:65" s="2" customFormat="1" ht="24.15" customHeight="1">
      <c r="A132" s="30"/>
      <c r="B132" s="146"/>
      <c r="C132" s="162" t="s">
        <v>163</v>
      </c>
      <c r="D132" s="162" t="s">
        <v>132</v>
      </c>
      <c r="E132" s="163" t="s">
        <v>164</v>
      </c>
      <c r="F132" s="164" t="s">
        <v>165</v>
      </c>
      <c r="G132" s="165" t="s">
        <v>123</v>
      </c>
      <c r="H132" s="166">
        <v>14</v>
      </c>
      <c r="I132" s="167"/>
      <c r="J132" s="168"/>
      <c r="K132" s="169">
        <f t="shared" si="1"/>
        <v>0</v>
      </c>
      <c r="L132" s="168"/>
      <c r="M132" s="170"/>
      <c r="N132" s="171" t="s">
        <v>1</v>
      </c>
      <c r="O132" s="156" t="s">
        <v>40</v>
      </c>
      <c r="P132" s="157">
        <f t="shared" si="2"/>
        <v>0</v>
      </c>
      <c r="Q132" s="157">
        <f t="shared" si="3"/>
        <v>0</v>
      </c>
      <c r="R132" s="157">
        <f t="shared" si="4"/>
        <v>0</v>
      </c>
      <c r="S132" s="59"/>
      <c r="T132" s="158">
        <f t="shared" si="5"/>
        <v>0</v>
      </c>
      <c r="U132" s="158">
        <v>2.3000000000000001E-4</v>
      </c>
      <c r="V132" s="158">
        <f t="shared" si="6"/>
        <v>3.2200000000000002E-3</v>
      </c>
      <c r="W132" s="158">
        <v>0</v>
      </c>
      <c r="X132" s="159">
        <f t="shared" si="7"/>
        <v>0</v>
      </c>
      <c r="Y132" s="30"/>
      <c r="Z132" s="30"/>
      <c r="AA132" s="30"/>
      <c r="AB132" s="30"/>
      <c r="AC132" s="30"/>
      <c r="AD132" s="30"/>
      <c r="AE132" s="30"/>
      <c r="AR132" s="160" t="s">
        <v>142</v>
      </c>
      <c r="AT132" s="160" t="s">
        <v>132</v>
      </c>
      <c r="AU132" s="160" t="s">
        <v>125</v>
      </c>
      <c r="AY132" s="15" t="s">
        <v>117</v>
      </c>
      <c r="BE132" s="161">
        <f t="shared" si="8"/>
        <v>0</v>
      </c>
      <c r="BF132" s="161">
        <f t="shared" si="9"/>
        <v>0</v>
      </c>
      <c r="BG132" s="161">
        <f t="shared" si="10"/>
        <v>0</v>
      </c>
      <c r="BH132" s="161">
        <f t="shared" si="11"/>
        <v>0</v>
      </c>
      <c r="BI132" s="161">
        <f t="shared" si="12"/>
        <v>0</v>
      </c>
      <c r="BJ132" s="15" t="s">
        <v>125</v>
      </c>
      <c r="BK132" s="161">
        <f t="shared" si="13"/>
        <v>0</v>
      </c>
      <c r="BL132" s="15" t="s">
        <v>142</v>
      </c>
      <c r="BM132" s="160" t="s">
        <v>166</v>
      </c>
    </row>
    <row r="133" spans="1:65" s="2" customFormat="1" ht="37.799999999999997" customHeight="1">
      <c r="A133" s="30"/>
      <c r="B133" s="146"/>
      <c r="C133" s="147" t="s">
        <v>167</v>
      </c>
      <c r="D133" s="147" t="s">
        <v>120</v>
      </c>
      <c r="E133" s="148" t="s">
        <v>168</v>
      </c>
      <c r="F133" s="149" t="s">
        <v>169</v>
      </c>
      <c r="G133" s="150" t="s">
        <v>123</v>
      </c>
      <c r="H133" s="151">
        <v>3</v>
      </c>
      <c r="I133" s="152"/>
      <c r="J133" s="152"/>
      <c r="K133" s="153">
        <f t="shared" si="1"/>
        <v>0</v>
      </c>
      <c r="L133" s="154"/>
      <c r="M133" s="31"/>
      <c r="N133" s="155" t="s">
        <v>1</v>
      </c>
      <c r="O133" s="156" t="s">
        <v>40</v>
      </c>
      <c r="P133" s="157">
        <f t="shared" si="2"/>
        <v>0</v>
      </c>
      <c r="Q133" s="157">
        <f t="shared" si="3"/>
        <v>0</v>
      </c>
      <c r="R133" s="157">
        <f t="shared" si="4"/>
        <v>0</v>
      </c>
      <c r="S133" s="59"/>
      <c r="T133" s="158">
        <f t="shared" si="5"/>
        <v>0</v>
      </c>
      <c r="U133" s="158">
        <v>0</v>
      </c>
      <c r="V133" s="158">
        <f t="shared" si="6"/>
        <v>0</v>
      </c>
      <c r="W133" s="158">
        <v>0</v>
      </c>
      <c r="X133" s="159">
        <f t="shared" si="7"/>
        <v>0</v>
      </c>
      <c r="Y133" s="30"/>
      <c r="Z133" s="30"/>
      <c r="AA133" s="30"/>
      <c r="AB133" s="30"/>
      <c r="AC133" s="30"/>
      <c r="AD133" s="30"/>
      <c r="AE133" s="30"/>
      <c r="AR133" s="160" t="s">
        <v>124</v>
      </c>
      <c r="AT133" s="160" t="s">
        <v>120</v>
      </c>
      <c r="AU133" s="160" t="s">
        <v>125</v>
      </c>
      <c r="AY133" s="15" t="s">
        <v>117</v>
      </c>
      <c r="BE133" s="161">
        <f t="shared" si="8"/>
        <v>0</v>
      </c>
      <c r="BF133" s="161">
        <f t="shared" si="9"/>
        <v>0</v>
      </c>
      <c r="BG133" s="161">
        <f t="shared" si="10"/>
        <v>0</v>
      </c>
      <c r="BH133" s="161">
        <f t="shared" si="11"/>
        <v>0</v>
      </c>
      <c r="BI133" s="161">
        <f t="shared" si="12"/>
        <v>0</v>
      </c>
      <c r="BJ133" s="15" t="s">
        <v>125</v>
      </c>
      <c r="BK133" s="161">
        <f t="shared" si="13"/>
        <v>0</v>
      </c>
      <c r="BL133" s="15" t="s">
        <v>124</v>
      </c>
      <c r="BM133" s="160" t="s">
        <v>170</v>
      </c>
    </row>
    <row r="134" spans="1:65" s="2" customFormat="1" ht="16.5" customHeight="1">
      <c r="A134" s="30"/>
      <c r="B134" s="146"/>
      <c r="C134" s="162" t="s">
        <v>171</v>
      </c>
      <c r="D134" s="162" t="s">
        <v>132</v>
      </c>
      <c r="E134" s="163" t="s">
        <v>172</v>
      </c>
      <c r="F134" s="164" t="s">
        <v>173</v>
      </c>
      <c r="G134" s="165" t="s">
        <v>123</v>
      </c>
      <c r="H134" s="166">
        <v>3</v>
      </c>
      <c r="I134" s="167"/>
      <c r="J134" s="168"/>
      <c r="K134" s="169">
        <f t="shared" si="1"/>
        <v>0</v>
      </c>
      <c r="L134" s="168"/>
      <c r="M134" s="170"/>
      <c r="N134" s="171" t="s">
        <v>1</v>
      </c>
      <c r="O134" s="156" t="s">
        <v>40</v>
      </c>
      <c r="P134" s="157">
        <f t="shared" si="2"/>
        <v>0</v>
      </c>
      <c r="Q134" s="157">
        <f t="shared" si="3"/>
        <v>0</v>
      </c>
      <c r="R134" s="157">
        <f t="shared" si="4"/>
        <v>0</v>
      </c>
      <c r="S134" s="59"/>
      <c r="T134" s="158">
        <f t="shared" si="5"/>
        <v>0</v>
      </c>
      <c r="U134" s="158">
        <v>1.6000000000000001E-4</v>
      </c>
      <c r="V134" s="158">
        <f t="shared" si="6"/>
        <v>4.8000000000000007E-4</v>
      </c>
      <c r="W134" s="158">
        <v>0</v>
      </c>
      <c r="X134" s="159">
        <f t="shared" si="7"/>
        <v>0</v>
      </c>
      <c r="Y134" s="30"/>
      <c r="Z134" s="30"/>
      <c r="AA134" s="30"/>
      <c r="AB134" s="30"/>
      <c r="AC134" s="30"/>
      <c r="AD134" s="30"/>
      <c r="AE134" s="30"/>
      <c r="AR134" s="160" t="s">
        <v>142</v>
      </c>
      <c r="AT134" s="160" t="s">
        <v>132</v>
      </c>
      <c r="AU134" s="160" t="s">
        <v>125</v>
      </c>
      <c r="AY134" s="15" t="s">
        <v>117</v>
      </c>
      <c r="BE134" s="161">
        <f t="shared" si="8"/>
        <v>0</v>
      </c>
      <c r="BF134" s="161">
        <f t="shared" si="9"/>
        <v>0</v>
      </c>
      <c r="BG134" s="161">
        <f t="shared" si="10"/>
        <v>0</v>
      </c>
      <c r="BH134" s="161">
        <f t="shared" si="11"/>
        <v>0</v>
      </c>
      <c r="BI134" s="161">
        <f t="shared" si="12"/>
        <v>0</v>
      </c>
      <c r="BJ134" s="15" t="s">
        <v>125</v>
      </c>
      <c r="BK134" s="161">
        <f t="shared" si="13"/>
        <v>0</v>
      </c>
      <c r="BL134" s="15" t="s">
        <v>142</v>
      </c>
      <c r="BM134" s="160" t="s">
        <v>174</v>
      </c>
    </row>
    <row r="135" spans="1:65" s="2" customFormat="1" ht="21.75" customHeight="1">
      <c r="A135" s="30"/>
      <c r="B135" s="146"/>
      <c r="C135" s="147" t="s">
        <v>175</v>
      </c>
      <c r="D135" s="147" t="s">
        <v>120</v>
      </c>
      <c r="E135" s="148" t="s">
        <v>176</v>
      </c>
      <c r="F135" s="149" t="s">
        <v>177</v>
      </c>
      <c r="G135" s="150" t="s">
        <v>123</v>
      </c>
      <c r="H135" s="151">
        <v>16</v>
      </c>
      <c r="I135" s="152"/>
      <c r="J135" s="152"/>
      <c r="K135" s="153">
        <f t="shared" si="1"/>
        <v>0</v>
      </c>
      <c r="L135" s="154"/>
      <c r="M135" s="31"/>
      <c r="N135" s="155" t="s">
        <v>1</v>
      </c>
      <c r="O135" s="156" t="s">
        <v>40</v>
      </c>
      <c r="P135" s="157">
        <f t="shared" si="2"/>
        <v>0</v>
      </c>
      <c r="Q135" s="157">
        <f t="shared" si="3"/>
        <v>0</v>
      </c>
      <c r="R135" s="157">
        <f t="shared" si="4"/>
        <v>0</v>
      </c>
      <c r="S135" s="59"/>
      <c r="T135" s="158">
        <f t="shared" si="5"/>
        <v>0</v>
      </c>
      <c r="U135" s="158">
        <v>0</v>
      </c>
      <c r="V135" s="158">
        <f t="shared" si="6"/>
        <v>0</v>
      </c>
      <c r="W135" s="158">
        <v>0</v>
      </c>
      <c r="X135" s="159">
        <f t="shared" si="7"/>
        <v>0</v>
      </c>
      <c r="Y135" s="30"/>
      <c r="Z135" s="30"/>
      <c r="AA135" s="30"/>
      <c r="AB135" s="30"/>
      <c r="AC135" s="30"/>
      <c r="AD135" s="30"/>
      <c r="AE135" s="30"/>
      <c r="AR135" s="160" t="s">
        <v>124</v>
      </c>
      <c r="AT135" s="160" t="s">
        <v>120</v>
      </c>
      <c r="AU135" s="160" t="s">
        <v>125</v>
      </c>
      <c r="AY135" s="15" t="s">
        <v>117</v>
      </c>
      <c r="BE135" s="161">
        <f t="shared" si="8"/>
        <v>0</v>
      </c>
      <c r="BF135" s="161">
        <f t="shared" si="9"/>
        <v>0</v>
      </c>
      <c r="BG135" s="161">
        <f t="shared" si="10"/>
        <v>0</v>
      </c>
      <c r="BH135" s="161">
        <f t="shared" si="11"/>
        <v>0</v>
      </c>
      <c r="BI135" s="161">
        <f t="shared" si="12"/>
        <v>0</v>
      </c>
      <c r="BJ135" s="15" t="s">
        <v>125</v>
      </c>
      <c r="BK135" s="161">
        <f t="shared" si="13"/>
        <v>0</v>
      </c>
      <c r="BL135" s="15" t="s">
        <v>124</v>
      </c>
      <c r="BM135" s="160" t="s">
        <v>178</v>
      </c>
    </row>
    <row r="136" spans="1:65" s="2" customFormat="1" ht="16.5" customHeight="1">
      <c r="A136" s="30"/>
      <c r="B136" s="146"/>
      <c r="C136" s="162" t="s">
        <v>179</v>
      </c>
      <c r="D136" s="162" t="s">
        <v>132</v>
      </c>
      <c r="E136" s="163" t="s">
        <v>180</v>
      </c>
      <c r="F136" s="164" t="s">
        <v>181</v>
      </c>
      <c r="G136" s="165" t="s">
        <v>123</v>
      </c>
      <c r="H136" s="166">
        <v>16</v>
      </c>
      <c r="I136" s="167"/>
      <c r="J136" s="168"/>
      <c r="K136" s="169">
        <f t="shared" si="1"/>
        <v>0</v>
      </c>
      <c r="L136" s="168"/>
      <c r="M136" s="170"/>
      <c r="N136" s="171" t="s">
        <v>1</v>
      </c>
      <c r="O136" s="156" t="s">
        <v>40</v>
      </c>
      <c r="P136" s="157">
        <f t="shared" si="2"/>
        <v>0</v>
      </c>
      <c r="Q136" s="157">
        <f t="shared" si="3"/>
        <v>0</v>
      </c>
      <c r="R136" s="157">
        <f t="shared" si="4"/>
        <v>0</v>
      </c>
      <c r="S136" s="59"/>
      <c r="T136" s="158">
        <f t="shared" si="5"/>
        <v>0</v>
      </c>
      <c r="U136" s="158">
        <v>1.3999999999999999E-4</v>
      </c>
      <c r="V136" s="158">
        <f t="shared" si="6"/>
        <v>2.2399999999999998E-3</v>
      </c>
      <c r="W136" s="158">
        <v>0</v>
      </c>
      <c r="X136" s="159">
        <f t="shared" si="7"/>
        <v>0</v>
      </c>
      <c r="Y136" s="30"/>
      <c r="Z136" s="30"/>
      <c r="AA136" s="30"/>
      <c r="AB136" s="30"/>
      <c r="AC136" s="30"/>
      <c r="AD136" s="30"/>
      <c r="AE136" s="30"/>
      <c r="AR136" s="160" t="s">
        <v>142</v>
      </c>
      <c r="AT136" s="160" t="s">
        <v>132</v>
      </c>
      <c r="AU136" s="160" t="s">
        <v>125</v>
      </c>
      <c r="AY136" s="15" t="s">
        <v>117</v>
      </c>
      <c r="BE136" s="161">
        <f t="shared" si="8"/>
        <v>0</v>
      </c>
      <c r="BF136" s="161">
        <f t="shared" si="9"/>
        <v>0</v>
      </c>
      <c r="BG136" s="161">
        <f t="shared" si="10"/>
        <v>0</v>
      </c>
      <c r="BH136" s="161">
        <f t="shared" si="11"/>
        <v>0</v>
      </c>
      <c r="BI136" s="161">
        <f t="shared" si="12"/>
        <v>0</v>
      </c>
      <c r="BJ136" s="15" t="s">
        <v>125</v>
      </c>
      <c r="BK136" s="161">
        <f t="shared" si="13"/>
        <v>0</v>
      </c>
      <c r="BL136" s="15" t="s">
        <v>142</v>
      </c>
      <c r="BM136" s="160" t="s">
        <v>182</v>
      </c>
    </row>
    <row r="137" spans="1:65" s="2" customFormat="1" ht="21.75" customHeight="1">
      <c r="A137" s="30"/>
      <c r="B137" s="146"/>
      <c r="C137" s="147" t="s">
        <v>183</v>
      </c>
      <c r="D137" s="147" t="s">
        <v>120</v>
      </c>
      <c r="E137" s="148" t="s">
        <v>184</v>
      </c>
      <c r="F137" s="149" t="s">
        <v>185</v>
      </c>
      <c r="G137" s="150" t="s">
        <v>123</v>
      </c>
      <c r="H137" s="151">
        <v>20</v>
      </c>
      <c r="I137" s="152"/>
      <c r="J137" s="152"/>
      <c r="K137" s="153">
        <f t="shared" si="1"/>
        <v>0</v>
      </c>
      <c r="L137" s="154"/>
      <c r="M137" s="31"/>
      <c r="N137" s="155" t="s">
        <v>1</v>
      </c>
      <c r="O137" s="156" t="s">
        <v>40</v>
      </c>
      <c r="P137" s="157">
        <f t="shared" si="2"/>
        <v>0</v>
      </c>
      <c r="Q137" s="157">
        <f t="shared" si="3"/>
        <v>0</v>
      </c>
      <c r="R137" s="157">
        <f t="shared" si="4"/>
        <v>0</v>
      </c>
      <c r="S137" s="59"/>
      <c r="T137" s="158">
        <f t="shared" si="5"/>
        <v>0</v>
      </c>
      <c r="U137" s="158">
        <v>0</v>
      </c>
      <c r="V137" s="158">
        <f t="shared" si="6"/>
        <v>0</v>
      </c>
      <c r="W137" s="158">
        <v>0</v>
      </c>
      <c r="X137" s="159">
        <f t="shared" si="7"/>
        <v>0</v>
      </c>
      <c r="Y137" s="30"/>
      <c r="Z137" s="30"/>
      <c r="AA137" s="30"/>
      <c r="AB137" s="30"/>
      <c r="AC137" s="30"/>
      <c r="AD137" s="30"/>
      <c r="AE137" s="30"/>
      <c r="AR137" s="160" t="s">
        <v>124</v>
      </c>
      <c r="AT137" s="160" t="s">
        <v>120</v>
      </c>
      <c r="AU137" s="160" t="s">
        <v>125</v>
      </c>
      <c r="AY137" s="15" t="s">
        <v>117</v>
      </c>
      <c r="BE137" s="161">
        <f t="shared" si="8"/>
        <v>0</v>
      </c>
      <c r="BF137" s="161">
        <f t="shared" si="9"/>
        <v>0</v>
      </c>
      <c r="BG137" s="161">
        <f t="shared" si="10"/>
        <v>0</v>
      </c>
      <c r="BH137" s="161">
        <f t="shared" si="11"/>
        <v>0</v>
      </c>
      <c r="BI137" s="161">
        <f t="shared" si="12"/>
        <v>0</v>
      </c>
      <c r="BJ137" s="15" t="s">
        <v>125</v>
      </c>
      <c r="BK137" s="161">
        <f t="shared" si="13"/>
        <v>0</v>
      </c>
      <c r="BL137" s="15" t="s">
        <v>124</v>
      </c>
      <c r="BM137" s="160" t="s">
        <v>186</v>
      </c>
    </row>
    <row r="138" spans="1:65" s="2" customFormat="1" ht="16.5" customHeight="1">
      <c r="A138" s="30"/>
      <c r="B138" s="146"/>
      <c r="C138" s="162" t="s">
        <v>187</v>
      </c>
      <c r="D138" s="162" t="s">
        <v>132</v>
      </c>
      <c r="E138" s="163" t="s">
        <v>188</v>
      </c>
      <c r="F138" s="164" t="s">
        <v>189</v>
      </c>
      <c r="G138" s="165" t="s">
        <v>123</v>
      </c>
      <c r="H138" s="166">
        <v>20</v>
      </c>
      <c r="I138" s="167"/>
      <c r="J138" s="168"/>
      <c r="K138" s="169">
        <f t="shared" si="1"/>
        <v>0</v>
      </c>
      <c r="L138" s="168"/>
      <c r="M138" s="170"/>
      <c r="N138" s="171" t="s">
        <v>1</v>
      </c>
      <c r="O138" s="156" t="s">
        <v>40</v>
      </c>
      <c r="P138" s="157">
        <f t="shared" si="2"/>
        <v>0</v>
      </c>
      <c r="Q138" s="157">
        <f t="shared" si="3"/>
        <v>0</v>
      </c>
      <c r="R138" s="157">
        <f t="shared" si="4"/>
        <v>0</v>
      </c>
      <c r="S138" s="59"/>
      <c r="T138" s="158">
        <f t="shared" si="5"/>
        <v>0</v>
      </c>
      <c r="U138" s="158">
        <v>1.3999999999999999E-4</v>
      </c>
      <c r="V138" s="158">
        <f t="shared" si="6"/>
        <v>2.7999999999999995E-3</v>
      </c>
      <c r="W138" s="158">
        <v>0</v>
      </c>
      <c r="X138" s="159">
        <f t="shared" si="7"/>
        <v>0</v>
      </c>
      <c r="Y138" s="30"/>
      <c r="Z138" s="30"/>
      <c r="AA138" s="30"/>
      <c r="AB138" s="30"/>
      <c r="AC138" s="30"/>
      <c r="AD138" s="30"/>
      <c r="AE138" s="30"/>
      <c r="AR138" s="160" t="s">
        <v>142</v>
      </c>
      <c r="AT138" s="160" t="s">
        <v>132</v>
      </c>
      <c r="AU138" s="160" t="s">
        <v>125</v>
      </c>
      <c r="AY138" s="15" t="s">
        <v>117</v>
      </c>
      <c r="BE138" s="161">
        <f t="shared" si="8"/>
        <v>0</v>
      </c>
      <c r="BF138" s="161">
        <f t="shared" si="9"/>
        <v>0</v>
      </c>
      <c r="BG138" s="161">
        <f t="shared" si="10"/>
        <v>0</v>
      </c>
      <c r="BH138" s="161">
        <f t="shared" si="11"/>
        <v>0</v>
      </c>
      <c r="BI138" s="161">
        <f t="shared" si="12"/>
        <v>0</v>
      </c>
      <c r="BJ138" s="15" t="s">
        <v>125</v>
      </c>
      <c r="BK138" s="161">
        <f t="shared" si="13"/>
        <v>0</v>
      </c>
      <c r="BL138" s="15" t="s">
        <v>142</v>
      </c>
      <c r="BM138" s="160" t="s">
        <v>190</v>
      </c>
    </row>
    <row r="139" spans="1:65" s="2" customFormat="1" ht="21.75" customHeight="1">
      <c r="A139" s="30"/>
      <c r="B139" s="146"/>
      <c r="C139" s="147" t="s">
        <v>191</v>
      </c>
      <c r="D139" s="147" t="s">
        <v>120</v>
      </c>
      <c r="E139" s="148" t="s">
        <v>192</v>
      </c>
      <c r="F139" s="149" t="s">
        <v>193</v>
      </c>
      <c r="G139" s="150" t="s">
        <v>123</v>
      </c>
      <c r="H139" s="151">
        <v>15</v>
      </c>
      <c r="I139" s="152"/>
      <c r="J139" s="152"/>
      <c r="K139" s="153">
        <f t="shared" si="1"/>
        <v>0</v>
      </c>
      <c r="L139" s="154"/>
      <c r="M139" s="31"/>
      <c r="N139" s="155" t="s">
        <v>1</v>
      </c>
      <c r="O139" s="156" t="s">
        <v>40</v>
      </c>
      <c r="P139" s="157">
        <f t="shared" si="2"/>
        <v>0</v>
      </c>
      <c r="Q139" s="157">
        <f t="shared" si="3"/>
        <v>0</v>
      </c>
      <c r="R139" s="157">
        <f t="shared" si="4"/>
        <v>0</v>
      </c>
      <c r="S139" s="59"/>
      <c r="T139" s="158">
        <f t="shared" si="5"/>
        <v>0</v>
      </c>
      <c r="U139" s="158">
        <v>0</v>
      </c>
      <c r="V139" s="158">
        <f t="shared" si="6"/>
        <v>0</v>
      </c>
      <c r="W139" s="158">
        <v>0</v>
      </c>
      <c r="X139" s="159">
        <f t="shared" si="7"/>
        <v>0</v>
      </c>
      <c r="Y139" s="30"/>
      <c r="Z139" s="30"/>
      <c r="AA139" s="30"/>
      <c r="AB139" s="30"/>
      <c r="AC139" s="30"/>
      <c r="AD139" s="30"/>
      <c r="AE139" s="30"/>
      <c r="AR139" s="160" t="s">
        <v>124</v>
      </c>
      <c r="AT139" s="160" t="s">
        <v>120</v>
      </c>
      <c r="AU139" s="160" t="s">
        <v>125</v>
      </c>
      <c r="AY139" s="15" t="s">
        <v>117</v>
      </c>
      <c r="BE139" s="161">
        <f t="shared" si="8"/>
        <v>0</v>
      </c>
      <c r="BF139" s="161">
        <f t="shared" si="9"/>
        <v>0</v>
      </c>
      <c r="BG139" s="161">
        <f t="shared" si="10"/>
        <v>0</v>
      </c>
      <c r="BH139" s="161">
        <f t="shared" si="11"/>
        <v>0</v>
      </c>
      <c r="BI139" s="161">
        <f t="shared" si="12"/>
        <v>0</v>
      </c>
      <c r="BJ139" s="15" t="s">
        <v>125</v>
      </c>
      <c r="BK139" s="161">
        <f t="shared" si="13"/>
        <v>0</v>
      </c>
      <c r="BL139" s="15" t="s">
        <v>124</v>
      </c>
      <c r="BM139" s="160" t="s">
        <v>194</v>
      </c>
    </row>
    <row r="140" spans="1:65" s="2" customFormat="1" ht="16.5" customHeight="1">
      <c r="A140" s="30"/>
      <c r="B140" s="146"/>
      <c r="C140" s="162" t="s">
        <v>195</v>
      </c>
      <c r="D140" s="162" t="s">
        <v>132</v>
      </c>
      <c r="E140" s="163" t="s">
        <v>196</v>
      </c>
      <c r="F140" s="164" t="s">
        <v>197</v>
      </c>
      <c r="G140" s="165" t="s">
        <v>123</v>
      </c>
      <c r="H140" s="166">
        <v>15</v>
      </c>
      <c r="I140" s="167"/>
      <c r="J140" s="168"/>
      <c r="K140" s="169">
        <f t="shared" si="1"/>
        <v>0</v>
      </c>
      <c r="L140" s="168"/>
      <c r="M140" s="170"/>
      <c r="N140" s="171" t="s">
        <v>1</v>
      </c>
      <c r="O140" s="156" t="s">
        <v>40</v>
      </c>
      <c r="P140" s="157">
        <f t="shared" si="2"/>
        <v>0</v>
      </c>
      <c r="Q140" s="157">
        <f t="shared" si="3"/>
        <v>0</v>
      </c>
      <c r="R140" s="157">
        <f t="shared" si="4"/>
        <v>0</v>
      </c>
      <c r="S140" s="59"/>
      <c r="T140" s="158">
        <f t="shared" si="5"/>
        <v>0</v>
      </c>
      <c r="U140" s="158">
        <v>1.3999999999999999E-4</v>
      </c>
      <c r="V140" s="158">
        <f t="shared" si="6"/>
        <v>2.0999999999999999E-3</v>
      </c>
      <c r="W140" s="158">
        <v>0</v>
      </c>
      <c r="X140" s="159">
        <f t="shared" si="7"/>
        <v>0</v>
      </c>
      <c r="Y140" s="30"/>
      <c r="Z140" s="30"/>
      <c r="AA140" s="30"/>
      <c r="AB140" s="30"/>
      <c r="AC140" s="30"/>
      <c r="AD140" s="30"/>
      <c r="AE140" s="30"/>
      <c r="AR140" s="160" t="s">
        <v>142</v>
      </c>
      <c r="AT140" s="160" t="s">
        <v>132</v>
      </c>
      <c r="AU140" s="160" t="s">
        <v>125</v>
      </c>
      <c r="AY140" s="15" t="s">
        <v>117</v>
      </c>
      <c r="BE140" s="161">
        <f t="shared" si="8"/>
        <v>0</v>
      </c>
      <c r="BF140" s="161">
        <f t="shared" si="9"/>
        <v>0</v>
      </c>
      <c r="BG140" s="161">
        <f t="shared" si="10"/>
        <v>0</v>
      </c>
      <c r="BH140" s="161">
        <f t="shared" si="11"/>
        <v>0</v>
      </c>
      <c r="BI140" s="161">
        <f t="shared" si="12"/>
        <v>0</v>
      </c>
      <c r="BJ140" s="15" t="s">
        <v>125</v>
      </c>
      <c r="BK140" s="161">
        <f t="shared" si="13"/>
        <v>0</v>
      </c>
      <c r="BL140" s="15" t="s">
        <v>142</v>
      </c>
      <c r="BM140" s="160" t="s">
        <v>198</v>
      </c>
    </row>
    <row r="141" spans="1:65" s="2" customFormat="1" ht="24.15" customHeight="1">
      <c r="A141" s="30"/>
      <c r="B141" s="146"/>
      <c r="C141" s="162" t="s">
        <v>199</v>
      </c>
      <c r="D141" s="162" t="s">
        <v>132</v>
      </c>
      <c r="E141" s="163" t="s">
        <v>200</v>
      </c>
      <c r="F141" s="164" t="s">
        <v>201</v>
      </c>
      <c r="G141" s="165" t="s">
        <v>123</v>
      </c>
      <c r="H141" s="166">
        <v>1</v>
      </c>
      <c r="I141" s="167"/>
      <c r="J141" s="168"/>
      <c r="K141" s="169">
        <f t="shared" si="1"/>
        <v>0</v>
      </c>
      <c r="L141" s="168"/>
      <c r="M141" s="170"/>
      <c r="N141" s="171" t="s">
        <v>1</v>
      </c>
      <c r="O141" s="156" t="s">
        <v>40</v>
      </c>
      <c r="P141" s="157">
        <f t="shared" si="2"/>
        <v>0</v>
      </c>
      <c r="Q141" s="157">
        <f t="shared" si="3"/>
        <v>0</v>
      </c>
      <c r="R141" s="157">
        <f t="shared" si="4"/>
        <v>0</v>
      </c>
      <c r="S141" s="59"/>
      <c r="T141" s="158">
        <f t="shared" si="5"/>
        <v>0</v>
      </c>
      <c r="U141" s="158">
        <v>0</v>
      </c>
      <c r="V141" s="158">
        <f t="shared" si="6"/>
        <v>0</v>
      </c>
      <c r="W141" s="158">
        <v>0</v>
      </c>
      <c r="X141" s="159">
        <f t="shared" si="7"/>
        <v>0</v>
      </c>
      <c r="Y141" s="30"/>
      <c r="Z141" s="30"/>
      <c r="AA141" s="30"/>
      <c r="AB141" s="30"/>
      <c r="AC141" s="30"/>
      <c r="AD141" s="30"/>
      <c r="AE141" s="30"/>
      <c r="AR141" s="160" t="s">
        <v>202</v>
      </c>
      <c r="AT141" s="160" t="s">
        <v>132</v>
      </c>
      <c r="AU141" s="160" t="s">
        <v>125</v>
      </c>
      <c r="AY141" s="15" t="s">
        <v>117</v>
      </c>
      <c r="BE141" s="161">
        <f t="shared" si="8"/>
        <v>0</v>
      </c>
      <c r="BF141" s="161">
        <f t="shared" si="9"/>
        <v>0</v>
      </c>
      <c r="BG141" s="161">
        <f t="shared" si="10"/>
        <v>0</v>
      </c>
      <c r="BH141" s="161">
        <f t="shared" si="11"/>
        <v>0</v>
      </c>
      <c r="BI141" s="161">
        <f t="shared" si="12"/>
        <v>0</v>
      </c>
      <c r="BJ141" s="15" t="s">
        <v>125</v>
      </c>
      <c r="BK141" s="161">
        <f t="shared" si="13"/>
        <v>0</v>
      </c>
      <c r="BL141" s="15" t="s">
        <v>124</v>
      </c>
      <c r="BM141" s="160" t="s">
        <v>203</v>
      </c>
    </row>
    <row r="142" spans="1:65" s="2" customFormat="1" ht="24.15" customHeight="1">
      <c r="A142" s="30"/>
      <c r="B142" s="146"/>
      <c r="C142" s="147" t="s">
        <v>8</v>
      </c>
      <c r="D142" s="147" t="s">
        <v>120</v>
      </c>
      <c r="E142" s="148" t="s">
        <v>204</v>
      </c>
      <c r="F142" s="149" t="s">
        <v>205</v>
      </c>
      <c r="G142" s="150" t="s">
        <v>123</v>
      </c>
      <c r="H142" s="151">
        <v>120</v>
      </c>
      <c r="I142" s="152"/>
      <c r="J142" s="152"/>
      <c r="K142" s="153">
        <f t="shared" si="1"/>
        <v>0</v>
      </c>
      <c r="L142" s="154"/>
      <c r="M142" s="31"/>
      <c r="N142" s="155" t="s">
        <v>1</v>
      </c>
      <c r="O142" s="156" t="s">
        <v>40</v>
      </c>
      <c r="P142" s="157">
        <f t="shared" si="2"/>
        <v>0</v>
      </c>
      <c r="Q142" s="157">
        <f t="shared" si="3"/>
        <v>0</v>
      </c>
      <c r="R142" s="157">
        <f t="shared" si="4"/>
        <v>0</v>
      </c>
      <c r="S142" s="59"/>
      <c r="T142" s="158">
        <f t="shared" si="5"/>
        <v>0</v>
      </c>
      <c r="U142" s="158">
        <v>0</v>
      </c>
      <c r="V142" s="158">
        <f t="shared" si="6"/>
        <v>0</v>
      </c>
      <c r="W142" s="158">
        <v>0</v>
      </c>
      <c r="X142" s="159">
        <f t="shared" si="7"/>
        <v>0</v>
      </c>
      <c r="Y142" s="30"/>
      <c r="Z142" s="30"/>
      <c r="AA142" s="30"/>
      <c r="AB142" s="30"/>
      <c r="AC142" s="30"/>
      <c r="AD142" s="30"/>
      <c r="AE142" s="30"/>
      <c r="AR142" s="160" t="s">
        <v>124</v>
      </c>
      <c r="AT142" s="160" t="s">
        <v>120</v>
      </c>
      <c r="AU142" s="160" t="s">
        <v>125</v>
      </c>
      <c r="AY142" s="15" t="s">
        <v>117</v>
      </c>
      <c r="BE142" s="161">
        <f t="shared" si="8"/>
        <v>0</v>
      </c>
      <c r="BF142" s="161">
        <f t="shared" si="9"/>
        <v>0</v>
      </c>
      <c r="BG142" s="161">
        <f t="shared" si="10"/>
        <v>0</v>
      </c>
      <c r="BH142" s="161">
        <f t="shared" si="11"/>
        <v>0</v>
      </c>
      <c r="BI142" s="161">
        <f t="shared" si="12"/>
        <v>0</v>
      </c>
      <c r="BJ142" s="15" t="s">
        <v>125</v>
      </c>
      <c r="BK142" s="161">
        <f t="shared" si="13"/>
        <v>0</v>
      </c>
      <c r="BL142" s="15" t="s">
        <v>124</v>
      </c>
      <c r="BM142" s="160" t="s">
        <v>206</v>
      </c>
    </row>
    <row r="143" spans="1:65" s="2" customFormat="1" ht="16.5" customHeight="1">
      <c r="A143" s="30"/>
      <c r="B143" s="146"/>
      <c r="C143" s="162" t="s">
        <v>207</v>
      </c>
      <c r="D143" s="162" t="s">
        <v>132</v>
      </c>
      <c r="E143" s="163" t="s">
        <v>208</v>
      </c>
      <c r="F143" s="164" t="s">
        <v>209</v>
      </c>
      <c r="G143" s="165" t="s">
        <v>123</v>
      </c>
      <c r="H143" s="166">
        <v>120</v>
      </c>
      <c r="I143" s="167"/>
      <c r="J143" s="168"/>
      <c r="K143" s="169">
        <f t="shared" si="1"/>
        <v>0</v>
      </c>
      <c r="L143" s="168"/>
      <c r="M143" s="170"/>
      <c r="N143" s="171" t="s">
        <v>1</v>
      </c>
      <c r="O143" s="156" t="s">
        <v>40</v>
      </c>
      <c r="P143" s="157">
        <f t="shared" si="2"/>
        <v>0</v>
      </c>
      <c r="Q143" s="157">
        <f t="shared" si="3"/>
        <v>0</v>
      </c>
      <c r="R143" s="157">
        <f t="shared" si="4"/>
        <v>0</v>
      </c>
      <c r="S143" s="59"/>
      <c r="T143" s="158">
        <f t="shared" si="5"/>
        <v>0</v>
      </c>
      <c r="U143" s="158">
        <v>1E-4</v>
      </c>
      <c r="V143" s="158">
        <f t="shared" si="6"/>
        <v>1.2E-2</v>
      </c>
      <c r="W143" s="158">
        <v>0</v>
      </c>
      <c r="X143" s="159">
        <f t="shared" si="7"/>
        <v>0</v>
      </c>
      <c r="Y143" s="30"/>
      <c r="Z143" s="30"/>
      <c r="AA143" s="30"/>
      <c r="AB143" s="30"/>
      <c r="AC143" s="30"/>
      <c r="AD143" s="30"/>
      <c r="AE143" s="30"/>
      <c r="AR143" s="160" t="s">
        <v>142</v>
      </c>
      <c r="AT143" s="160" t="s">
        <v>132</v>
      </c>
      <c r="AU143" s="160" t="s">
        <v>125</v>
      </c>
      <c r="AY143" s="15" t="s">
        <v>117</v>
      </c>
      <c r="BE143" s="161">
        <f t="shared" si="8"/>
        <v>0</v>
      </c>
      <c r="BF143" s="161">
        <f t="shared" si="9"/>
        <v>0</v>
      </c>
      <c r="BG143" s="161">
        <f t="shared" si="10"/>
        <v>0</v>
      </c>
      <c r="BH143" s="161">
        <f t="shared" si="11"/>
        <v>0</v>
      </c>
      <c r="BI143" s="161">
        <f t="shared" si="12"/>
        <v>0</v>
      </c>
      <c r="BJ143" s="15" t="s">
        <v>125</v>
      </c>
      <c r="BK143" s="161">
        <f t="shared" si="13"/>
        <v>0</v>
      </c>
      <c r="BL143" s="15" t="s">
        <v>142</v>
      </c>
      <c r="BM143" s="160" t="s">
        <v>210</v>
      </c>
    </row>
    <row r="144" spans="1:65" s="2" customFormat="1" ht="21.75" customHeight="1">
      <c r="A144" s="30"/>
      <c r="B144" s="146"/>
      <c r="C144" s="147" t="s">
        <v>211</v>
      </c>
      <c r="D144" s="147" t="s">
        <v>120</v>
      </c>
      <c r="E144" s="148" t="s">
        <v>212</v>
      </c>
      <c r="F144" s="149" t="s">
        <v>213</v>
      </c>
      <c r="G144" s="150" t="s">
        <v>123</v>
      </c>
      <c r="H144" s="151">
        <v>130</v>
      </c>
      <c r="I144" s="152"/>
      <c r="J144" s="152"/>
      <c r="K144" s="153">
        <f t="shared" si="1"/>
        <v>0</v>
      </c>
      <c r="L144" s="154"/>
      <c r="M144" s="31"/>
      <c r="N144" s="155" t="s">
        <v>1</v>
      </c>
      <c r="O144" s="156" t="s">
        <v>40</v>
      </c>
      <c r="P144" s="157">
        <f t="shared" si="2"/>
        <v>0</v>
      </c>
      <c r="Q144" s="157">
        <f t="shared" si="3"/>
        <v>0</v>
      </c>
      <c r="R144" s="157">
        <f t="shared" si="4"/>
        <v>0</v>
      </c>
      <c r="S144" s="59"/>
      <c r="T144" s="158">
        <f t="shared" si="5"/>
        <v>0</v>
      </c>
      <c r="U144" s="158">
        <v>0</v>
      </c>
      <c r="V144" s="158">
        <f t="shared" si="6"/>
        <v>0</v>
      </c>
      <c r="W144" s="158">
        <v>0</v>
      </c>
      <c r="X144" s="159">
        <f t="shared" si="7"/>
        <v>0</v>
      </c>
      <c r="Y144" s="30"/>
      <c r="Z144" s="30"/>
      <c r="AA144" s="30"/>
      <c r="AB144" s="30"/>
      <c r="AC144" s="30"/>
      <c r="AD144" s="30"/>
      <c r="AE144" s="30"/>
      <c r="AR144" s="160" t="s">
        <v>124</v>
      </c>
      <c r="AT144" s="160" t="s">
        <v>120</v>
      </c>
      <c r="AU144" s="160" t="s">
        <v>125</v>
      </c>
      <c r="AY144" s="15" t="s">
        <v>117</v>
      </c>
      <c r="BE144" s="161">
        <f t="shared" si="8"/>
        <v>0</v>
      </c>
      <c r="BF144" s="161">
        <f t="shared" si="9"/>
        <v>0</v>
      </c>
      <c r="BG144" s="161">
        <f t="shared" si="10"/>
        <v>0</v>
      </c>
      <c r="BH144" s="161">
        <f t="shared" si="11"/>
        <v>0</v>
      </c>
      <c r="BI144" s="161">
        <f t="shared" si="12"/>
        <v>0</v>
      </c>
      <c r="BJ144" s="15" t="s">
        <v>125</v>
      </c>
      <c r="BK144" s="161">
        <f t="shared" si="13"/>
        <v>0</v>
      </c>
      <c r="BL144" s="15" t="s">
        <v>124</v>
      </c>
      <c r="BM144" s="160" t="s">
        <v>214</v>
      </c>
    </row>
    <row r="145" spans="1:65" s="2" customFormat="1" ht="16.5" customHeight="1">
      <c r="A145" s="30"/>
      <c r="B145" s="146"/>
      <c r="C145" s="162" t="s">
        <v>215</v>
      </c>
      <c r="D145" s="162" t="s">
        <v>132</v>
      </c>
      <c r="E145" s="163" t="s">
        <v>216</v>
      </c>
      <c r="F145" s="164" t="s">
        <v>217</v>
      </c>
      <c r="G145" s="165" t="s">
        <v>123</v>
      </c>
      <c r="H145" s="166">
        <v>130</v>
      </c>
      <c r="I145" s="167"/>
      <c r="J145" s="168"/>
      <c r="K145" s="169">
        <f t="shared" si="1"/>
        <v>0</v>
      </c>
      <c r="L145" s="168"/>
      <c r="M145" s="170"/>
      <c r="N145" s="171" t="s">
        <v>1</v>
      </c>
      <c r="O145" s="156" t="s">
        <v>40</v>
      </c>
      <c r="P145" s="157">
        <f t="shared" si="2"/>
        <v>0</v>
      </c>
      <c r="Q145" s="157">
        <f t="shared" si="3"/>
        <v>0</v>
      </c>
      <c r="R145" s="157">
        <f t="shared" si="4"/>
        <v>0</v>
      </c>
      <c r="S145" s="59"/>
      <c r="T145" s="158">
        <f t="shared" si="5"/>
        <v>0</v>
      </c>
      <c r="U145" s="158">
        <v>1E-4</v>
      </c>
      <c r="V145" s="158">
        <f t="shared" si="6"/>
        <v>1.3000000000000001E-2</v>
      </c>
      <c r="W145" s="158">
        <v>0</v>
      </c>
      <c r="X145" s="159">
        <f t="shared" si="7"/>
        <v>0</v>
      </c>
      <c r="Y145" s="30"/>
      <c r="Z145" s="30"/>
      <c r="AA145" s="30"/>
      <c r="AB145" s="30"/>
      <c r="AC145" s="30"/>
      <c r="AD145" s="30"/>
      <c r="AE145" s="30"/>
      <c r="AR145" s="160" t="s">
        <v>142</v>
      </c>
      <c r="AT145" s="160" t="s">
        <v>132</v>
      </c>
      <c r="AU145" s="160" t="s">
        <v>125</v>
      </c>
      <c r="AY145" s="15" t="s">
        <v>117</v>
      </c>
      <c r="BE145" s="161">
        <f t="shared" si="8"/>
        <v>0</v>
      </c>
      <c r="BF145" s="161">
        <f t="shared" si="9"/>
        <v>0</v>
      </c>
      <c r="BG145" s="161">
        <f t="shared" si="10"/>
        <v>0</v>
      </c>
      <c r="BH145" s="161">
        <f t="shared" si="11"/>
        <v>0</v>
      </c>
      <c r="BI145" s="161">
        <f t="shared" si="12"/>
        <v>0</v>
      </c>
      <c r="BJ145" s="15" t="s">
        <v>125</v>
      </c>
      <c r="BK145" s="161">
        <f t="shared" si="13"/>
        <v>0</v>
      </c>
      <c r="BL145" s="15" t="s">
        <v>142</v>
      </c>
      <c r="BM145" s="160" t="s">
        <v>218</v>
      </c>
    </row>
    <row r="146" spans="1:65" s="2" customFormat="1" ht="24.15" customHeight="1">
      <c r="A146" s="30"/>
      <c r="B146" s="146"/>
      <c r="C146" s="162" t="s">
        <v>219</v>
      </c>
      <c r="D146" s="162" t="s">
        <v>132</v>
      </c>
      <c r="E146" s="163" t="s">
        <v>220</v>
      </c>
      <c r="F146" s="164" t="s">
        <v>221</v>
      </c>
      <c r="G146" s="165" t="s">
        <v>123</v>
      </c>
      <c r="H146" s="166">
        <v>130</v>
      </c>
      <c r="I146" s="167"/>
      <c r="J146" s="168"/>
      <c r="K146" s="169">
        <f t="shared" si="1"/>
        <v>0</v>
      </c>
      <c r="L146" s="168"/>
      <c r="M146" s="170"/>
      <c r="N146" s="171" t="s">
        <v>1</v>
      </c>
      <c r="O146" s="156" t="s">
        <v>40</v>
      </c>
      <c r="P146" s="157">
        <f t="shared" si="2"/>
        <v>0</v>
      </c>
      <c r="Q146" s="157">
        <f t="shared" si="3"/>
        <v>0</v>
      </c>
      <c r="R146" s="157">
        <f t="shared" si="4"/>
        <v>0</v>
      </c>
      <c r="S146" s="59"/>
      <c r="T146" s="158">
        <f t="shared" si="5"/>
        <v>0</v>
      </c>
      <c r="U146" s="158">
        <v>1E-4</v>
      </c>
      <c r="V146" s="158">
        <f t="shared" si="6"/>
        <v>1.3000000000000001E-2</v>
      </c>
      <c r="W146" s="158">
        <v>0</v>
      </c>
      <c r="X146" s="159">
        <f t="shared" si="7"/>
        <v>0</v>
      </c>
      <c r="Y146" s="30"/>
      <c r="Z146" s="30"/>
      <c r="AA146" s="30"/>
      <c r="AB146" s="30"/>
      <c r="AC146" s="30"/>
      <c r="AD146" s="30"/>
      <c r="AE146" s="30"/>
      <c r="AR146" s="160" t="s">
        <v>142</v>
      </c>
      <c r="AT146" s="160" t="s">
        <v>132</v>
      </c>
      <c r="AU146" s="160" t="s">
        <v>125</v>
      </c>
      <c r="AY146" s="15" t="s">
        <v>117</v>
      </c>
      <c r="BE146" s="161">
        <f t="shared" si="8"/>
        <v>0</v>
      </c>
      <c r="BF146" s="161">
        <f t="shared" si="9"/>
        <v>0</v>
      </c>
      <c r="BG146" s="161">
        <f t="shared" si="10"/>
        <v>0</v>
      </c>
      <c r="BH146" s="161">
        <f t="shared" si="11"/>
        <v>0</v>
      </c>
      <c r="BI146" s="161">
        <f t="shared" si="12"/>
        <v>0</v>
      </c>
      <c r="BJ146" s="15" t="s">
        <v>125</v>
      </c>
      <c r="BK146" s="161">
        <f t="shared" si="13"/>
        <v>0</v>
      </c>
      <c r="BL146" s="15" t="s">
        <v>142</v>
      </c>
      <c r="BM146" s="160" t="s">
        <v>222</v>
      </c>
    </row>
    <row r="147" spans="1:65" s="2" customFormat="1" ht="24.15" customHeight="1">
      <c r="A147" s="30"/>
      <c r="B147" s="146"/>
      <c r="C147" s="147" t="s">
        <v>223</v>
      </c>
      <c r="D147" s="147" t="s">
        <v>120</v>
      </c>
      <c r="E147" s="148" t="s">
        <v>224</v>
      </c>
      <c r="F147" s="149" t="s">
        <v>225</v>
      </c>
      <c r="G147" s="150" t="s">
        <v>123</v>
      </c>
      <c r="H147" s="151">
        <v>8</v>
      </c>
      <c r="I147" s="152"/>
      <c r="J147" s="152"/>
      <c r="K147" s="153">
        <f t="shared" si="1"/>
        <v>0</v>
      </c>
      <c r="L147" s="154"/>
      <c r="M147" s="31"/>
      <c r="N147" s="155" t="s">
        <v>1</v>
      </c>
      <c r="O147" s="156" t="s">
        <v>40</v>
      </c>
      <c r="P147" s="157">
        <f t="shared" si="2"/>
        <v>0</v>
      </c>
      <c r="Q147" s="157">
        <f t="shared" si="3"/>
        <v>0</v>
      </c>
      <c r="R147" s="157">
        <f t="shared" si="4"/>
        <v>0</v>
      </c>
      <c r="S147" s="59"/>
      <c r="T147" s="158">
        <f t="shared" si="5"/>
        <v>0</v>
      </c>
      <c r="U147" s="158">
        <v>0</v>
      </c>
      <c r="V147" s="158">
        <f t="shared" si="6"/>
        <v>0</v>
      </c>
      <c r="W147" s="158">
        <v>0</v>
      </c>
      <c r="X147" s="159">
        <f t="shared" si="7"/>
        <v>0</v>
      </c>
      <c r="Y147" s="30"/>
      <c r="Z147" s="30"/>
      <c r="AA147" s="30"/>
      <c r="AB147" s="30"/>
      <c r="AC147" s="30"/>
      <c r="AD147" s="30"/>
      <c r="AE147" s="30"/>
      <c r="AR147" s="160" t="s">
        <v>124</v>
      </c>
      <c r="AT147" s="160" t="s">
        <v>120</v>
      </c>
      <c r="AU147" s="160" t="s">
        <v>125</v>
      </c>
      <c r="AY147" s="15" t="s">
        <v>117</v>
      </c>
      <c r="BE147" s="161">
        <f t="shared" si="8"/>
        <v>0</v>
      </c>
      <c r="BF147" s="161">
        <f t="shared" si="9"/>
        <v>0</v>
      </c>
      <c r="BG147" s="161">
        <f t="shared" si="10"/>
        <v>0</v>
      </c>
      <c r="BH147" s="161">
        <f t="shared" si="11"/>
        <v>0</v>
      </c>
      <c r="BI147" s="161">
        <f t="shared" si="12"/>
        <v>0</v>
      </c>
      <c r="BJ147" s="15" t="s">
        <v>125</v>
      </c>
      <c r="BK147" s="161">
        <f t="shared" si="13"/>
        <v>0</v>
      </c>
      <c r="BL147" s="15" t="s">
        <v>124</v>
      </c>
      <c r="BM147" s="160" t="s">
        <v>226</v>
      </c>
    </row>
    <row r="148" spans="1:65" s="2" customFormat="1" ht="24.15" customHeight="1">
      <c r="A148" s="30"/>
      <c r="B148" s="146"/>
      <c r="C148" s="162" t="s">
        <v>227</v>
      </c>
      <c r="D148" s="162" t="s">
        <v>132</v>
      </c>
      <c r="E148" s="163" t="s">
        <v>228</v>
      </c>
      <c r="F148" s="164" t="s">
        <v>229</v>
      </c>
      <c r="G148" s="165" t="s">
        <v>123</v>
      </c>
      <c r="H148" s="166">
        <v>8</v>
      </c>
      <c r="I148" s="167"/>
      <c r="J148" s="168"/>
      <c r="K148" s="169">
        <f t="shared" si="1"/>
        <v>0</v>
      </c>
      <c r="L148" s="168"/>
      <c r="M148" s="170"/>
      <c r="N148" s="171" t="s">
        <v>1</v>
      </c>
      <c r="O148" s="156" t="s">
        <v>40</v>
      </c>
      <c r="P148" s="157">
        <f t="shared" si="2"/>
        <v>0</v>
      </c>
      <c r="Q148" s="157">
        <f t="shared" si="3"/>
        <v>0</v>
      </c>
      <c r="R148" s="157">
        <f t="shared" si="4"/>
        <v>0</v>
      </c>
      <c r="S148" s="59"/>
      <c r="T148" s="158">
        <f t="shared" si="5"/>
        <v>0</v>
      </c>
      <c r="U148" s="158">
        <v>1.2999999999999999E-4</v>
      </c>
      <c r="V148" s="158">
        <f t="shared" si="6"/>
        <v>1.0399999999999999E-3</v>
      </c>
      <c r="W148" s="158">
        <v>0</v>
      </c>
      <c r="X148" s="159">
        <f t="shared" si="7"/>
        <v>0</v>
      </c>
      <c r="Y148" s="30"/>
      <c r="Z148" s="30"/>
      <c r="AA148" s="30"/>
      <c r="AB148" s="30"/>
      <c r="AC148" s="30"/>
      <c r="AD148" s="30"/>
      <c r="AE148" s="30"/>
      <c r="AR148" s="160" t="s">
        <v>142</v>
      </c>
      <c r="AT148" s="160" t="s">
        <v>132</v>
      </c>
      <c r="AU148" s="160" t="s">
        <v>125</v>
      </c>
      <c r="AY148" s="15" t="s">
        <v>117</v>
      </c>
      <c r="BE148" s="161">
        <f t="shared" si="8"/>
        <v>0</v>
      </c>
      <c r="BF148" s="161">
        <f t="shared" si="9"/>
        <v>0</v>
      </c>
      <c r="BG148" s="161">
        <f t="shared" si="10"/>
        <v>0</v>
      </c>
      <c r="BH148" s="161">
        <f t="shared" si="11"/>
        <v>0</v>
      </c>
      <c r="BI148" s="161">
        <f t="shared" si="12"/>
        <v>0</v>
      </c>
      <c r="BJ148" s="15" t="s">
        <v>125</v>
      </c>
      <c r="BK148" s="161">
        <f t="shared" si="13"/>
        <v>0</v>
      </c>
      <c r="BL148" s="15" t="s">
        <v>142</v>
      </c>
      <c r="BM148" s="160" t="s">
        <v>230</v>
      </c>
    </row>
    <row r="149" spans="1:65" s="2" customFormat="1" ht="24.15" customHeight="1">
      <c r="A149" s="30"/>
      <c r="B149" s="146"/>
      <c r="C149" s="147" t="s">
        <v>231</v>
      </c>
      <c r="D149" s="147" t="s">
        <v>120</v>
      </c>
      <c r="E149" s="148" t="s">
        <v>232</v>
      </c>
      <c r="F149" s="149" t="s">
        <v>233</v>
      </c>
      <c r="G149" s="150" t="s">
        <v>123</v>
      </c>
      <c r="H149" s="151">
        <v>6</v>
      </c>
      <c r="I149" s="152"/>
      <c r="J149" s="152"/>
      <c r="K149" s="153">
        <f t="shared" si="1"/>
        <v>0</v>
      </c>
      <c r="L149" s="154"/>
      <c r="M149" s="31"/>
      <c r="N149" s="155" t="s">
        <v>1</v>
      </c>
      <c r="O149" s="156" t="s">
        <v>40</v>
      </c>
      <c r="P149" s="157">
        <f t="shared" si="2"/>
        <v>0</v>
      </c>
      <c r="Q149" s="157">
        <f t="shared" si="3"/>
        <v>0</v>
      </c>
      <c r="R149" s="157">
        <f t="shared" si="4"/>
        <v>0</v>
      </c>
      <c r="S149" s="59"/>
      <c r="T149" s="158">
        <f t="shared" si="5"/>
        <v>0</v>
      </c>
      <c r="U149" s="158">
        <v>0</v>
      </c>
      <c r="V149" s="158">
        <f t="shared" si="6"/>
        <v>0</v>
      </c>
      <c r="W149" s="158">
        <v>0</v>
      </c>
      <c r="X149" s="159">
        <f t="shared" si="7"/>
        <v>0</v>
      </c>
      <c r="Y149" s="30"/>
      <c r="Z149" s="30"/>
      <c r="AA149" s="30"/>
      <c r="AB149" s="30"/>
      <c r="AC149" s="30"/>
      <c r="AD149" s="30"/>
      <c r="AE149" s="30"/>
      <c r="AR149" s="160" t="s">
        <v>124</v>
      </c>
      <c r="AT149" s="160" t="s">
        <v>120</v>
      </c>
      <c r="AU149" s="160" t="s">
        <v>125</v>
      </c>
      <c r="AY149" s="15" t="s">
        <v>117</v>
      </c>
      <c r="BE149" s="161">
        <f t="shared" si="8"/>
        <v>0</v>
      </c>
      <c r="BF149" s="161">
        <f t="shared" si="9"/>
        <v>0</v>
      </c>
      <c r="BG149" s="161">
        <f t="shared" si="10"/>
        <v>0</v>
      </c>
      <c r="BH149" s="161">
        <f t="shared" si="11"/>
        <v>0</v>
      </c>
      <c r="BI149" s="161">
        <f t="shared" si="12"/>
        <v>0</v>
      </c>
      <c r="BJ149" s="15" t="s">
        <v>125</v>
      </c>
      <c r="BK149" s="161">
        <f t="shared" si="13"/>
        <v>0</v>
      </c>
      <c r="BL149" s="15" t="s">
        <v>124</v>
      </c>
      <c r="BM149" s="160" t="s">
        <v>234</v>
      </c>
    </row>
    <row r="150" spans="1:65" s="2" customFormat="1" ht="24.15" customHeight="1">
      <c r="A150" s="30"/>
      <c r="B150" s="146"/>
      <c r="C150" s="162" t="s">
        <v>235</v>
      </c>
      <c r="D150" s="162" t="s">
        <v>132</v>
      </c>
      <c r="E150" s="163" t="s">
        <v>236</v>
      </c>
      <c r="F150" s="164" t="s">
        <v>237</v>
      </c>
      <c r="G150" s="165" t="s">
        <v>123</v>
      </c>
      <c r="H150" s="166">
        <v>6</v>
      </c>
      <c r="I150" s="167"/>
      <c r="J150" s="168"/>
      <c r="K150" s="169">
        <f t="shared" si="1"/>
        <v>0</v>
      </c>
      <c r="L150" s="168"/>
      <c r="M150" s="170"/>
      <c r="N150" s="171" t="s">
        <v>1</v>
      </c>
      <c r="O150" s="156" t="s">
        <v>40</v>
      </c>
      <c r="P150" s="157">
        <f t="shared" si="2"/>
        <v>0</v>
      </c>
      <c r="Q150" s="157">
        <f t="shared" si="3"/>
        <v>0</v>
      </c>
      <c r="R150" s="157">
        <f t="shared" si="4"/>
        <v>0</v>
      </c>
      <c r="S150" s="59"/>
      <c r="T150" s="158">
        <f t="shared" si="5"/>
        <v>0</v>
      </c>
      <c r="U150" s="158">
        <v>1.2E-4</v>
      </c>
      <c r="V150" s="158">
        <f t="shared" si="6"/>
        <v>7.2000000000000005E-4</v>
      </c>
      <c r="W150" s="158">
        <v>0</v>
      </c>
      <c r="X150" s="159">
        <f t="shared" si="7"/>
        <v>0</v>
      </c>
      <c r="Y150" s="30"/>
      <c r="Z150" s="30"/>
      <c r="AA150" s="30"/>
      <c r="AB150" s="30"/>
      <c r="AC150" s="30"/>
      <c r="AD150" s="30"/>
      <c r="AE150" s="30"/>
      <c r="AR150" s="160" t="s">
        <v>142</v>
      </c>
      <c r="AT150" s="160" t="s">
        <v>132</v>
      </c>
      <c r="AU150" s="160" t="s">
        <v>125</v>
      </c>
      <c r="AY150" s="15" t="s">
        <v>117</v>
      </c>
      <c r="BE150" s="161">
        <f t="shared" si="8"/>
        <v>0</v>
      </c>
      <c r="BF150" s="161">
        <f t="shared" si="9"/>
        <v>0</v>
      </c>
      <c r="BG150" s="161">
        <f t="shared" si="10"/>
        <v>0</v>
      </c>
      <c r="BH150" s="161">
        <f t="shared" si="11"/>
        <v>0</v>
      </c>
      <c r="BI150" s="161">
        <f t="shared" si="12"/>
        <v>0</v>
      </c>
      <c r="BJ150" s="15" t="s">
        <v>125</v>
      </c>
      <c r="BK150" s="161">
        <f t="shared" si="13"/>
        <v>0</v>
      </c>
      <c r="BL150" s="15" t="s">
        <v>142</v>
      </c>
      <c r="BM150" s="160" t="s">
        <v>238</v>
      </c>
    </row>
    <row r="151" spans="1:65" s="2" customFormat="1" ht="24.15" customHeight="1">
      <c r="A151" s="30"/>
      <c r="B151" s="146"/>
      <c r="C151" s="147" t="s">
        <v>239</v>
      </c>
      <c r="D151" s="147" t="s">
        <v>120</v>
      </c>
      <c r="E151" s="148" t="s">
        <v>240</v>
      </c>
      <c r="F151" s="149" t="s">
        <v>241</v>
      </c>
      <c r="G151" s="150" t="s">
        <v>123</v>
      </c>
      <c r="H151" s="151">
        <v>4</v>
      </c>
      <c r="I151" s="152"/>
      <c r="J151" s="152"/>
      <c r="K151" s="153">
        <f t="shared" si="1"/>
        <v>0</v>
      </c>
      <c r="L151" s="154"/>
      <c r="M151" s="31"/>
      <c r="N151" s="155" t="s">
        <v>1</v>
      </c>
      <c r="O151" s="156" t="s">
        <v>40</v>
      </c>
      <c r="P151" s="157">
        <f t="shared" si="2"/>
        <v>0</v>
      </c>
      <c r="Q151" s="157">
        <f t="shared" si="3"/>
        <v>0</v>
      </c>
      <c r="R151" s="157">
        <f t="shared" si="4"/>
        <v>0</v>
      </c>
      <c r="S151" s="59"/>
      <c r="T151" s="158">
        <f t="shared" si="5"/>
        <v>0</v>
      </c>
      <c r="U151" s="158">
        <v>0</v>
      </c>
      <c r="V151" s="158">
        <f t="shared" si="6"/>
        <v>0</v>
      </c>
      <c r="W151" s="158">
        <v>0</v>
      </c>
      <c r="X151" s="159">
        <f t="shared" si="7"/>
        <v>0</v>
      </c>
      <c r="Y151" s="30"/>
      <c r="Z151" s="30"/>
      <c r="AA151" s="30"/>
      <c r="AB151" s="30"/>
      <c r="AC151" s="30"/>
      <c r="AD151" s="30"/>
      <c r="AE151" s="30"/>
      <c r="AR151" s="160" t="s">
        <v>124</v>
      </c>
      <c r="AT151" s="160" t="s">
        <v>120</v>
      </c>
      <c r="AU151" s="160" t="s">
        <v>125</v>
      </c>
      <c r="AY151" s="15" t="s">
        <v>117</v>
      </c>
      <c r="BE151" s="161">
        <f t="shared" si="8"/>
        <v>0</v>
      </c>
      <c r="BF151" s="161">
        <f t="shared" si="9"/>
        <v>0</v>
      </c>
      <c r="BG151" s="161">
        <f t="shared" si="10"/>
        <v>0</v>
      </c>
      <c r="BH151" s="161">
        <f t="shared" si="11"/>
        <v>0</v>
      </c>
      <c r="BI151" s="161">
        <f t="shared" si="12"/>
        <v>0</v>
      </c>
      <c r="BJ151" s="15" t="s">
        <v>125</v>
      </c>
      <c r="BK151" s="161">
        <f t="shared" si="13"/>
        <v>0</v>
      </c>
      <c r="BL151" s="15" t="s">
        <v>124</v>
      </c>
      <c r="BM151" s="160" t="s">
        <v>242</v>
      </c>
    </row>
    <row r="152" spans="1:65" s="2" customFormat="1" ht="24.15" customHeight="1">
      <c r="A152" s="30"/>
      <c r="B152" s="146"/>
      <c r="C152" s="162" t="s">
        <v>243</v>
      </c>
      <c r="D152" s="162" t="s">
        <v>132</v>
      </c>
      <c r="E152" s="163" t="s">
        <v>244</v>
      </c>
      <c r="F152" s="164" t="s">
        <v>245</v>
      </c>
      <c r="G152" s="165" t="s">
        <v>123</v>
      </c>
      <c r="H152" s="166">
        <v>4</v>
      </c>
      <c r="I152" s="167"/>
      <c r="J152" s="168"/>
      <c r="K152" s="169">
        <f t="shared" si="1"/>
        <v>0</v>
      </c>
      <c r="L152" s="168"/>
      <c r="M152" s="170"/>
      <c r="N152" s="171" t="s">
        <v>1</v>
      </c>
      <c r="O152" s="156" t="s">
        <v>40</v>
      </c>
      <c r="P152" s="157">
        <f t="shared" si="2"/>
        <v>0</v>
      </c>
      <c r="Q152" s="157">
        <f t="shared" si="3"/>
        <v>0</v>
      </c>
      <c r="R152" s="157">
        <f t="shared" si="4"/>
        <v>0</v>
      </c>
      <c r="S152" s="59"/>
      <c r="T152" s="158">
        <f t="shared" si="5"/>
        <v>0</v>
      </c>
      <c r="U152" s="158">
        <v>1.2E-4</v>
      </c>
      <c r="V152" s="158">
        <f t="shared" si="6"/>
        <v>4.8000000000000001E-4</v>
      </c>
      <c r="W152" s="158">
        <v>0</v>
      </c>
      <c r="X152" s="159">
        <f t="shared" si="7"/>
        <v>0</v>
      </c>
      <c r="Y152" s="30"/>
      <c r="Z152" s="30"/>
      <c r="AA152" s="30"/>
      <c r="AB152" s="30"/>
      <c r="AC152" s="30"/>
      <c r="AD152" s="30"/>
      <c r="AE152" s="30"/>
      <c r="AR152" s="160" t="s">
        <v>142</v>
      </c>
      <c r="AT152" s="160" t="s">
        <v>132</v>
      </c>
      <c r="AU152" s="160" t="s">
        <v>125</v>
      </c>
      <c r="AY152" s="15" t="s">
        <v>117</v>
      </c>
      <c r="BE152" s="161">
        <f t="shared" si="8"/>
        <v>0</v>
      </c>
      <c r="BF152" s="161">
        <f t="shared" si="9"/>
        <v>0</v>
      </c>
      <c r="BG152" s="161">
        <f t="shared" si="10"/>
        <v>0</v>
      </c>
      <c r="BH152" s="161">
        <f t="shared" si="11"/>
        <v>0</v>
      </c>
      <c r="BI152" s="161">
        <f t="shared" si="12"/>
        <v>0</v>
      </c>
      <c r="BJ152" s="15" t="s">
        <v>125</v>
      </c>
      <c r="BK152" s="161">
        <f t="shared" si="13"/>
        <v>0</v>
      </c>
      <c r="BL152" s="15" t="s">
        <v>142</v>
      </c>
      <c r="BM152" s="160" t="s">
        <v>246</v>
      </c>
    </row>
    <row r="153" spans="1:65" s="2" customFormat="1" ht="24.15" customHeight="1">
      <c r="A153" s="30"/>
      <c r="B153" s="146"/>
      <c r="C153" s="147" t="s">
        <v>247</v>
      </c>
      <c r="D153" s="147" t="s">
        <v>120</v>
      </c>
      <c r="E153" s="148" t="s">
        <v>248</v>
      </c>
      <c r="F153" s="149" t="s">
        <v>249</v>
      </c>
      <c r="G153" s="150" t="s">
        <v>123</v>
      </c>
      <c r="H153" s="151">
        <v>1</v>
      </c>
      <c r="I153" s="152"/>
      <c r="J153" s="152"/>
      <c r="K153" s="153">
        <f t="shared" si="1"/>
        <v>0</v>
      </c>
      <c r="L153" s="154"/>
      <c r="M153" s="31"/>
      <c r="N153" s="155" t="s">
        <v>1</v>
      </c>
      <c r="O153" s="156" t="s">
        <v>40</v>
      </c>
      <c r="P153" s="157">
        <f t="shared" si="2"/>
        <v>0</v>
      </c>
      <c r="Q153" s="157">
        <f t="shared" si="3"/>
        <v>0</v>
      </c>
      <c r="R153" s="157">
        <f t="shared" si="4"/>
        <v>0</v>
      </c>
      <c r="S153" s="59"/>
      <c r="T153" s="158">
        <f t="shared" si="5"/>
        <v>0</v>
      </c>
      <c r="U153" s="158">
        <v>0</v>
      </c>
      <c r="V153" s="158">
        <f t="shared" si="6"/>
        <v>0</v>
      </c>
      <c r="W153" s="158">
        <v>0</v>
      </c>
      <c r="X153" s="159">
        <f t="shared" si="7"/>
        <v>0</v>
      </c>
      <c r="Y153" s="30"/>
      <c r="Z153" s="30"/>
      <c r="AA153" s="30"/>
      <c r="AB153" s="30"/>
      <c r="AC153" s="30"/>
      <c r="AD153" s="30"/>
      <c r="AE153" s="30"/>
      <c r="AR153" s="160" t="s">
        <v>124</v>
      </c>
      <c r="AT153" s="160" t="s">
        <v>120</v>
      </c>
      <c r="AU153" s="160" t="s">
        <v>125</v>
      </c>
      <c r="AY153" s="15" t="s">
        <v>117</v>
      </c>
      <c r="BE153" s="161">
        <f t="shared" si="8"/>
        <v>0</v>
      </c>
      <c r="BF153" s="161">
        <f t="shared" si="9"/>
        <v>0</v>
      </c>
      <c r="BG153" s="161">
        <f t="shared" si="10"/>
        <v>0</v>
      </c>
      <c r="BH153" s="161">
        <f t="shared" si="11"/>
        <v>0</v>
      </c>
      <c r="BI153" s="161">
        <f t="shared" si="12"/>
        <v>0</v>
      </c>
      <c r="BJ153" s="15" t="s">
        <v>125</v>
      </c>
      <c r="BK153" s="161">
        <f t="shared" si="13"/>
        <v>0</v>
      </c>
      <c r="BL153" s="15" t="s">
        <v>124</v>
      </c>
      <c r="BM153" s="160" t="s">
        <v>250</v>
      </c>
    </row>
    <row r="154" spans="1:65" s="2" customFormat="1" ht="24.15" customHeight="1">
      <c r="A154" s="30"/>
      <c r="B154" s="146"/>
      <c r="C154" s="162" t="s">
        <v>251</v>
      </c>
      <c r="D154" s="162" t="s">
        <v>132</v>
      </c>
      <c r="E154" s="163" t="s">
        <v>252</v>
      </c>
      <c r="F154" s="164" t="s">
        <v>253</v>
      </c>
      <c r="G154" s="165" t="s">
        <v>123</v>
      </c>
      <c r="H154" s="166">
        <v>1</v>
      </c>
      <c r="I154" s="167"/>
      <c r="J154" s="168"/>
      <c r="K154" s="169">
        <f t="shared" si="1"/>
        <v>0</v>
      </c>
      <c r="L154" s="168"/>
      <c r="M154" s="170"/>
      <c r="N154" s="171" t="s">
        <v>1</v>
      </c>
      <c r="O154" s="156" t="s">
        <v>40</v>
      </c>
      <c r="P154" s="157">
        <f t="shared" si="2"/>
        <v>0</v>
      </c>
      <c r="Q154" s="157">
        <f t="shared" si="3"/>
        <v>0</v>
      </c>
      <c r="R154" s="157">
        <f t="shared" si="4"/>
        <v>0</v>
      </c>
      <c r="S154" s="59"/>
      <c r="T154" s="158">
        <f t="shared" si="5"/>
        <v>0</v>
      </c>
      <c r="U154" s="158">
        <v>1.2E-4</v>
      </c>
      <c r="V154" s="158">
        <f t="shared" si="6"/>
        <v>1.2E-4</v>
      </c>
      <c r="W154" s="158">
        <v>0</v>
      </c>
      <c r="X154" s="159">
        <f t="shared" si="7"/>
        <v>0</v>
      </c>
      <c r="Y154" s="30"/>
      <c r="Z154" s="30"/>
      <c r="AA154" s="30"/>
      <c r="AB154" s="30"/>
      <c r="AC154" s="30"/>
      <c r="AD154" s="30"/>
      <c r="AE154" s="30"/>
      <c r="AR154" s="160" t="s">
        <v>142</v>
      </c>
      <c r="AT154" s="160" t="s">
        <v>132</v>
      </c>
      <c r="AU154" s="160" t="s">
        <v>125</v>
      </c>
      <c r="AY154" s="15" t="s">
        <v>117</v>
      </c>
      <c r="BE154" s="161">
        <f t="shared" si="8"/>
        <v>0</v>
      </c>
      <c r="BF154" s="161">
        <f t="shared" si="9"/>
        <v>0</v>
      </c>
      <c r="BG154" s="161">
        <f t="shared" si="10"/>
        <v>0</v>
      </c>
      <c r="BH154" s="161">
        <f t="shared" si="11"/>
        <v>0</v>
      </c>
      <c r="BI154" s="161">
        <f t="shared" si="12"/>
        <v>0</v>
      </c>
      <c r="BJ154" s="15" t="s">
        <v>125</v>
      </c>
      <c r="BK154" s="161">
        <f t="shared" si="13"/>
        <v>0</v>
      </c>
      <c r="BL154" s="15" t="s">
        <v>142</v>
      </c>
      <c r="BM154" s="160" t="s">
        <v>254</v>
      </c>
    </row>
    <row r="155" spans="1:65" s="2" customFormat="1" ht="24.15" customHeight="1">
      <c r="A155" s="30"/>
      <c r="B155" s="146"/>
      <c r="C155" s="147" t="s">
        <v>255</v>
      </c>
      <c r="D155" s="147" t="s">
        <v>120</v>
      </c>
      <c r="E155" s="148" t="s">
        <v>256</v>
      </c>
      <c r="F155" s="149" t="s">
        <v>257</v>
      </c>
      <c r="G155" s="150" t="s">
        <v>123</v>
      </c>
      <c r="H155" s="151">
        <v>56</v>
      </c>
      <c r="I155" s="152"/>
      <c r="J155" s="152"/>
      <c r="K155" s="153">
        <f t="shared" si="1"/>
        <v>0</v>
      </c>
      <c r="L155" s="154"/>
      <c r="M155" s="31"/>
      <c r="N155" s="155" t="s">
        <v>1</v>
      </c>
      <c r="O155" s="156" t="s">
        <v>40</v>
      </c>
      <c r="P155" s="157">
        <f t="shared" si="2"/>
        <v>0</v>
      </c>
      <c r="Q155" s="157">
        <f t="shared" si="3"/>
        <v>0</v>
      </c>
      <c r="R155" s="157">
        <f t="shared" si="4"/>
        <v>0</v>
      </c>
      <c r="S155" s="59"/>
      <c r="T155" s="158">
        <f t="shared" si="5"/>
        <v>0</v>
      </c>
      <c r="U155" s="158">
        <v>0</v>
      </c>
      <c r="V155" s="158">
        <f t="shared" si="6"/>
        <v>0</v>
      </c>
      <c r="W155" s="158">
        <v>0</v>
      </c>
      <c r="X155" s="159">
        <f t="shared" si="7"/>
        <v>0</v>
      </c>
      <c r="Y155" s="30"/>
      <c r="Z155" s="30"/>
      <c r="AA155" s="30"/>
      <c r="AB155" s="30"/>
      <c r="AC155" s="30"/>
      <c r="AD155" s="30"/>
      <c r="AE155" s="30"/>
      <c r="AR155" s="160" t="s">
        <v>124</v>
      </c>
      <c r="AT155" s="160" t="s">
        <v>120</v>
      </c>
      <c r="AU155" s="160" t="s">
        <v>125</v>
      </c>
      <c r="AY155" s="15" t="s">
        <v>117</v>
      </c>
      <c r="BE155" s="161">
        <f t="shared" si="8"/>
        <v>0</v>
      </c>
      <c r="BF155" s="161">
        <f t="shared" si="9"/>
        <v>0</v>
      </c>
      <c r="BG155" s="161">
        <f t="shared" si="10"/>
        <v>0</v>
      </c>
      <c r="BH155" s="161">
        <f t="shared" si="11"/>
        <v>0</v>
      </c>
      <c r="BI155" s="161">
        <f t="shared" si="12"/>
        <v>0</v>
      </c>
      <c r="BJ155" s="15" t="s">
        <v>125</v>
      </c>
      <c r="BK155" s="161">
        <f t="shared" si="13"/>
        <v>0</v>
      </c>
      <c r="BL155" s="15" t="s">
        <v>124</v>
      </c>
      <c r="BM155" s="160" t="s">
        <v>258</v>
      </c>
    </row>
    <row r="156" spans="1:65" s="2" customFormat="1" ht="21.75" customHeight="1">
      <c r="A156" s="30"/>
      <c r="B156" s="146"/>
      <c r="C156" s="162" t="s">
        <v>259</v>
      </c>
      <c r="D156" s="162" t="s">
        <v>132</v>
      </c>
      <c r="E156" s="163" t="s">
        <v>260</v>
      </c>
      <c r="F156" s="164" t="s">
        <v>261</v>
      </c>
      <c r="G156" s="165" t="s">
        <v>123</v>
      </c>
      <c r="H156" s="166">
        <v>56</v>
      </c>
      <c r="I156" s="167"/>
      <c r="J156" s="168"/>
      <c r="K156" s="169">
        <f t="shared" si="1"/>
        <v>0</v>
      </c>
      <c r="L156" s="168"/>
      <c r="M156" s="170"/>
      <c r="N156" s="171" t="s">
        <v>1</v>
      </c>
      <c r="O156" s="156" t="s">
        <v>40</v>
      </c>
      <c r="P156" s="157">
        <f t="shared" si="2"/>
        <v>0</v>
      </c>
      <c r="Q156" s="157">
        <f t="shared" si="3"/>
        <v>0</v>
      </c>
      <c r="R156" s="157">
        <f t="shared" si="4"/>
        <v>0</v>
      </c>
      <c r="S156" s="59"/>
      <c r="T156" s="158">
        <f t="shared" si="5"/>
        <v>0</v>
      </c>
      <c r="U156" s="158">
        <v>8.0000000000000007E-5</v>
      </c>
      <c r="V156" s="158">
        <f t="shared" si="6"/>
        <v>4.4800000000000005E-3</v>
      </c>
      <c r="W156" s="158">
        <v>0</v>
      </c>
      <c r="X156" s="159">
        <f t="shared" si="7"/>
        <v>0</v>
      </c>
      <c r="Y156" s="30"/>
      <c r="Z156" s="30"/>
      <c r="AA156" s="30"/>
      <c r="AB156" s="30"/>
      <c r="AC156" s="30"/>
      <c r="AD156" s="30"/>
      <c r="AE156" s="30"/>
      <c r="AR156" s="160" t="s">
        <v>142</v>
      </c>
      <c r="AT156" s="160" t="s">
        <v>132</v>
      </c>
      <c r="AU156" s="160" t="s">
        <v>125</v>
      </c>
      <c r="AY156" s="15" t="s">
        <v>117</v>
      </c>
      <c r="BE156" s="161">
        <f t="shared" si="8"/>
        <v>0</v>
      </c>
      <c r="BF156" s="161">
        <f t="shared" si="9"/>
        <v>0</v>
      </c>
      <c r="BG156" s="161">
        <f t="shared" si="10"/>
        <v>0</v>
      </c>
      <c r="BH156" s="161">
        <f t="shared" si="11"/>
        <v>0</v>
      </c>
      <c r="BI156" s="161">
        <f t="shared" si="12"/>
        <v>0</v>
      </c>
      <c r="BJ156" s="15" t="s">
        <v>125</v>
      </c>
      <c r="BK156" s="161">
        <f t="shared" si="13"/>
        <v>0</v>
      </c>
      <c r="BL156" s="15" t="s">
        <v>142</v>
      </c>
      <c r="BM156" s="160" t="s">
        <v>262</v>
      </c>
    </row>
    <row r="157" spans="1:65" s="2" customFormat="1" ht="24.15" customHeight="1">
      <c r="A157" s="30"/>
      <c r="B157" s="146"/>
      <c r="C157" s="147" t="s">
        <v>263</v>
      </c>
      <c r="D157" s="147" t="s">
        <v>120</v>
      </c>
      <c r="E157" s="148" t="s">
        <v>264</v>
      </c>
      <c r="F157" s="149" t="s">
        <v>265</v>
      </c>
      <c r="G157" s="150" t="s">
        <v>123</v>
      </c>
      <c r="H157" s="151">
        <v>14</v>
      </c>
      <c r="I157" s="152"/>
      <c r="J157" s="152"/>
      <c r="K157" s="153">
        <f t="shared" si="1"/>
        <v>0</v>
      </c>
      <c r="L157" s="154"/>
      <c r="M157" s="31"/>
      <c r="N157" s="155" t="s">
        <v>1</v>
      </c>
      <c r="O157" s="156" t="s">
        <v>40</v>
      </c>
      <c r="P157" s="157">
        <f t="shared" si="2"/>
        <v>0</v>
      </c>
      <c r="Q157" s="157">
        <f t="shared" si="3"/>
        <v>0</v>
      </c>
      <c r="R157" s="157">
        <f t="shared" si="4"/>
        <v>0</v>
      </c>
      <c r="S157" s="59"/>
      <c r="T157" s="158">
        <f t="shared" si="5"/>
        <v>0</v>
      </c>
      <c r="U157" s="158">
        <v>0</v>
      </c>
      <c r="V157" s="158">
        <f t="shared" si="6"/>
        <v>0</v>
      </c>
      <c r="W157" s="158">
        <v>0</v>
      </c>
      <c r="X157" s="159">
        <f t="shared" si="7"/>
        <v>0</v>
      </c>
      <c r="Y157" s="30"/>
      <c r="Z157" s="30"/>
      <c r="AA157" s="30"/>
      <c r="AB157" s="30"/>
      <c r="AC157" s="30"/>
      <c r="AD157" s="30"/>
      <c r="AE157" s="30"/>
      <c r="AR157" s="160" t="s">
        <v>124</v>
      </c>
      <c r="AT157" s="160" t="s">
        <v>120</v>
      </c>
      <c r="AU157" s="160" t="s">
        <v>125</v>
      </c>
      <c r="AY157" s="15" t="s">
        <v>117</v>
      </c>
      <c r="BE157" s="161">
        <f t="shared" si="8"/>
        <v>0</v>
      </c>
      <c r="BF157" s="161">
        <f t="shared" si="9"/>
        <v>0</v>
      </c>
      <c r="BG157" s="161">
        <f t="shared" si="10"/>
        <v>0</v>
      </c>
      <c r="BH157" s="161">
        <f t="shared" si="11"/>
        <v>0</v>
      </c>
      <c r="BI157" s="161">
        <f t="shared" si="12"/>
        <v>0</v>
      </c>
      <c r="BJ157" s="15" t="s">
        <v>125</v>
      </c>
      <c r="BK157" s="161">
        <f t="shared" si="13"/>
        <v>0</v>
      </c>
      <c r="BL157" s="15" t="s">
        <v>124</v>
      </c>
      <c r="BM157" s="160" t="s">
        <v>266</v>
      </c>
    </row>
    <row r="158" spans="1:65" s="2" customFormat="1" ht="24.15" customHeight="1">
      <c r="A158" s="30"/>
      <c r="B158" s="146"/>
      <c r="C158" s="162" t="s">
        <v>267</v>
      </c>
      <c r="D158" s="162" t="s">
        <v>132</v>
      </c>
      <c r="E158" s="163" t="s">
        <v>268</v>
      </c>
      <c r="F158" s="164" t="s">
        <v>269</v>
      </c>
      <c r="G158" s="165" t="s">
        <v>123</v>
      </c>
      <c r="H158" s="166">
        <v>7</v>
      </c>
      <c r="I158" s="167"/>
      <c r="J158" s="168"/>
      <c r="K158" s="169">
        <f t="shared" si="1"/>
        <v>0</v>
      </c>
      <c r="L158" s="168"/>
      <c r="M158" s="170"/>
      <c r="N158" s="171" t="s">
        <v>1</v>
      </c>
      <c r="O158" s="156" t="s">
        <v>40</v>
      </c>
      <c r="P158" s="157">
        <f t="shared" si="2"/>
        <v>0</v>
      </c>
      <c r="Q158" s="157">
        <f t="shared" si="3"/>
        <v>0</v>
      </c>
      <c r="R158" s="157">
        <f t="shared" si="4"/>
        <v>0</v>
      </c>
      <c r="S158" s="59"/>
      <c r="T158" s="158">
        <f t="shared" si="5"/>
        <v>0</v>
      </c>
      <c r="U158" s="158">
        <v>0</v>
      </c>
      <c r="V158" s="158">
        <f t="shared" si="6"/>
        <v>0</v>
      </c>
      <c r="W158" s="158">
        <v>0</v>
      </c>
      <c r="X158" s="159">
        <f t="shared" si="7"/>
        <v>0</v>
      </c>
      <c r="Y158" s="30"/>
      <c r="Z158" s="30"/>
      <c r="AA158" s="30"/>
      <c r="AB158" s="30"/>
      <c r="AC158" s="30"/>
      <c r="AD158" s="30"/>
      <c r="AE158" s="30"/>
      <c r="AR158" s="160" t="s">
        <v>202</v>
      </c>
      <c r="AT158" s="160" t="s">
        <v>132</v>
      </c>
      <c r="AU158" s="160" t="s">
        <v>125</v>
      </c>
      <c r="AY158" s="15" t="s">
        <v>117</v>
      </c>
      <c r="BE158" s="161">
        <f t="shared" si="8"/>
        <v>0</v>
      </c>
      <c r="BF158" s="161">
        <f t="shared" si="9"/>
        <v>0</v>
      </c>
      <c r="BG158" s="161">
        <f t="shared" si="10"/>
        <v>0</v>
      </c>
      <c r="BH158" s="161">
        <f t="shared" si="11"/>
        <v>0</v>
      </c>
      <c r="BI158" s="161">
        <f t="shared" si="12"/>
        <v>0</v>
      </c>
      <c r="BJ158" s="15" t="s">
        <v>125</v>
      </c>
      <c r="BK158" s="161">
        <f t="shared" si="13"/>
        <v>0</v>
      </c>
      <c r="BL158" s="15" t="s">
        <v>124</v>
      </c>
      <c r="BM158" s="160" t="s">
        <v>270</v>
      </c>
    </row>
    <row r="159" spans="1:65" s="2" customFormat="1" ht="24.15" customHeight="1">
      <c r="A159" s="30"/>
      <c r="B159" s="146"/>
      <c r="C159" s="162" t="s">
        <v>271</v>
      </c>
      <c r="D159" s="162" t="s">
        <v>132</v>
      </c>
      <c r="E159" s="163" t="s">
        <v>272</v>
      </c>
      <c r="F159" s="164" t="s">
        <v>273</v>
      </c>
      <c r="G159" s="165" t="s">
        <v>123</v>
      </c>
      <c r="H159" s="166">
        <v>7</v>
      </c>
      <c r="I159" s="167"/>
      <c r="J159" s="168"/>
      <c r="K159" s="169">
        <f t="shared" si="1"/>
        <v>0</v>
      </c>
      <c r="L159" s="168"/>
      <c r="M159" s="170"/>
      <c r="N159" s="171" t="s">
        <v>1</v>
      </c>
      <c r="O159" s="156" t="s">
        <v>40</v>
      </c>
      <c r="P159" s="157">
        <f t="shared" si="2"/>
        <v>0</v>
      </c>
      <c r="Q159" s="157">
        <f t="shared" si="3"/>
        <v>0</v>
      </c>
      <c r="R159" s="157">
        <f t="shared" si="4"/>
        <v>0</v>
      </c>
      <c r="S159" s="59"/>
      <c r="T159" s="158">
        <f t="shared" si="5"/>
        <v>0</v>
      </c>
      <c r="U159" s="158">
        <v>0</v>
      </c>
      <c r="V159" s="158">
        <f t="shared" si="6"/>
        <v>0</v>
      </c>
      <c r="W159" s="158">
        <v>0</v>
      </c>
      <c r="X159" s="159">
        <f t="shared" si="7"/>
        <v>0</v>
      </c>
      <c r="Y159" s="30"/>
      <c r="Z159" s="30"/>
      <c r="AA159" s="30"/>
      <c r="AB159" s="30"/>
      <c r="AC159" s="30"/>
      <c r="AD159" s="30"/>
      <c r="AE159" s="30"/>
      <c r="AR159" s="160" t="s">
        <v>202</v>
      </c>
      <c r="AT159" s="160" t="s">
        <v>132</v>
      </c>
      <c r="AU159" s="160" t="s">
        <v>125</v>
      </c>
      <c r="AY159" s="15" t="s">
        <v>117</v>
      </c>
      <c r="BE159" s="161">
        <f t="shared" si="8"/>
        <v>0</v>
      </c>
      <c r="BF159" s="161">
        <f t="shared" si="9"/>
        <v>0</v>
      </c>
      <c r="BG159" s="161">
        <f t="shared" si="10"/>
        <v>0</v>
      </c>
      <c r="BH159" s="161">
        <f t="shared" si="11"/>
        <v>0</v>
      </c>
      <c r="BI159" s="161">
        <f t="shared" si="12"/>
        <v>0</v>
      </c>
      <c r="BJ159" s="15" t="s">
        <v>125</v>
      </c>
      <c r="BK159" s="161">
        <f t="shared" si="13"/>
        <v>0</v>
      </c>
      <c r="BL159" s="15" t="s">
        <v>124</v>
      </c>
      <c r="BM159" s="160" t="s">
        <v>274</v>
      </c>
    </row>
    <row r="160" spans="1:65" s="2" customFormat="1" ht="16.5" customHeight="1">
      <c r="A160" s="30"/>
      <c r="B160" s="146"/>
      <c r="C160" s="147" t="s">
        <v>275</v>
      </c>
      <c r="D160" s="147" t="s">
        <v>120</v>
      </c>
      <c r="E160" s="148" t="s">
        <v>276</v>
      </c>
      <c r="F160" s="149" t="s">
        <v>277</v>
      </c>
      <c r="G160" s="150" t="s">
        <v>123</v>
      </c>
      <c r="H160" s="151">
        <v>77</v>
      </c>
      <c r="I160" s="152"/>
      <c r="J160" s="152"/>
      <c r="K160" s="153">
        <f t="shared" si="1"/>
        <v>0</v>
      </c>
      <c r="L160" s="154"/>
      <c r="M160" s="31"/>
      <c r="N160" s="155" t="s">
        <v>1</v>
      </c>
      <c r="O160" s="156" t="s">
        <v>40</v>
      </c>
      <c r="P160" s="157">
        <f t="shared" si="2"/>
        <v>0</v>
      </c>
      <c r="Q160" s="157">
        <f t="shared" si="3"/>
        <v>0</v>
      </c>
      <c r="R160" s="157">
        <f t="shared" si="4"/>
        <v>0</v>
      </c>
      <c r="S160" s="59"/>
      <c r="T160" s="158">
        <f t="shared" si="5"/>
        <v>0</v>
      </c>
      <c r="U160" s="158">
        <v>0</v>
      </c>
      <c r="V160" s="158">
        <f t="shared" si="6"/>
        <v>0</v>
      </c>
      <c r="W160" s="158">
        <v>0</v>
      </c>
      <c r="X160" s="159">
        <f t="shared" si="7"/>
        <v>0</v>
      </c>
      <c r="Y160" s="30"/>
      <c r="Z160" s="30"/>
      <c r="AA160" s="30"/>
      <c r="AB160" s="30"/>
      <c r="AC160" s="30"/>
      <c r="AD160" s="30"/>
      <c r="AE160" s="30"/>
      <c r="AR160" s="160" t="s">
        <v>124</v>
      </c>
      <c r="AT160" s="160" t="s">
        <v>120</v>
      </c>
      <c r="AU160" s="160" t="s">
        <v>125</v>
      </c>
      <c r="AY160" s="15" t="s">
        <v>117</v>
      </c>
      <c r="BE160" s="161">
        <f t="shared" si="8"/>
        <v>0</v>
      </c>
      <c r="BF160" s="161">
        <f t="shared" si="9"/>
        <v>0</v>
      </c>
      <c r="BG160" s="161">
        <f t="shared" si="10"/>
        <v>0</v>
      </c>
      <c r="BH160" s="161">
        <f t="shared" si="11"/>
        <v>0</v>
      </c>
      <c r="BI160" s="161">
        <f t="shared" si="12"/>
        <v>0</v>
      </c>
      <c r="BJ160" s="15" t="s">
        <v>125</v>
      </c>
      <c r="BK160" s="161">
        <f t="shared" si="13"/>
        <v>0</v>
      </c>
      <c r="BL160" s="15" t="s">
        <v>124</v>
      </c>
      <c r="BM160" s="160" t="s">
        <v>278</v>
      </c>
    </row>
    <row r="161" spans="1:65" s="2" customFormat="1" ht="33" customHeight="1">
      <c r="A161" s="30"/>
      <c r="B161" s="146"/>
      <c r="C161" s="147" t="s">
        <v>279</v>
      </c>
      <c r="D161" s="147" t="s">
        <v>120</v>
      </c>
      <c r="E161" s="148" t="s">
        <v>280</v>
      </c>
      <c r="F161" s="149" t="s">
        <v>281</v>
      </c>
      <c r="G161" s="150" t="s">
        <v>123</v>
      </c>
      <c r="H161" s="151">
        <v>77</v>
      </c>
      <c r="I161" s="152"/>
      <c r="J161" s="152"/>
      <c r="K161" s="153">
        <f t="shared" si="1"/>
        <v>0</v>
      </c>
      <c r="L161" s="154"/>
      <c r="M161" s="31"/>
      <c r="N161" s="155" t="s">
        <v>1</v>
      </c>
      <c r="O161" s="156" t="s">
        <v>40</v>
      </c>
      <c r="P161" s="157">
        <f t="shared" si="2"/>
        <v>0</v>
      </c>
      <c r="Q161" s="157">
        <f t="shared" si="3"/>
        <v>0</v>
      </c>
      <c r="R161" s="157">
        <f t="shared" si="4"/>
        <v>0</v>
      </c>
      <c r="S161" s="59"/>
      <c r="T161" s="158">
        <f t="shared" si="5"/>
        <v>0</v>
      </c>
      <c r="U161" s="158">
        <v>0</v>
      </c>
      <c r="V161" s="158">
        <f t="shared" si="6"/>
        <v>0</v>
      </c>
      <c r="W161" s="158">
        <v>0</v>
      </c>
      <c r="X161" s="159">
        <f t="shared" si="7"/>
        <v>0</v>
      </c>
      <c r="Y161" s="30"/>
      <c r="Z161" s="30"/>
      <c r="AA161" s="30"/>
      <c r="AB161" s="30"/>
      <c r="AC161" s="30"/>
      <c r="AD161" s="30"/>
      <c r="AE161" s="30"/>
      <c r="AR161" s="160" t="s">
        <v>124</v>
      </c>
      <c r="AT161" s="160" t="s">
        <v>120</v>
      </c>
      <c r="AU161" s="160" t="s">
        <v>125</v>
      </c>
      <c r="AY161" s="15" t="s">
        <v>117</v>
      </c>
      <c r="BE161" s="161">
        <f t="shared" si="8"/>
        <v>0</v>
      </c>
      <c r="BF161" s="161">
        <f t="shared" si="9"/>
        <v>0</v>
      </c>
      <c r="BG161" s="161">
        <f t="shared" si="10"/>
        <v>0</v>
      </c>
      <c r="BH161" s="161">
        <f t="shared" si="11"/>
        <v>0</v>
      </c>
      <c r="BI161" s="161">
        <f t="shared" si="12"/>
        <v>0</v>
      </c>
      <c r="BJ161" s="15" t="s">
        <v>125</v>
      </c>
      <c r="BK161" s="161">
        <f t="shared" si="13"/>
        <v>0</v>
      </c>
      <c r="BL161" s="15" t="s">
        <v>124</v>
      </c>
      <c r="BM161" s="160" t="s">
        <v>282</v>
      </c>
    </row>
    <row r="162" spans="1:65" s="2" customFormat="1" ht="24.15" customHeight="1">
      <c r="A162" s="30"/>
      <c r="B162" s="146"/>
      <c r="C162" s="162" t="s">
        <v>283</v>
      </c>
      <c r="D162" s="162" t="s">
        <v>132</v>
      </c>
      <c r="E162" s="163" t="s">
        <v>284</v>
      </c>
      <c r="F162" s="164" t="s">
        <v>285</v>
      </c>
      <c r="G162" s="165" t="s">
        <v>123</v>
      </c>
      <c r="H162" s="166">
        <v>12</v>
      </c>
      <c r="I162" s="167"/>
      <c r="J162" s="168"/>
      <c r="K162" s="169">
        <f t="shared" si="1"/>
        <v>0</v>
      </c>
      <c r="L162" s="168"/>
      <c r="M162" s="170"/>
      <c r="N162" s="171" t="s">
        <v>1</v>
      </c>
      <c r="O162" s="156" t="s">
        <v>40</v>
      </c>
      <c r="P162" s="157">
        <f t="shared" si="2"/>
        <v>0</v>
      </c>
      <c r="Q162" s="157">
        <f t="shared" si="3"/>
        <v>0</v>
      </c>
      <c r="R162" s="157">
        <f t="shared" si="4"/>
        <v>0</v>
      </c>
      <c r="S162" s="59"/>
      <c r="T162" s="158">
        <f t="shared" si="5"/>
        <v>0</v>
      </c>
      <c r="U162" s="158">
        <v>0</v>
      </c>
      <c r="V162" s="158">
        <f t="shared" si="6"/>
        <v>0</v>
      </c>
      <c r="W162" s="158">
        <v>0</v>
      </c>
      <c r="X162" s="159">
        <f t="shared" si="7"/>
        <v>0</v>
      </c>
      <c r="Y162" s="30"/>
      <c r="Z162" s="30"/>
      <c r="AA162" s="30"/>
      <c r="AB162" s="30"/>
      <c r="AC162" s="30"/>
      <c r="AD162" s="30"/>
      <c r="AE162" s="30"/>
      <c r="AR162" s="160" t="s">
        <v>202</v>
      </c>
      <c r="AT162" s="160" t="s">
        <v>132</v>
      </c>
      <c r="AU162" s="160" t="s">
        <v>125</v>
      </c>
      <c r="AY162" s="15" t="s">
        <v>117</v>
      </c>
      <c r="BE162" s="161">
        <f t="shared" si="8"/>
        <v>0</v>
      </c>
      <c r="BF162" s="161">
        <f t="shared" si="9"/>
        <v>0</v>
      </c>
      <c r="BG162" s="161">
        <f t="shared" si="10"/>
        <v>0</v>
      </c>
      <c r="BH162" s="161">
        <f t="shared" si="11"/>
        <v>0</v>
      </c>
      <c r="BI162" s="161">
        <f t="shared" si="12"/>
        <v>0</v>
      </c>
      <c r="BJ162" s="15" t="s">
        <v>125</v>
      </c>
      <c r="BK162" s="161">
        <f t="shared" si="13"/>
        <v>0</v>
      </c>
      <c r="BL162" s="15" t="s">
        <v>124</v>
      </c>
      <c r="BM162" s="160" t="s">
        <v>286</v>
      </c>
    </row>
    <row r="163" spans="1:65" s="2" customFormat="1" ht="24.15" customHeight="1">
      <c r="A163" s="30"/>
      <c r="B163" s="146"/>
      <c r="C163" s="162" t="s">
        <v>287</v>
      </c>
      <c r="D163" s="162" t="s">
        <v>132</v>
      </c>
      <c r="E163" s="163" t="s">
        <v>288</v>
      </c>
      <c r="F163" s="164" t="s">
        <v>289</v>
      </c>
      <c r="G163" s="165" t="s">
        <v>123</v>
      </c>
      <c r="H163" s="166">
        <v>51</v>
      </c>
      <c r="I163" s="167"/>
      <c r="J163" s="168"/>
      <c r="K163" s="169">
        <f t="shared" si="1"/>
        <v>0</v>
      </c>
      <c r="L163" s="168"/>
      <c r="M163" s="170"/>
      <c r="N163" s="171" t="s">
        <v>1</v>
      </c>
      <c r="O163" s="156" t="s">
        <v>40</v>
      </c>
      <c r="P163" s="157">
        <f t="shared" si="2"/>
        <v>0</v>
      </c>
      <c r="Q163" s="157">
        <f t="shared" si="3"/>
        <v>0</v>
      </c>
      <c r="R163" s="157">
        <f t="shared" si="4"/>
        <v>0</v>
      </c>
      <c r="S163" s="59"/>
      <c r="T163" s="158">
        <f t="shared" si="5"/>
        <v>0</v>
      </c>
      <c r="U163" s="158">
        <v>0</v>
      </c>
      <c r="V163" s="158">
        <f t="shared" si="6"/>
        <v>0</v>
      </c>
      <c r="W163" s="158">
        <v>0</v>
      </c>
      <c r="X163" s="159">
        <f t="shared" si="7"/>
        <v>0</v>
      </c>
      <c r="Y163" s="30"/>
      <c r="Z163" s="30"/>
      <c r="AA163" s="30"/>
      <c r="AB163" s="30"/>
      <c r="AC163" s="30"/>
      <c r="AD163" s="30"/>
      <c r="AE163" s="30"/>
      <c r="AR163" s="160" t="s">
        <v>202</v>
      </c>
      <c r="AT163" s="160" t="s">
        <v>132</v>
      </c>
      <c r="AU163" s="160" t="s">
        <v>125</v>
      </c>
      <c r="AY163" s="15" t="s">
        <v>117</v>
      </c>
      <c r="BE163" s="161">
        <f t="shared" si="8"/>
        <v>0</v>
      </c>
      <c r="BF163" s="161">
        <f t="shared" si="9"/>
        <v>0</v>
      </c>
      <c r="BG163" s="161">
        <f t="shared" si="10"/>
        <v>0</v>
      </c>
      <c r="BH163" s="161">
        <f t="shared" si="11"/>
        <v>0</v>
      </c>
      <c r="BI163" s="161">
        <f t="shared" si="12"/>
        <v>0</v>
      </c>
      <c r="BJ163" s="15" t="s">
        <v>125</v>
      </c>
      <c r="BK163" s="161">
        <f t="shared" si="13"/>
        <v>0</v>
      </c>
      <c r="BL163" s="15" t="s">
        <v>124</v>
      </c>
      <c r="BM163" s="160" t="s">
        <v>290</v>
      </c>
    </row>
    <row r="164" spans="1:65" s="2" customFormat="1" ht="24.15" customHeight="1">
      <c r="A164" s="30"/>
      <c r="B164" s="146"/>
      <c r="C164" s="162" t="s">
        <v>291</v>
      </c>
      <c r="D164" s="162" t="s">
        <v>132</v>
      </c>
      <c r="E164" s="163" t="s">
        <v>292</v>
      </c>
      <c r="F164" s="164" t="s">
        <v>293</v>
      </c>
      <c r="G164" s="165" t="s">
        <v>123</v>
      </c>
      <c r="H164" s="166">
        <v>6</v>
      </c>
      <c r="I164" s="167"/>
      <c r="J164" s="168"/>
      <c r="K164" s="169">
        <f t="shared" si="1"/>
        <v>0</v>
      </c>
      <c r="L164" s="168"/>
      <c r="M164" s="170"/>
      <c r="N164" s="171" t="s">
        <v>1</v>
      </c>
      <c r="O164" s="156" t="s">
        <v>40</v>
      </c>
      <c r="P164" s="157">
        <f t="shared" si="2"/>
        <v>0</v>
      </c>
      <c r="Q164" s="157">
        <f t="shared" si="3"/>
        <v>0</v>
      </c>
      <c r="R164" s="157">
        <f t="shared" si="4"/>
        <v>0</v>
      </c>
      <c r="S164" s="59"/>
      <c r="T164" s="158">
        <f t="shared" si="5"/>
        <v>0</v>
      </c>
      <c r="U164" s="158">
        <v>0</v>
      </c>
      <c r="V164" s="158">
        <f t="shared" si="6"/>
        <v>0</v>
      </c>
      <c r="W164" s="158">
        <v>0</v>
      </c>
      <c r="X164" s="159">
        <f t="shared" si="7"/>
        <v>0</v>
      </c>
      <c r="Y164" s="30"/>
      <c r="Z164" s="30"/>
      <c r="AA164" s="30"/>
      <c r="AB164" s="30"/>
      <c r="AC164" s="30"/>
      <c r="AD164" s="30"/>
      <c r="AE164" s="30"/>
      <c r="AR164" s="160" t="s">
        <v>202</v>
      </c>
      <c r="AT164" s="160" t="s">
        <v>132</v>
      </c>
      <c r="AU164" s="160" t="s">
        <v>125</v>
      </c>
      <c r="AY164" s="15" t="s">
        <v>117</v>
      </c>
      <c r="BE164" s="161">
        <f t="shared" si="8"/>
        <v>0</v>
      </c>
      <c r="BF164" s="161">
        <f t="shared" si="9"/>
        <v>0</v>
      </c>
      <c r="BG164" s="161">
        <f t="shared" si="10"/>
        <v>0</v>
      </c>
      <c r="BH164" s="161">
        <f t="shared" si="11"/>
        <v>0</v>
      </c>
      <c r="BI164" s="161">
        <f t="shared" si="12"/>
        <v>0</v>
      </c>
      <c r="BJ164" s="15" t="s">
        <v>125</v>
      </c>
      <c r="BK164" s="161">
        <f t="shared" si="13"/>
        <v>0</v>
      </c>
      <c r="BL164" s="15" t="s">
        <v>124</v>
      </c>
      <c r="BM164" s="160" t="s">
        <v>294</v>
      </c>
    </row>
    <row r="165" spans="1:65" s="2" customFormat="1" ht="21.75" customHeight="1">
      <c r="A165" s="30"/>
      <c r="B165" s="146"/>
      <c r="C165" s="162" t="s">
        <v>295</v>
      </c>
      <c r="D165" s="162" t="s">
        <v>132</v>
      </c>
      <c r="E165" s="163" t="s">
        <v>296</v>
      </c>
      <c r="F165" s="164" t="s">
        <v>297</v>
      </c>
      <c r="G165" s="165" t="s">
        <v>123</v>
      </c>
      <c r="H165" s="166">
        <v>4</v>
      </c>
      <c r="I165" s="167"/>
      <c r="J165" s="168"/>
      <c r="K165" s="169">
        <f t="shared" si="1"/>
        <v>0</v>
      </c>
      <c r="L165" s="168"/>
      <c r="M165" s="170"/>
      <c r="N165" s="171" t="s">
        <v>1</v>
      </c>
      <c r="O165" s="156" t="s">
        <v>40</v>
      </c>
      <c r="P165" s="157">
        <f t="shared" si="2"/>
        <v>0</v>
      </c>
      <c r="Q165" s="157">
        <f t="shared" si="3"/>
        <v>0</v>
      </c>
      <c r="R165" s="157">
        <f t="shared" si="4"/>
        <v>0</v>
      </c>
      <c r="S165" s="59"/>
      <c r="T165" s="158">
        <f t="shared" si="5"/>
        <v>0</v>
      </c>
      <c r="U165" s="158">
        <v>0</v>
      </c>
      <c r="V165" s="158">
        <f t="shared" si="6"/>
        <v>0</v>
      </c>
      <c r="W165" s="158">
        <v>0</v>
      </c>
      <c r="X165" s="159">
        <f t="shared" si="7"/>
        <v>0</v>
      </c>
      <c r="Y165" s="30"/>
      <c r="Z165" s="30"/>
      <c r="AA165" s="30"/>
      <c r="AB165" s="30"/>
      <c r="AC165" s="30"/>
      <c r="AD165" s="30"/>
      <c r="AE165" s="30"/>
      <c r="AR165" s="160" t="s">
        <v>202</v>
      </c>
      <c r="AT165" s="160" t="s">
        <v>132</v>
      </c>
      <c r="AU165" s="160" t="s">
        <v>125</v>
      </c>
      <c r="AY165" s="15" t="s">
        <v>117</v>
      </c>
      <c r="BE165" s="161">
        <f t="shared" si="8"/>
        <v>0</v>
      </c>
      <c r="BF165" s="161">
        <f t="shared" si="9"/>
        <v>0</v>
      </c>
      <c r="BG165" s="161">
        <f t="shared" si="10"/>
        <v>0</v>
      </c>
      <c r="BH165" s="161">
        <f t="shared" si="11"/>
        <v>0</v>
      </c>
      <c r="BI165" s="161">
        <f t="shared" si="12"/>
        <v>0</v>
      </c>
      <c r="BJ165" s="15" t="s">
        <v>125</v>
      </c>
      <c r="BK165" s="161">
        <f t="shared" si="13"/>
        <v>0</v>
      </c>
      <c r="BL165" s="15" t="s">
        <v>124</v>
      </c>
      <c r="BM165" s="160" t="s">
        <v>298</v>
      </c>
    </row>
    <row r="166" spans="1:65" s="2" customFormat="1" ht="21.75" customHeight="1">
      <c r="A166" s="30"/>
      <c r="B166" s="146"/>
      <c r="C166" s="162" t="s">
        <v>299</v>
      </c>
      <c r="D166" s="162" t="s">
        <v>132</v>
      </c>
      <c r="E166" s="163" t="s">
        <v>75</v>
      </c>
      <c r="F166" s="164" t="s">
        <v>300</v>
      </c>
      <c r="G166" s="165" t="s">
        <v>123</v>
      </c>
      <c r="H166" s="166">
        <v>4</v>
      </c>
      <c r="I166" s="167"/>
      <c r="J166" s="168"/>
      <c r="K166" s="169">
        <f t="shared" si="1"/>
        <v>0</v>
      </c>
      <c r="L166" s="168"/>
      <c r="M166" s="170"/>
      <c r="N166" s="171" t="s">
        <v>1</v>
      </c>
      <c r="O166" s="156" t="s">
        <v>40</v>
      </c>
      <c r="P166" s="157">
        <f t="shared" si="2"/>
        <v>0</v>
      </c>
      <c r="Q166" s="157">
        <f t="shared" si="3"/>
        <v>0</v>
      </c>
      <c r="R166" s="157">
        <f t="shared" si="4"/>
        <v>0</v>
      </c>
      <c r="S166" s="59"/>
      <c r="T166" s="158">
        <f t="shared" si="5"/>
        <v>0</v>
      </c>
      <c r="U166" s="158">
        <v>0</v>
      </c>
      <c r="V166" s="158">
        <f t="shared" si="6"/>
        <v>0</v>
      </c>
      <c r="W166" s="158">
        <v>0</v>
      </c>
      <c r="X166" s="159">
        <f t="shared" si="7"/>
        <v>0</v>
      </c>
      <c r="Y166" s="30"/>
      <c r="Z166" s="30"/>
      <c r="AA166" s="30"/>
      <c r="AB166" s="30"/>
      <c r="AC166" s="30"/>
      <c r="AD166" s="30"/>
      <c r="AE166" s="30"/>
      <c r="AR166" s="160" t="s">
        <v>202</v>
      </c>
      <c r="AT166" s="160" t="s">
        <v>132</v>
      </c>
      <c r="AU166" s="160" t="s">
        <v>125</v>
      </c>
      <c r="AY166" s="15" t="s">
        <v>117</v>
      </c>
      <c r="BE166" s="161">
        <f t="shared" si="8"/>
        <v>0</v>
      </c>
      <c r="BF166" s="161">
        <f t="shared" si="9"/>
        <v>0</v>
      </c>
      <c r="BG166" s="161">
        <f t="shared" si="10"/>
        <v>0</v>
      </c>
      <c r="BH166" s="161">
        <f t="shared" si="11"/>
        <v>0</v>
      </c>
      <c r="BI166" s="161">
        <f t="shared" si="12"/>
        <v>0</v>
      </c>
      <c r="BJ166" s="15" t="s">
        <v>125</v>
      </c>
      <c r="BK166" s="161">
        <f t="shared" si="13"/>
        <v>0</v>
      </c>
      <c r="BL166" s="15" t="s">
        <v>124</v>
      </c>
      <c r="BM166" s="160" t="s">
        <v>301</v>
      </c>
    </row>
    <row r="167" spans="1:65" s="2" customFormat="1" ht="33" customHeight="1">
      <c r="A167" s="30"/>
      <c r="B167" s="146"/>
      <c r="C167" s="162" t="s">
        <v>302</v>
      </c>
      <c r="D167" s="162" t="s">
        <v>132</v>
      </c>
      <c r="E167" s="163" t="s">
        <v>303</v>
      </c>
      <c r="F167" s="164" t="s">
        <v>304</v>
      </c>
      <c r="G167" s="165" t="s">
        <v>123</v>
      </c>
      <c r="H167" s="166">
        <v>2</v>
      </c>
      <c r="I167" s="167"/>
      <c r="J167" s="168"/>
      <c r="K167" s="169">
        <f t="shared" si="1"/>
        <v>0</v>
      </c>
      <c r="L167" s="168"/>
      <c r="M167" s="170"/>
      <c r="N167" s="171" t="s">
        <v>1</v>
      </c>
      <c r="O167" s="156" t="s">
        <v>40</v>
      </c>
      <c r="P167" s="157">
        <f t="shared" si="2"/>
        <v>0</v>
      </c>
      <c r="Q167" s="157">
        <f t="shared" si="3"/>
        <v>0</v>
      </c>
      <c r="R167" s="157">
        <f t="shared" si="4"/>
        <v>0</v>
      </c>
      <c r="S167" s="59"/>
      <c r="T167" s="158">
        <f t="shared" si="5"/>
        <v>0</v>
      </c>
      <c r="U167" s="158">
        <v>0</v>
      </c>
      <c r="V167" s="158">
        <f t="shared" si="6"/>
        <v>0</v>
      </c>
      <c r="W167" s="158">
        <v>0</v>
      </c>
      <c r="X167" s="159">
        <f t="shared" si="7"/>
        <v>0</v>
      </c>
      <c r="Y167" s="30"/>
      <c r="Z167" s="30"/>
      <c r="AA167" s="30"/>
      <c r="AB167" s="30"/>
      <c r="AC167" s="30"/>
      <c r="AD167" s="30"/>
      <c r="AE167" s="30"/>
      <c r="AR167" s="160" t="s">
        <v>202</v>
      </c>
      <c r="AT167" s="160" t="s">
        <v>132</v>
      </c>
      <c r="AU167" s="160" t="s">
        <v>125</v>
      </c>
      <c r="AY167" s="15" t="s">
        <v>117</v>
      </c>
      <c r="BE167" s="161">
        <f t="shared" si="8"/>
        <v>0</v>
      </c>
      <c r="BF167" s="161">
        <f t="shared" si="9"/>
        <v>0</v>
      </c>
      <c r="BG167" s="161">
        <f t="shared" si="10"/>
        <v>0</v>
      </c>
      <c r="BH167" s="161">
        <f t="shared" si="11"/>
        <v>0</v>
      </c>
      <c r="BI167" s="161">
        <f t="shared" si="12"/>
        <v>0</v>
      </c>
      <c r="BJ167" s="15" t="s">
        <v>125</v>
      </c>
      <c r="BK167" s="161">
        <f t="shared" si="13"/>
        <v>0</v>
      </c>
      <c r="BL167" s="15" t="s">
        <v>124</v>
      </c>
      <c r="BM167" s="160" t="s">
        <v>305</v>
      </c>
    </row>
    <row r="168" spans="1:65" s="2" customFormat="1" ht="24.15" customHeight="1">
      <c r="A168" s="30"/>
      <c r="B168" s="146"/>
      <c r="C168" s="147" t="s">
        <v>306</v>
      </c>
      <c r="D168" s="147" t="s">
        <v>120</v>
      </c>
      <c r="E168" s="148" t="s">
        <v>307</v>
      </c>
      <c r="F168" s="149" t="s">
        <v>308</v>
      </c>
      <c r="G168" s="150" t="s">
        <v>129</v>
      </c>
      <c r="H168" s="151">
        <v>210</v>
      </c>
      <c r="I168" s="152"/>
      <c r="J168" s="152"/>
      <c r="K168" s="153">
        <f t="shared" si="1"/>
        <v>0</v>
      </c>
      <c r="L168" s="154"/>
      <c r="M168" s="31"/>
      <c r="N168" s="155" t="s">
        <v>1</v>
      </c>
      <c r="O168" s="156" t="s">
        <v>40</v>
      </c>
      <c r="P168" s="157">
        <f t="shared" si="2"/>
        <v>0</v>
      </c>
      <c r="Q168" s="157">
        <f t="shared" si="3"/>
        <v>0</v>
      </c>
      <c r="R168" s="157">
        <f t="shared" si="4"/>
        <v>0</v>
      </c>
      <c r="S168" s="59"/>
      <c r="T168" s="158">
        <f t="shared" si="5"/>
        <v>0</v>
      </c>
      <c r="U168" s="158">
        <v>0</v>
      </c>
      <c r="V168" s="158">
        <f t="shared" si="6"/>
        <v>0</v>
      </c>
      <c r="W168" s="158">
        <v>0</v>
      </c>
      <c r="X168" s="159">
        <f t="shared" si="7"/>
        <v>0</v>
      </c>
      <c r="Y168" s="30"/>
      <c r="Z168" s="30"/>
      <c r="AA168" s="30"/>
      <c r="AB168" s="30"/>
      <c r="AC168" s="30"/>
      <c r="AD168" s="30"/>
      <c r="AE168" s="30"/>
      <c r="AR168" s="160" t="s">
        <v>124</v>
      </c>
      <c r="AT168" s="160" t="s">
        <v>120</v>
      </c>
      <c r="AU168" s="160" t="s">
        <v>125</v>
      </c>
      <c r="AY168" s="15" t="s">
        <v>117</v>
      </c>
      <c r="BE168" s="161">
        <f t="shared" si="8"/>
        <v>0</v>
      </c>
      <c r="BF168" s="161">
        <f t="shared" si="9"/>
        <v>0</v>
      </c>
      <c r="BG168" s="161">
        <f t="shared" si="10"/>
        <v>0</v>
      </c>
      <c r="BH168" s="161">
        <f t="shared" si="11"/>
        <v>0</v>
      </c>
      <c r="BI168" s="161">
        <f t="shared" si="12"/>
        <v>0</v>
      </c>
      <c r="BJ168" s="15" t="s">
        <v>125</v>
      </c>
      <c r="BK168" s="161">
        <f t="shared" si="13"/>
        <v>0</v>
      </c>
      <c r="BL168" s="15" t="s">
        <v>124</v>
      </c>
      <c r="BM168" s="160" t="s">
        <v>309</v>
      </c>
    </row>
    <row r="169" spans="1:65" s="2" customFormat="1" ht="16.5" customHeight="1">
      <c r="A169" s="30"/>
      <c r="B169" s="146"/>
      <c r="C169" s="162" t="s">
        <v>310</v>
      </c>
      <c r="D169" s="162" t="s">
        <v>132</v>
      </c>
      <c r="E169" s="163" t="s">
        <v>311</v>
      </c>
      <c r="F169" s="164" t="s">
        <v>312</v>
      </c>
      <c r="G169" s="165" t="s">
        <v>313</v>
      </c>
      <c r="H169" s="166">
        <v>130.19999999999999</v>
      </c>
      <c r="I169" s="167"/>
      <c r="J169" s="168"/>
      <c r="K169" s="169">
        <f t="shared" si="1"/>
        <v>0</v>
      </c>
      <c r="L169" s="168"/>
      <c r="M169" s="170"/>
      <c r="N169" s="171" t="s">
        <v>1</v>
      </c>
      <c r="O169" s="156" t="s">
        <v>40</v>
      </c>
      <c r="P169" s="157">
        <f t="shared" si="2"/>
        <v>0</v>
      </c>
      <c r="Q169" s="157">
        <f t="shared" si="3"/>
        <v>0</v>
      </c>
      <c r="R169" s="157">
        <f t="shared" si="4"/>
        <v>0</v>
      </c>
      <c r="S169" s="59"/>
      <c r="T169" s="158">
        <f t="shared" si="5"/>
        <v>0</v>
      </c>
      <c r="U169" s="158">
        <v>1E-3</v>
      </c>
      <c r="V169" s="158">
        <f t="shared" si="6"/>
        <v>0.13019999999999998</v>
      </c>
      <c r="W169" s="158">
        <v>0</v>
      </c>
      <c r="X169" s="159">
        <f t="shared" si="7"/>
        <v>0</v>
      </c>
      <c r="Y169" s="30"/>
      <c r="Z169" s="30"/>
      <c r="AA169" s="30"/>
      <c r="AB169" s="30"/>
      <c r="AC169" s="30"/>
      <c r="AD169" s="30"/>
      <c r="AE169" s="30"/>
      <c r="AR169" s="160" t="s">
        <v>142</v>
      </c>
      <c r="AT169" s="160" t="s">
        <v>132</v>
      </c>
      <c r="AU169" s="160" t="s">
        <v>125</v>
      </c>
      <c r="AY169" s="15" t="s">
        <v>117</v>
      </c>
      <c r="BE169" s="161">
        <f t="shared" si="8"/>
        <v>0</v>
      </c>
      <c r="BF169" s="161">
        <f t="shared" si="9"/>
        <v>0</v>
      </c>
      <c r="BG169" s="161">
        <f t="shared" si="10"/>
        <v>0</v>
      </c>
      <c r="BH169" s="161">
        <f t="shared" si="11"/>
        <v>0</v>
      </c>
      <c r="BI169" s="161">
        <f t="shared" si="12"/>
        <v>0</v>
      </c>
      <c r="BJ169" s="15" t="s">
        <v>125</v>
      </c>
      <c r="BK169" s="161">
        <f t="shared" si="13"/>
        <v>0</v>
      </c>
      <c r="BL169" s="15" t="s">
        <v>142</v>
      </c>
      <c r="BM169" s="160" t="s">
        <v>314</v>
      </c>
    </row>
    <row r="170" spans="1:65" s="13" customFormat="1" ht="10.199999999999999">
      <c r="B170" s="172"/>
      <c r="D170" s="173" t="s">
        <v>315</v>
      </c>
      <c r="F170" s="174" t="s">
        <v>316</v>
      </c>
      <c r="H170" s="175">
        <v>130.19999999999999</v>
      </c>
      <c r="I170" s="176"/>
      <c r="J170" s="176"/>
      <c r="M170" s="172"/>
      <c r="N170" s="177"/>
      <c r="O170" s="178"/>
      <c r="P170" s="178"/>
      <c r="Q170" s="178"/>
      <c r="R170" s="178"/>
      <c r="S170" s="178"/>
      <c r="T170" s="178"/>
      <c r="U170" s="178"/>
      <c r="V170" s="178"/>
      <c r="W170" s="178"/>
      <c r="X170" s="179"/>
      <c r="AT170" s="180" t="s">
        <v>315</v>
      </c>
      <c r="AU170" s="180" t="s">
        <v>125</v>
      </c>
      <c r="AV170" s="13" t="s">
        <v>125</v>
      </c>
      <c r="AW170" s="13" t="s">
        <v>3</v>
      </c>
      <c r="AX170" s="13" t="s">
        <v>81</v>
      </c>
      <c r="AY170" s="180" t="s">
        <v>117</v>
      </c>
    </row>
    <row r="171" spans="1:65" s="2" customFormat="1" ht="16.5" customHeight="1">
      <c r="A171" s="30"/>
      <c r="B171" s="146"/>
      <c r="C171" s="147" t="s">
        <v>317</v>
      </c>
      <c r="D171" s="147" t="s">
        <v>120</v>
      </c>
      <c r="E171" s="148" t="s">
        <v>318</v>
      </c>
      <c r="F171" s="149" t="s">
        <v>319</v>
      </c>
      <c r="G171" s="150" t="s">
        <v>123</v>
      </c>
      <c r="H171" s="151">
        <v>14</v>
      </c>
      <c r="I171" s="152"/>
      <c r="J171" s="152"/>
      <c r="K171" s="153">
        <f t="shared" ref="K171:K184" si="14">ROUND(P171*H171,2)</f>
        <v>0</v>
      </c>
      <c r="L171" s="154"/>
      <c r="M171" s="31"/>
      <c r="N171" s="155" t="s">
        <v>1</v>
      </c>
      <c r="O171" s="156" t="s">
        <v>40</v>
      </c>
      <c r="P171" s="157">
        <f t="shared" ref="P171:P184" si="15">I171+J171</f>
        <v>0</v>
      </c>
      <c r="Q171" s="157">
        <f t="shared" ref="Q171:Q184" si="16">ROUND(I171*H171,2)</f>
        <v>0</v>
      </c>
      <c r="R171" s="157">
        <f t="shared" ref="R171:R184" si="17">ROUND(J171*H171,2)</f>
        <v>0</v>
      </c>
      <c r="S171" s="59"/>
      <c r="T171" s="158">
        <f t="shared" ref="T171:T184" si="18">S171*H171</f>
        <v>0</v>
      </c>
      <c r="U171" s="158">
        <v>0</v>
      </c>
      <c r="V171" s="158">
        <f t="shared" ref="V171:V184" si="19">U171*H171</f>
        <v>0</v>
      </c>
      <c r="W171" s="158">
        <v>0</v>
      </c>
      <c r="X171" s="159">
        <f t="shared" ref="X171:X184" si="20">W171*H171</f>
        <v>0</v>
      </c>
      <c r="Y171" s="30"/>
      <c r="Z171" s="30"/>
      <c r="AA171" s="30"/>
      <c r="AB171" s="30"/>
      <c r="AC171" s="30"/>
      <c r="AD171" s="30"/>
      <c r="AE171" s="30"/>
      <c r="AR171" s="160" t="s">
        <v>124</v>
      </c>
      <c r="AT171" s="160" t="s">
        <v>120</v>
      </c>
      <c r="AU171" s="160" t="s">
        <v>125</v>
      </c>
      <c r="AY171" s="15" t="s">
        <v>117</v>
      </c>
      <c r="BE171" s="161">
        <f t="shared" ref="BE171:BE184" si="21">IF(O171="základná",K171,0)</f>
        <v>0</v>
      </c>
      <c r="BF171" s="161">
        <f t="shared" ref="BF171:BF184" si="22">IF(O171="znížená",K171,0)</f>
        <v>0</v>
      </c>
      <c r="BG171" s="161">
        <f t="shared" ref="BG171:BG184" si="23">IF(O171="zákl. prenesená",K171,0)</f>
        <v>0</v>
      </c>
      <c r="BH171" s="161">
        <f t="shared" ref="BH171:BH184" si="24">IF(O171="zníž. prenesená",K171,0)</f>
        <v>0</v>
      </c>
      <c r="BI171" s="161">
        <f t="shared" ref="BI171:BI184" si="25">IF(O171="nulová",K171,0)</f>
        <v>0</v>
      </c>
      <c r="BJ171" s="15" t="s">
        <v>125</v>
      </c>
      <c r="BK171" s="161">
        <f t="shared" ref="BK171:BK184" si="26">ROUND(P171*H171,2)</f>
        <v>0</v>
      </c>
      <c r="BL171" s="15" t="s">
        <v>124</v>
      </c>
      <c r="BM171" s="160" t="s">
        <v>320</v>
      </c>
    </row>
    <row r="172" spans="1:65" s="2" customFormat="1" ht="16.5" customHeight="1">
      <c r="A172" s="30"/>
      <c r="B172" s="146"/>
      <c r="C172" s="162" t="s">
        <v>321</v>
      </c>
      <c r="D172" s="162" t="s">
        <v>132</v>
      </c>
      <c r="E172" s="163" t="s">
        <v>322</v>
      </c>
      <c r="F172" s="164" t="s">
        <v>323</v>
      </c>
      <c r="G172" s="165" t="s">
        <v>123</v>
      </c>
      <c r="H172" s="166">
        <v>14</v>
      </c>
      <c r="I172" s="167"/>
      <c r="J172" s="168"/>
      <c r="K172" s="169">
        <f t="shared" si="14"/>
        <v>0</v>
      </c>
      <c r="L172" s="168"/>
      <c r="M172" s="170"/>
      <c r="N172" s="171" t="s">
        <v>1</v>
      </c>
      <c r="O172" s="156" t="s">
        <v>40</v>
      </c>
      <c r="P172" s="157">
        <f t="shared" si="15"/>
        <v>0</v>
      </c>
      <c r="Q172" s="157">
        <f t="shared" si="16"/>
        <v>0</v>
      </c>
      <c r="R172" s="157">
        <f t="shared" si="17"/>
        <v>0</v>
      </c>
      <c r="S172" s="59"/>
      <c r="T172" s="158">
        <f t="shared" si="18"/>
        <v>0</v>
      </c>
      <c r="U172" s="158">
        <v>3.0000000000000001E-5</v>
      </c>
      <c r="V172" s="158">
        <f t="shared" si="19"/>
        <v>4.2000000000000002E-4</v>
      </c>
      <c r="W172" s="158">
        <v>0</v>
      </c>
      <c r="X172" s="159">
        <f t="shared" si="20"/>
        <v>0</v>
      </c>
      <c r="Y172" s="30"/>
      <c r="Z172" s="30"/>
      <c r="AA172" s="30"/>
      <c r="AB172" s="30"/>
      <c r="AC172" s="30"/>
      <c r="AD172" s="30"/>
      <c r="AE172" s="30"/>
      <c r="AR172" s="160" t="s">
        <v>142</v>
      </c>
      <c r="AT172" s="160" t="s">
        <v>132</v>
      </c>
      <c r="AU172" s="160" t="s">
        <v>125</v>
      </c>
      <c r="AY172" s="15" t="s">
        <v>117</v>
      </c>
      <c r="BE172" s="161">
        <f t="shared" si="21"/>
        <v>0</v>
      </c>
      <c r="BF172" s="161">
        <f t="shared" si="22"/>
        <v>0</v>
      </c>
      <c r="BG172" s="161">
        <f t="shared" si="23"/>
        <v>0</v>
      </c>
      <c r="BH172" s="161">
        <f t="shared" si="24"/>
        <v>0</v>
      </c>
      <c r="BI172" s="161">
        <f t="shared" si="25"/>
        <v>0</v>
      </c>
      <c r="BJ172" s="15" t="s">
        <v>125</v>
      </c>
      <c r="BK172" s="161">
        <f t="shared" si="26"/>
        <v>0</v>
      </c>
      <c r="BL172" s="15" t="s">
        <v>142</v>
      </c>
      <c r="BM172" s="160" t="s">
        <v>324</v>
      </c>
    </row>
    <row r="173" spans="1:65" s="2" customFormat="1" ht="16.5" customHeight="1">
      <c r="A173" s="30"/>
      <c r="B173" s="146"/>
      <c r="C173" s="147" t="s">
        <v>325</v>
      </c>
      <c r="D173" s="147" t="s">
        <v>120</v>
      </c>
      <c r="E173" s="148" t="s">
        <v>326</v>
      </c>
      <c r="F173" s="149" t="s">
        <v>327</v>
      </c>
      <c r="G173" s="150" t="s">
        <v>123</v>
      </c>
      <c r="H173" s="151">
        <v>126</v>
      </c>
      <c r="I173" s="152"/>
      <c r="J173" s="152"/>
      <c r="K173" s="153">
        <f t="shared" si="14"/>
        <v>0</v>
      </c>
      <c r="L173" s="154"/>
      <c r="M173" s="31"/>
      <c r="N173" s="155" t="s">
        <v>1</v>
      </c>
      <c r="O173" s="156" t="s">
        <v>40</v>
      </c>
      <c r="P173" s="157">
        <f t="shared" si="15"/>
        <v>0</v>
      </c>
      <c r="Q173" s="157">
        <f t="shared" si="16"/>
        <v>0</v>
      </c>
      <c r="R173" s="157">
        <f t="shared" si="17"/>
        <v>0</v>
      </c>
      <c r="S173" s="59"/>
      <c r="T173" s="158">
        <f t="shared" si="18"/>
        <v>0</v>
      </c>
      <c r="U173" s="158">
        <v>0</v>
      </c>
      <c r="V173" s="158">
        <f t="shared" si="19"/>
        <v>0</v>
      </c>
      <c r="W173" s="158">
        <v>0</v>
      </c>
      <c r="X173" s="159">
        <f t="shared" si="20"/>
        <v>0</v>
      </c>
      <c r="Y173" s="30"/>
      <c r="Z173" s="30"/>
      <c r="AA173" s="30"/>
      <c r="AB173" s="30"/>
      <c r="AC173" s="30"/>
      <c r="AD173" s="30"/>
      <c r="AE173" s="30"/>
      <c r="AR173" s="160" t="s">
        <v>124</v>
      </c>
      <c r="AT173" s="160" t="s">
        <v>120</v>
      </c>
      <c r="AU173" s="160" t="s">
        <v>125</v>
      </c>
      <c r="AY173" s="15" t="s">
        <v>117</v>
      </c>
      <c r="BE173" s="161">
        <f t="shared" si="21"/>
        <v>0</v>
      </c>
      <c r="BF173" s="161">
        <f t="shared" si="22"/>
        <v>0</v>
      </c>
      <c r="BG173" s="161">
        <f t="shared" si="23"/>
        <v>0</v>
      </c>
      <c r="BH173" s="161">
        <f t="shared" si="24"/>
        <v>0</v>
      </c>
      <c r="BI173" s="161">
        <f t="shared" si="25"/>
        <v>0</v>
      </c>
      <c r="BJ173" s="15" t="s">
        <v>125</v>
      </c>
      <c r="BK173" s="161">
        <f t="shared" si="26"/>
        <v>0</v>
      </c>
      <c r="BL173" s="15" t="s">
        <v>124</v>
      </c>
      <c r="BM173" s="160" t="s">
        <v>328</v>
      </c>
    </row>
    <row r="174" spans="1:65" s="2" customFormat="1" ht="24.15" customHeight="1">
      <c r="A174" s="30"/>
      <c r="B174" s="146"/>
      <c r="C174" s="162" t="s">
        <v>329</v>
      </c>
      <c r="D174" s="162" t="s">
        <v>132</v>
      </c>
      <c r="E174" s="163" t="s">
        <v>330</v>
      </c>
      <c r="F174" s="164" t="s">
        <v>331</v>
      </c>
      <c r="G174" s="165" t="s">
        <v>123</v>
      </c>
      <c r="H174" s="166">
        <v>126</v>
      </c>
      <c r="I174" s="167"/>
      <c r="J174" s="168"/>
      <c r="K174" s="169">
        <f t="shared" si="14"/>
        <v>0</v>
      </c>
      <c r="L174" s="168"/>
      <c r="M174" s="170"/>
      <c r="N174" s="171" t="s">
        <v>1</v>
      </c>
      <c r="O174" s="156" t="s">
        <v>40</v>
      </c>
      <c r="P174" s="157">
        <f t="shared" si="15"/>
        <v>0</v>
      </c>
      <c r="Q174" s="157">
        <f t="shared" si="16"/>
        <v>0</v>
      </c>
      <c r="R174" s="157">
        <f t="shared" si="17"/>
        <v>0</v>
      </c>
      <c r="S174" s="59"/>
      <c r="T174" s="158">
        <f t="shared" si="18"/>
        <v>0</v>
      </c>
      <c r="U174" s="158">
        <v>4.0000000000000002E-4</v>
      </c>
      <c r="V174" s="158">
        <f t="shared" si="19"/>
        <v>5.04E-2</v>
      </c>
      <c r="W174" s="158">
        <v>0</v>
      </c>
      <c r="X174" s="159">
        <f t="shared" si="20"/>
        <v>0</v>
      </c>
      <c r="Y174" s="30"/>
      <c r="Z174" s="30"/>
      <c r="AA174" s="30"/>
      <c r="AB174" s="30"/>
      <c r="AC174" s="30"/>
      <c r="AD174" s="30"/>
      <c r="AE174" s="30"/>
      <c r="AR174" s="160" t="s">
        <v>142</v>
      </c>
      <c r="AT174" s="160" t="s">
        <v>132</v>
      </c>
      <c r="AU174" s="160" t="s">
        <v>125</v>
      </c>
      <c r="AY174" s="15" t="s">
        <v>117</v>
      </c>
      <c r="BE174" s="161">
        <f t="shared" si="21"/>
        <v>0</v>
      </c>
      <c r="BF174" s="161">
        <f t="shared" si="22"/>
        <v>0</v>
      </c>
      <c r="BG174" s="161">
        <f t="shared" si="23"/>
        <v>0</v>
      </c>
      <c r="BH174" s="161">
        <f t="shared" si="24"/>
        <v>0</v>
      </c>
      <c r="BI174" s="161">
        <f t="shared" si="25"/>
        <v>0</v>
      </c>
      <c r="BJ174" s="15" t="s">
        <v>125</v>
      </c>
      <c r="BK174" s="161">
        <f t="shared" si="26"/>
        <v>0</v>
      </c>
      <c r="BL174" s="15" t="s">
        <v>142</v>
      </c>
      <c r="BM174" s="160" t="s">
        <v>332</v>
      </c>
    </row>
    <row r="175" spans="1:65" s="2" customFormat="1" ht="21.75" customHeight="1">
      <c r="A175" s="30"/>
      <c r="B175" s="146"/>
      <c r="C175" s="147" t="s">
        <v>333</v>
      </c>
      <c r="D175" s="147" t="s">
        <v>120</v>
      </c>
      <c r="E175" s="148" t="s">
        <v>334</v>
      </c>
      <c r="F175" s="149" t="s">
        <v>335</v>
      </c>
      <c r="G175" s="150" t="s">
        <v>123</v>
      </c>
      <c r="H175" s="151">
        <v>32</v>
      </c>
      <c r="I175" s="152"/>
      <c r="J175" s="152"/>
      <c r="K175" s="153">
        <f t="shared" si="14"/>
        <v>0</v>
      </c>
      <c r="L175" s="154"/>
      <c r="M175" s="31"/>
      <c r="N175" s="155" t="s">
        <v>1</v>
      </c>
      <c r="O175" s="156" t="s">
        <v>40</v>
      </c>
      <c r="P175" s="157">
        <f t="shared" si="15"/>
        <v>0</v>
      </c>
      <c r="Q175" s="157">
        <f t="shared" si="16"/>
        <v>0</v>
      </c>
      <c r="R175" s="157">
        <f t="shared" si="17"/>
        <v>0</v>
      </c>
      <c r="S175" s="59"/>
      <c r="T175" s="158">
        <f t="shared" si="18"/>
        <v>0</v>
      </c>
      <c r="U175" s="158">
        <v>0</v>
      </c>
      <c r="V175" s="158">
        <f t="shared" si="19"/>
        <v>0</v>
      </c>
      <c r="W175" s="158">
        <v>0</v>
      </c>
      <c r="X175" s="159">
        <f t="shared" si="20"/>
        <v>0</v>
      </c>
      <c r="Y175" s="30"/>
      <c r="Z175" s="30"/>
      <c r="AA175" s="30"/>
      <c r="AB175" s="30"/>
      <c r="AC175" s="30"/>
      <c r="AD175" s="30"/>
      <c r="AE175" s="30"/>
      <c r="AR175" s="160" t="s">
        <v>124</v>
      </c>
      <c r="AT175" s="160" t="s">
        <v>120</v>
      </c>
      <c r="AU175" s="160" t="s">
        <v>125</v>
      </c>
      <c r="AY175" s="15" t="s">
        <v>117</v>
      </c>
      <c r="BE175" s="161">
        <f t="shared" si="21"/>
        <v>0</v>
      </c>
      <c r="BF175" s="161">
        <f t="shared" si="22"/>
        <v>0</v>
      </c>
      <c r="BG175" s="161">
        <f t="shared" si="23"/>
        <v>0</v>
      </c>
      <c r="BH175" s="161">
        <f t="shared" si="24"/>
        <v>0</v>
      </c>
      <c r="BI175" s="161">
        <f t="shared" si="25"/>
        <v>0</v>
      </c>
      <c r="BJ175" s="15" t="s">
        <v>125</v>
      </c>
      <c r="BK175" s="161">
        <f t="shared" si="26"/>
        <v>0</v>
      </c>
      <c r="BL175" s="15" t="s">
        <v>124</v>
      </c>
      <c r="BM175" s="160" t="s">
        <v>336</v>
      </c>
    </row>
    <row r="176" spans="1:65" s="2" customFormat="1" ht="16.5" customHeight="1">
      <c r="A176" s="30"/>
      <c r="B176" s="146"/>
      <c r="C176" s="162" t="s">
        <v>337</v>
      </c>
      <c r="D176" s="162" t="s">
        <v>132</v>
      </c>
      <c r="E176" s="163" t="s">
        <v>338</v>
      </c>
      <c r="F176" s="164" t="s">
        <v>339</v>
      </c>
      <c r="G176" s="165" t="s">
        <v>123</v>
      </c>
      <c r="H176" s="166">
        <v>32</v>
      </c>
      <c r="I176" s="167"/>
      <c r="J176" s="168"/>
      <c r="K176" s="169">
        <f t="shared" si="14"/>
        <v>0</v>
      </c>
      <c r="L176" s="168"/>
      <c r="M176" s="170"/>
      <c r="N176" s="171" t="s">
        <v>1</v>
      </c>
      <c r="O176" s="156" t="s">
        <v>40</v>
      </c>
      <c r="P176" s="157">
        <f t="shared" si="15"/>
        <v>0</v>
      </c>
      <c r="Q176" s="157">
        <f t="shared" si="16"/>
        <v>0</v>
      </c>
      <c r="R176" s="157">
        <f t="shared" si="17"/>
        <v>0</v>
      </c>
      <c r="S176" s="59"/>
      <c r="T176" s="158">
        <f t="shared" si="18"/>
        <v>0</v>
      </c>
      <c r="U176" s="158">
        <v>2.2000000000000001E-4</v>
      </c>
      <c r="V176" s="158">
        <f t="shared" si="19"/>
        <v>7.0400000000000003E-3</v>
      </c>
      <c r="W176" s="158">
        <v>0</v>
      </c>
      <c r="X176" s="159">
        <f t="shared" si="20"/>
        <v>0</v>
      </c>
      <c r="Y176" s="30"/>
      <c r="Z176" s="30"/>
      <c r="AA176" s="30"/>
      <c r="AB176" s="30"/>
      <c r="AC176" s="30"/>
      <c r="AD176" s="30"/>
      <c r="AE176" s="30"/>
      <c r="AR176" s="160" t="s">
        <v>142</v>
      </c>
      <c r="AT176" s="160" t="s">
        <v>132</v>
      </c>
      <c r="AU176" s="160" t="s">
        <v>125</v>
      </c>
      <c r="AY176" s="15" t="s">
        <v>117</v>
      </c>
      <c r="BE176" s="161">
        <f t="shared" si="21"/>
        <v>0</v>
      </c>
      <c r="BF176" s="161">
        <f t="shared" si="22"/>
        <v>0</v>
      </c>
      <c r="BG176" s="161">
        <f t="shared" si="23"/>
        <v>0</v>
      </c>
      <c r="BH176" s="161">
        <f t="shared" si="24"/>
        <v>0</v>
      </c>
      <c r="BI176" s="161">
        <f t="shared" si="25"/>
        <v>0</v>
      </c>
      <c r="BJ176" s="15" t="s">
        <v>125</v>
      </c>
      <c r="BK176" s="161">
        <f t="shared" si="26"/>
        <v>0</v>
      </c>
      <c r="BL176" s="15" t="s">
        <v>142</v>
      </c>
      <c r="BM176" s="160" t="s">
        <v>340</v>
      </c>
    </row>
    <row r="177" spans="1:65" s="2" customFormat="1" ht="16.5" customHeight="1">
      <c r="A177" s="30"/>
      <c r="B177" s="146"/>
      <c r="C177" s="147" t="s">
        <v>341</v>
      </c>
      <c r="D177" s="147" t="s">
        <v>120</v>
      </c>
      <c r="E177" s="148" t="s">
        <v>342</v>
      </c>
      <c r="F177" s="149" t="s">
        <v>343</v>
      </c>
      <c r="G177" s="150" t="s">
        <v>123</v>
      </c>
      <c r="H177" s="151">
        <v>6</v>
      </c>
      <c r="I177" s="152"/>
      <c r="J177" s="152"/>
      <c r="K177" s="153">
        <f t="shared" si="14"/>
        <v>0</v>
      </c>
      <c r="L177" s="154"/>
      <c r="M177" s="31"/>
      <c r="N177" s="155" t="s">
        <v>1</v>
      </c>
      <c r="O177" s="156" t="s">
        <v>40</v>
      </c>
      <c r="P177" s="157">
        <f t="shared" si="15"/>
        <v>0</v>
      </c>
      <c r="Q177" s="157">
        <f t="shared" si="16"/>
        <v>0</v>
      </c>
      <c r="R177" s="157">
        <f t="shared" si="17"/>
        <v>0</v>
      </c>
      <c r="S177" s="59"/>
      <c r="T177" s="158">
        <f t="shared" si="18"/>
        <v>0</v>
      </c>
      <c r="U177" s="158">
        <v>0</v>
      </c>
      <c r="V177" s="158">
        <f t="shared" si="19"/>
        <v>0</v>
      </c>
      <c r="W177" s="158">
        <v>0</v>
      </c>
      <c r="X177" s="159">
        <f t="shared" si="20"/>
        <v>0</v>
      </c>
      <c r="Y177" s="30"/>
      <c r="Z177" s="30"/>
      <c r="AA177" s="30"/>
      <c r="AB177" s="30"/>
      <c r="AC177" s="30"/>
      <c r="AD177" s="30"/>
      <c r="AE177" s="30"/>
      <c r="AR177" s="160" t="s">
        <v>124</v>
      </c>
      <c r="AT177" s="160" t="s">
        <v>120</v>
      </c>
      <c r="AU177" s="160" t="s">
        <v>125</v>
      </c>
      <c r="AY177" s="15" t="s">
        <v>117</v>
      </c>
      <c r="BE177" s="161">
        <f t="shared" si="21"/>
        <v>0</v>
      </c>
      <c r="BF177" s="161">
        <f t="shared" si="22"/>
        <v>0</v>
      </c>
      <c r="BG177" s="161">
        <f t="shared" si="23"/>
        <v>0</v>
      </c>
      <c r="BH177" s="161">
        <f t="shared" si="24"/>
        <v>0</v>
      </c>
      <c r="BI177" s="161">
        <f t="shared" si="25"/>
        <v>0</v>
      </c>
      <c r="BJ177" s="15" t="s">
        <v>125</v>
      </c>
      <c r="BK177" s="161">
        <f t="shared" si="26"/>
        <v>0</v>
      </c>
      <c r="BL177" s="15" t="s">
        <v>124</v>
      </c>
      <c r="BM177" s="160" t="s">
        <v>344</v>
      </c>
    </row>
    <row r="178" spans="1:65" s="2" customFormat="1" ht="16.5" customHeight="1">
      <c r="A178" s="30"/>
      <c r="B178" s="146"/>
      <c r="C178" s="162" t="s">
        <v>345</v>
      </c>
      <c r="D178" s="162" t="s">
        <v>132</v>
      </c>
      <c r="E178" s="163" t="s">
        <v>346</v>
      </c>
      <c r="F178" s="164" t="s">
        <v>347</v>
      </c>
      <c r="G178" s="165" t="s">
        <v>123</v>
      </c>
      <c r="H178" s="166">
        <v>6</v>
      </c>
      <c r="I178" s="167"/>
      <c r="J178" s="168"/>
      <c r="K178" s="169">
        <f t="shared" si="14"/>
        <v>0</v>
      </c>
      <c r="L178" s="168"/>
      <c r="M178" s="170"/>
      <c r="N178" s="171" t="s">
        <v>1</v>
      </c>
      <c r="O178" s="156" t="s">
        <v>40</v>
      </c>
      <c r="P178" s="157">
        <f t="shared" si="15"/>
        <v>0</v>
      </c>
      <c r="Q178" s="157">
        <f t="shared" si="16"/>
        <v>0</v>
      </c>
      <c r="R178" s="157">
        <f t="shared" si="17"/>
        <v>0</v>
      </c>
      <c r="S178" s="59"/>
      <c r="T178" s="158">
        <f t="shared" si="18"/>
        <v>0</v>
      </c>
      <c r="U178" s="158">
        <v>1.4999999999999999E-4</v>
      </c>
      <c r="V178" s="158">
        <f t="shared" si="19"/>
        <v>8.9999999999999998E-4</v>
      </c>
      <c r="W178" s="158">
        <v>0</v>
      </c>
      <c r="X178" s="159">
        <f t="shared" si="20"/>
        <v>0</v>
      </c>
      <c r="Y178" s="30"/>
      <c r="Z178" s="30"/>
      <c r="AA178" s="30"/>
      <c r="AB178" s="30"/>
      <c r="AC178" s="30"/>
      <c r="AD178" s="30"/>
      <c r="AE178" s="30"/>
      <c r="AR178" s="160" t="s">
        <v>142</v>
      </c>
      <c r="AT178" s="160" t="s">
        <v>132</v>
      </c>
      <c r="AU178" s="160" t="s">
        <v>125</v>
      </c>
      <c r="AY178" s="15" t="s">
        <v>117</v>
      </c>
      <c r="BE178" s="161">
        <f t="shared" si="21"/>
        <v>0</v>
      </c>
      <c r="BF178" s="161">
        <f t="shared" si="22"/>
        <v>0</v>
      </c>
      <c r="BG178" s="161">
        <f t="shared" si="23"/>
        <v>0</v>
      </c>
      <c r="BH178" s="161">
        <f t="shared" si="24"/>
        <v>0</v>
      </c>
      <c r="BI178" s="161">
        <f t="shared" si="25"/>
        <v>0</v>
      </c>
      <c r="BJ178" s="15" t="s">
        <v>125</v>
      </c>
      <c r="BK178" s="161">
        <f t="shared" si="26"/>
        <v>0</v>
      </c>
      <c r="BL178" s="15" t="s">
        <v>142</v>
      </c>
      <c r="BM178" s="160" t="s">
        <v>348</v>
      </c>
    </row>
    <row r="179" spans="1:65" s="2" customFormat="1" ht="16.5" customHeight="1">
      <c r="A179" s="30"/>
      <c r="B179" s="146"/>
      <c r="C179" s="147" t="s">
        <v>349</v>
      </c>
      <c r="D179" s="147" t="s">
        <v>120</v>
      </c>
      <c r="E179" s="148" t="s">
        <v>350</v>
      </c>
      <c r="F179" s="149" t="s">
        <v>351</v>
      </c>
      <c r="G179" s="150" t="s">
        <v>123</v>
      </c>
      <c r="H179" s="151">
        <v>14</v>
      </c>
      <c r="I179" s="152"/>
      <c r="J179" s="152"/>
      <c r="K179" s="153">
        <f t="shared" si="14"/>
        <v>0</v>
      </c>
      <c r="L179" s="154"/>
      <c r="M179" s="31"/>
      <c r="N179" s="155" t="s">
        <v>1</v>
      </c>
      <c r="O179" s="156" t="s">
        <v>40</v>
      </c>
      <c r="P179" s="157">
        <f t="shared" si="15"/>
        <v>0</v>
      </c>
      <c r="Q179" s="157">
        <f t="shared" si="16"/>
        <v>0</v>
      </c>
      <c r="R179" s="157">
        <f t="shared" si="17"/>
        <v>0</v>
      </c>
      <c r="S179" s="59"/>
      <c r="T179" s="158">
        <f t="shared" si="18"/>
        <v>0</v>
      </c>
      <c r="U179" s="158">
        <v>0</v>
      </c>
      <c r="V179" s="158">
        <f t="shared" si="19"/>
        <v>0</v>
      </c>
      <c r="W179" s="158">
        <v>0</v>
      </c>
      <c r="X179" s="159">
        <f t="shared" si="20"/>
        <v>0</v>
      </c>
      <c r="Y179" s="30"/>
      <c r="Z179" s="30"/>
      <c r="AA179" s="30"/>
      <c r="AB179" s="30"/>
      <c r="AC179" s="30"/>
      <c r="AD179" s="30"/>
      <c r="AE179" s="30"/>
      <c r="AR179" s="160" t="s">
        <v>124</v>
      </c>
      <c r="AT179" s="160" t="s">
        <v>120</v>
      </c>
      <c r="AU179" s="160" t="s">
        <v>125</v>
      </c>
      <c r="AY179" s="15" t="s">
        <v>117</v>
      </c>
      <c r="BE179" s="161">
        <f t="shared" si="21"/>
        <v>0</v>
      </c>
      <c r="BF179" s="161">
        <f t="shared" si="22"/>
        <v>0</v>
      </c>
      <c r="BG179" s="161">
        <f t="shared" si="23"/>
        <v>0</v>
      </c>
      <c r="BH179" s="161">
        <f t="shared" si="24"/>
        <v>0</v>
      </c>
      <c r="BI179" s="161">
        <f t="shared" si="25"/>
        <v>0</v>
      </c>
      <c r="BJ179" s="15" t="s">
        <v>125</v>
      </c>
      <c r="BK179" s="161">
        <f t="shared" si="26"/>
        <v>0</v>
      </c>
      <c r="BL179" s="15" t="s">
        <v>124</v>
      </c>
      <c r="BM179" s="160" t="s">
        <v>352</v>
      </c>
    </row>
    <row r="180" spans="1:65" s="2" customFormat="1" ht="16.5" customHeight="1">
      <c r="A180" s="30"/>
      <c r="B180" s="146"/>
      <c r="C180" s="162" t="s">
        <v>353</v>
      </c>
      <c r="D180" s="162" t="s">
        <v>132</v>
      </c>
      <c r="E180" s="163" t="s">
        <v>354</v>
      </c>
      <c r="F180" s="164" t="s">
        <v>355</v>
      </c>
      <c r="G180" s="165" t="s">
        <v>123</v>
      </c>
      <c r="H180" s="166">
        <v>14</v>
      </c>
      <c r="I180" s="167"/>
      <c r="J180" s="168"/>
      <c r="K180" s="169">
        <f t="shared" si="14"/>
        <v>0</v>
      </c>
      <c r="L180" s="168"/>
      <c r="M180" s="170"/>
      <c r="N180" s="171" t="s">
        <v>1</v>
      </c>
      <c r="O180" s="156" t="s">
        <v>40</v>
      </c>
      <c r="P180" s="157">
        <f t="shared" si="15"/>
        <v>0</v>
      </c>
      <c r="Q180" s="157">
        <f t="shared" si="16"/>
        <v>0</v>
      </c>
      <c r="R180" s="157">
        <f t="shared" si="17"/>
        <v>0</v>
      </c>
      <c r="S180" s="59"/>
      <c r="T180" s="158">
        <f t="shared" si="18"/>
        <v>0</v>
      </c>
      <c r="U180" s="158">
        <v>1.7000000000000001E-4</v>
      </c>
      <c r="V180" s="158">
        <f t="shared" si="19"/>
        <v>2.3800000000000002E-3</v>
      </c>
      <c r="W180" s="158">
        <v>0</v>
      </c>
      <c r="X180" s="159">
        <f t="shared" si="20"/>
        <v>0</v>
      </c>
      <c r="Y180" s="30"/>
      <c r="Z180" s="30"/>
      <c r="AA180" s="30"/>
      <c r="AB180" s="30"/>
      <c r="AC180" s="30"/>
      <c r="AD180" s="30"/>
      <c r="AE180" s="30"/>
      <c r="AR180" s="160" t="s">
        <v>142</v>
      </c>
      <c r="AT180" s="160" t="s">
        <v>132</v>
      </c>
      <c r="AU180" s="160" t="s">
        <v>125</v>
      </c>
      <c r="AY180" s="15" t="s">
        <v>117</v>
      </c>
      <c r="BE180" s="161">
        <f t="shared" si="21"/>
        <v>0</v>
      </c>
      <c r="BF180" s="161">
        <f t="shared" si="22"/>
        <v>0</v>
      </c>
      <c r="BG180" s="161">
        <f t="shared" si="23"/>
        <v>0</v>
      </c>
      <c r="BH180" s="161">
        <f t="shared" si="24"/>
        <v>0</v>
      </c>
      <c r="BI180" s="161">
        <f t="shared" si="25"/>
        <v>0</v>
      </c>
      <c r="BJ180" s="15" t="s">
        <v>125</v>
      </c>
      <c r="BK180" s="161">
        <f t="shared" si="26"/>
        <v>0</v>
      </c>
      <c r="BL180" s="15" t="s">
        <v>142</v>
      </c>
      <c r="BM180" s="160" t="s">
        <v>356</v>
      </c>
    </row>
    <row r="181" spans="1:65" s="2" customFormat="1" ht="16.5" customHeight="1">
      <c r="A181" s="30"/>
      <c r="B181" s="146"/>
      <c r="C181" s="147" t="s">
        <v>357</v>
      </c>
      <c r="D181" s="147" t="s">
        <v>120</v>
      </c>
      <c r="E181" s="148" t="s">
        <v>358</v>
      </c>
      <c r="F181" s="149" t="s">
        <v>359</v>
      </c>
      <c r="G181" s="150" t="s">
        <v>129</v>
      </c>
      <c r="H181" s="151">
        <v>42</v>
      </c>
      <c r="I181" s="152"/>
      <c r="J181" s="152"/>
      <c r="K181" s="153">
        <f t="shared" si="14"/>
        <v>0</v>
      </c>
      <c r="L181" s="154"/>
      <c r="M181" s="31"/>
      <c r="N181" s="155" t="s">
        <v>1</v>
      </c>
      <c r="O181" s="156" t="s">
        <v>40</v>
      </c>
      <c r="P181" s="157">
        <f t="shared" si="15"/>
        <v>0</v>
      </c>
      <c r="Q181" s="157">
        <f t="shared" si="16"/>
        <v>0</v>
      </c>
      <c r="R181" s="157">
        <f t="shared" si="17"/>
        <v>0</v>
      </c>
      <c r="S181" s="59"/>
      <c r="T181" s="158">
        <f t="shared" si="18"/>
        <v>0</v>
      </c>
      <c r="U181" s="158">
        <v>0</v>
      </c>
      <c r="V181" s="158">
        <f t="shared" si="19"/>
        <v>0</v>
      </c>
      <c r="W181" s="158">
        <v>0</v>
      </c>
      <c r="X181" s="159">
        <f t="shared" si="20"/>
        <v>0</v>
      </c>
      <c r="Y181" s="30"/>
      <c r="Z181" s="30"/>
      <c r="AA181" s="30"/>
      <c r="AB181" s="30"/>
      <c r="AC181" s="30"/>
      <c r="AD181" s="30"/>
      <c r="AE181" s="30"/>
      <c r="AR181" s="160" t="s">
        <v>124</v>
      </c>
      <c r="AT181" s="160" t="s">
        <v>120</v>
      </c>
      <c r="AU181" s="160" t="s">
        <v>125</v>
      </c>
      <c r="AY181" s="15" t="s">
        <v>117</v>
      </c>
      <c r="BE181" s="161">
        <f t="shared" si="21"/>
        <v>0</v>
      </c>
      <c r="BF181" s="161">
        <f t="shared" si="22"/>
        <v>0</v>
      </c>
      <c r="BG181" s="161">
        <f t="shared" si="23"/>
        <v>0</v>
      </c>
      <c r="BH181" s="161">
        <f t="shared" si="24"/>
        <v>0</v>
      </c>
      <c r="BI181" s="161">
        <f t="shared" si="25"/>
        <v>0</v>
      </c>
      <c r="BJ181" s="15" t="s">
        <v>125</v>
      </c>
      <c r="BK181" s="161">
        <f t="shared" si="26"/>
        <v>0</v>
      </c>
      <c r="BL181" s="15" t="s">
        <v>124</v>
      </c>
      <c r="BM181" s="160" t="s">
        <v>360</v>
      </c>
    </row>
    <row r="182" spans="1:65" s="2" customFormat="1" ht="16.5" customHeight="1">
      <c r="A182" s="30"/>
      <c r="B182" s="146"/>
      <c r="C182" s="162" t="s">
        <v>361</v>
      </c>
      <c r="D182" s="162" t="s">
        <v>132</v>
      </c>
      <c r="E182" s="163" t="s">
        <v>362</v>
      </c>
      <c r="F182" s="164" t="s">
        <v>363</v>
      </c>
      <c r="G182" s="165" t="s">
        <v>123</v>
      </c>
      <c r="H182" s="166">
        <v>42</v>
      </c>
      <c r="I182" s="167"/>
      <c r="J182" s="168"/>
      <c r="K182" s="169">
        <f t="shared" si="14"/>
        <v>0</v>
      </c>
      <c r="L182" s="168"/>
      <c r="M182" s="170"/>
      <c r="N182" s="171" t="s">
        <v>1</v>
      </c>
      <c r="O182" s="156" t="s">
        <v>40</v>
      </c>
      <c r="P182" s="157">
        <f t="shared" si="15"/>
        <v>0</v>
      </c>
      <c r="Q182" s="157">
        <f t="shared" si="16"/>
        <v>0</v>
      </c>
      <c r="R182" s="157">
        <f t="shared" si="17"/>
        <v>0</v>
      </c>
      <c r="S182" s="59"/>
      <c r="T182" s="158">
        <f t="shared" si="18"/>
        <v>0</v>
      </c>
      <c r="U182" s="158">
        <v>7.9299999999999995E-3</v>
      </c>
      <c r="V182" s="158">
        <f t="shared" si="19"/>
        <v>0.33305999999999997</v>
      </c>
      <c r="W182" s="158">
        <v>0</v>
      </c>
      <c r="X182" s="159">
        <f t="shared" si="20"/>
        <v>0</v>
      </c>
      <c r="Y182" s="30"/>
      <c r="Z182" s="30"/>
      <c r="AA182" s="30"/>
      <c r="AB182" s="30"/>
      <c r="AC182" s="30"/>
      <c r="AD182" s="30"/>
      <c r="AE182" s="30"/>
      <c r="AR182" s="160" t="s">
        <v>142</v>
      </c>
      <c r="AT182" s="160" t="s">
        <v>132</v>
      </c>
      <c r="AU182" s="160" t="s">
        <v>125</v>
      </c>
      <c r="AY182" s="15" t="s">
        <v>117</v>
      </c>
      <c r="BE182" s="161">
        <f t="shared" si="21"/>
        <v>0</v>
      </c>
      <c r="BF182" s="161">
        <f t="shared" si="22"/>
        <v>0</v>
      </c>
      <c r="BG182" s="161">
        <f t="shared" si="23"/>
        <v>0</v>
      </c>
      <c r="BH182" s="161">
        <f t="shared" si="24"/>
        <v>0</v>
      </c>
      <c r="BI182" s="161">
        <f t="shared" si="25"/>
        <v>0</v>
      </c>
      <c r="BJ182" s="15" t="s">
        <v>125</v>
      </c>
      <c r="BK182" s="161">
        <f t="shared" si="26"/>
        <v>0</v>
      </c>
      <c r="BL182" s="15" t="s">
        <v>142</v>
      </c>
      <c r="BM182" s="160" t="s">
        <v>364</v>
      </c>
    </row>
    <row r="183" spans="1:65" s="2" customFormat="1" ht="21.75" customHeight="1">
      <c r="A183" s="30"/>
      <c r="B183" s="146"/>
      <c r="C183" s="147" t="s">
        <v>365</v>
      </c>
      <c r="D183" s="147" t="s">
        <v>120</v>
      </c>
      <c r="E183" s="148" t="s">
        <v>366</v>
      </c>
      <c r="F183" s="149" t="s">
        <v>367</v>
      </c>
      <c r="G183" s="150" t="s">
        <v>129</v>
      </c>
      <c r="H183" s="151">
        <v>192</v>
      </c>
      <c r="I183" s="152"/>
      <c r="J183" s="152"/>
      <c r="K183" s="153">
        <f t="shared" si="14"/>
        <v>0</v>
      </c>
      <c r="L183" s="154"/>
      <c r="M183" s="31"/>
      <c r="N183" s="155" t="s">
        <v>1</v>
      </c>
      <c r="O183" s="156" t="s">
        <v>40</v>
      </c>
      <c r="P183" s="157">
        <f t="shared" si="15"/>
        <v>0</v>
      </c>
      <c r="Q183" s="157">
        <f t="shared" si="16"/>
        <v>0</v>
      </c>
      <c r="R183" s="157">
        <f t="shared" si="17"/>
        <v>0</v>
      </c>
      <c r="S183" s="59"/>
      <c r="T183" s="158">
        <f t="shared" si="18"/>
        <v>0</v>
      </c>
      <c r="U183" s="158">
        <v>0</v>
      </c>
      <c r="V183" s="158">
        <f t="shared" si="19"/>
        <v>0</v>
      </c>
      <c r="W183" s="158">
        <v>0</v>
      </c>
      <c r="X183" s="159">
        <f t="shared" si="20"/>
        <v>0</v>
      </c>
      <c r="Y183" s="30"/>
      <c r="Z183" s="30"/>
      <c r="AA183" s="30"/>
      <c r="AB183" s="30"/>
      <c r="AC183" s="30"/>
      <c r="AD183" s="30"/>
      <c r="AE183" s="30"/>
      <c r="AR183" s="160" t="s">
        <v>124</v>
      </c>
      <c r="AT183" s="160" t="s">
        <v>120</v>
      </c>
      <c r="AU183" s="160" t="s">
        <v>125</v>
      </c>
      <c r="AY183" s="15" t="s">
        <v>117</v>
      </c>
      <c r="BE183" s="161">
        <f t="shared" si="21"/>
        <v>0</v>
      </c>
      <c r="BF183" s="161">
        <f t="shared" si="22"/>
        <v>0</v>
      </c>
      <c r="BG183" s="161">
        <f t="shared" si="23"/>
        <v>0</v>
      </c>
      <c r="BH183" s="161">
        <f t="shared" si="24"/>
        <v>0</v>
      </c>
      <c r="BI183" s="161">
        <f t="shared" si="25"/>
        <v>0</v>
      </c>
      <c r="BJ183" s="15" t="s">
        <v>125</v>
      </c>
      <c r="BK183" s="161">
        <f t="shared" si="26"/>
        <v>0</v>
      </c>
      <c r="BL183" s="15" t="s">
        <v>124</v>
      </c>
      <c r="BM183" s="160" t="s">
        <v>368</v>
      </c>
    </row>
    <row r="184" spans="1:65" s="2" customFormat="1" ht="16.5" customHeight="1">
      <c r="A184" s="30"/>
      <c r="B184" s="146"/>
      <c r="C184" s="162" t="s">
        <v>369</v>
      </c>
      <c r="D184" s="162" t="s">
        <v>132</v>
      </c>
      <c r="E184" s="163" t="s">
        <v>370</v>
      </c>
      <c r="F184" s="164" t="s">
        <v>371</v>
      </c>
      <c r="G184" s="165" t="s">
        <v>313</v>
      </c>
      <c r="H184" s="166">
        <v>25.92</v>
      </c>
      <c r="I184" s="167"/>
      <c r="J184" s="168"/>
      <c r="K184" s="169">
        <f t="shared" si="14"/>
        <v>0</v>
      </c>
      <c r="L184" s="168"/>
      <c r="M184" s="170"/>
      <c r="N184" s="171" t="s">
        <v>1</v>
      </c>
      <c r="O184" s="156" t="s">
        <v>40</v>
      </c>
      <c r="P184" s="157">
        <f t="shared" si="15"/>
        <v>0</v>
      </c>
      <c r="Q184" s="157">
        <f t="shared" si="16"/>
        <v>0</v>
      </c>
      <c r="R184" s="157">
        <f t="shared" si="17"/>
        <v>0</v>
      </c>
      <c r="S184" s="59"/>
      <c r="T184" s="158">
        <f t="shared" si="18"/>
        <v>0</v>
      </c>
      <c r="U184" s="158">
        <v>1E-3</v>
      </c>
      <c r="V184" s="158">
        <f t="shared" si="19"/>
        <v>2.5920000000000002E-2</v>
      </c>
      <c r="W184" s="158">
        <v>0</v>
      </c>
      <c r="X184" s="159">
        <f t="shared" si="20"/>
        <v>0</v>
      </c>
      <c r="Y184" s="30"/>
      <c r="Z184" s="30"/>
      <c r="AA184" s="30"/>
      <c r="AB184" s="30"/>
      <c r="AC184" s="30"/>
      <c r="AD184" s="30"/>
      <c r="AE184" s="30"/>
      <c r="AR184" s="160" t="s">
        <v>142</v>
      </c>
      <c r="AT184" s="160" t="s">
        <v>132</v>
      </c>
      <c r="AU184" s="160" t="s">
        <v>125</v>
      </c>
      <c r="AY184" s="15" t="s">
        <v>117</v>
      </c>
      <c r="BE184" s="161">
        <f t="shared" si="21"/>
        <v>0</v>
      </c>
      <c r="BF184" s="161">
        <f t="shared" si="22"/>
        <v>0</v>
      </c>
      <c r="BG184" s="161">
        <f t="shared" si="23"/>
        <v>0</v>
      </c>
      <c r="BH184" s="161">
        <f t="shared" si="24"/>
        <v>0</v>
      </c>
      <c r="BI184" s="161">
        <f t="shared" si="25"/>
        <v>0</v>
      </c>
      <c r="BJ184" s="15" t="s">
        <v>125</v>
      </c>
      <c r="BK184" s="161">
        <f t="shared" si="26"/>
        <v>0</v>
      </c>
      <c r="BL184" s="15" t="s">
        <v>142</v>
      </c>
      <c r="BM184" s="160" t="s">
        <v>372</v>
      </c>
    </row>
    <row r="185" spans="1:65" s="13" customFormat="1" ht="10.199999999999999">
      <c r="B185" s="172"/>
      <c r="D185" s="173" t="s">
        <v>315</v>
      </c>
      <c r="F185" s="174" t="s">
        <v>373</v>
      </c>
      <c r="H185" s="175">
        <v>25.92</v>
      </c>
      <c r="I185" s="176"/>
      <c r="J185" s="176"/>
      <c r="M185" s="172"/>
      <c r="N185" s="177"/>
      <c r="O185" s="178"/>
      <c r="P185" s="178"/>
      <c r="Q185" s="178"/>
      <c r="R185" s="178"/>
      <c r="S185" s="178"/>
      <c r="T185" s="178"/>
      <c r="U185" s="178"/>
      <c r="V185" s="178"/>
      <c r="W185" s="178"/>
      <c r="X185" s="179"/>
      <c r="AT185" s="180" t="s">
        <v>315</v>
      </c>
      <c r="AU185" s="180" t="s">
        <v>125</v>
      </c>
      <c r="AV185" s="13" t="s">
        <v>125</v>
      </c>
      <c r="AW185" s="13" t="s">
        <v>3</v>
      </c>
      <c r="AX185" s="13" t="s">
        <v>81</v>
      </c>
      <c r="AY185" s="180" t="s">
        <v>117</v>
      </c>
    </row>
    <row r="186" spans="1:65" s="2" customFormat="1" ht="21.75" customHeight="1">
      <c r="A186" s="30"/>
      <c r="B186" s="146"/>
      <c r="C186" s="147" t="s">
        <v>374</v>
      </c>
      <c r="D186" s="147" t="s">
        <v>120</v>
      </c>
      <c r="E186" s="148" t="s">
        <v>375</v>
      </c>
      <c r="F186" s="149" t="s">
        <v>376</v>
      </c>
      <c r="G186" s="150" t="s">
        <v>129</v>
      </c>
      <c r="H186" s="151">
        <v>210</v>
      </c>
      <c r="I186" s="152"/>
      <c r="J186" s="152"/>
      <c r="K186" s="153">
        <f t="shared" ref="K186:K223" si="27">ROUND(P186*H186,2)</f>
        <v>0</v>
      </c>
      <c r="L186" s="154"/>
      <c r="M186" s="31"/>
      <c r="N186" s="155" t="s">
        <v>1</v>
      </c>
      <c r="O186" s="156" t="s">
        <v>40</v>
      </c>
      <c r="P186" s="157">
        <f t="shared" ref="P186:P223" si="28">I186+J186</f>
        <v>0</v>
      </c>
      <c r="Q186" s="157">
        <f t="shared" ref="Q186:Q223" si="29">ROUND(I186*H186,2)</f>
        <v>0</v>
      </c>
      <c r="R186" s="157">
        <f t="shared" ref="R186:R223" si="30">ROUND(J186*H186,2)</f>
        <v>0</v>
      </c>
      <c r="S186" s="59"/>
      <c r="T186" s="158">
        <f t="shared" ref="T186:T223" si="31">S186*H186</f>
        <v>0</v>
      </c>
      <c r="U186" s="158">
        <v>0</v>
      </c>
      <c r="V186" s="158">
        <f t="shared" ref="V186:V223" si="32">U186*H186</f>
        <v>0</v>
      </c>
      <c r="W186" s="158">
        <v>0</v>
      </c>
      <c r="X186" s="159">
        <f t="shared" ref="X186:X223" si="33">W186*H186</f>
        <v>0</v>
      </c>
      <c r="Y186" s="30"/>
      <c r="Z186" s="30"/>
      <c r="AA186" s="30"/>
      <c r="AB186" s="30"/>
      <c r="AC186" s="30"/>
      <c r="AD186" s="30"/>
      <c r="AE186" s="30"/>
      <c r="AR186" s="160" t="s">
        <v>124</v>
      </c>
      <c r="AT186" s="160" t="s">
        <v>120</v>
      </c>
      <c r="AU186" s="160" t="s">
        <v>125</v>
      </c>
      <c r="AY186" s="15" t="s">
        <v>117</v>
      </c>
      <c r="BE186" s="161">
        <f t="shared" ref="BE186:BE223" si="34">IF(O186="základná",K186,0)</f>
        <v>0</v>
      </c>
      <c r="BF186" s="161">
        <f t="shared" ref="BF186:BF223" si="35">IF(O186="znížená",K186,0)</f>
        <v>0</v>
      </c>
      <c r="BG186" s="161">
        <f t="shared" ref="BG186:BG223" si="36">IF(O186="zákl. prenesená",K186,0)</f>
        <v>0</v>
      </c>
      <c r="BH186" s="161">
        <f t="shared" ref="BH186:BH223" si="37">IF(O186="zníž. prenesená",K186,0)</f>
        <v>0</v>
      </c>
      <c r="BI186" s="161">
        <f t="shared" ref="BI186:BI223" si="38">IF(O186="nulová",K186,0)</f>
        <v>0</v>
      </c>
      <c r="BJ186" s="15" t="s">
        <v>125</v>
      </c>
      <c r="BK186" s="161">
        <f t="shared" ref="BK186:BK223" si="39">ROUND(P186*H186,2)</f>
        <v>0</v>
      </c>
      <c r="BL186" s="15" t="s">
        <v>124</v>
      </c>
      <c r="BM186" s="160" t="s">
        <v>377</v>
      </c>
    </row>
    <row r="187" spans="1:65" s="2" customFormat="1" ht="21.75" customHeight="1">
      <c r="A187" s="30"/>
      <c r="B187" s="146"/>
      <c r="C187" s="162" t="s">
        <v>378</v>
      </c>
      <c r="D187" s="162" t="s">
        <v>132</v>
      </c>
      <c r="E187" s="163" t="s">
        <v>379</v>
      </c>
      <c r="F187" s="164" t="s">
        <v>380</v>
      </c>
      <c r="G187" s="165" t="s">
        <v>129</v>
      </c>
      <c r="H187" s="166">
        <v>210</v>
      </c>
      <c r="I187" s="167"/>
      <c r="J187" s="168"/>
      <c r="K187" s="169">
        <f t="shared" si="27"/>
        <v>0</v>
      </c>
      <c r="L187" s="168"/>
      <c r="M187" s="170"/>
      <c r="N187" s="171" t="s">
        <v>1</v>
      </c>
      <c r="O187" s="156" t="s">
        <v>40</v>
      </c>
      <c r="P187" s="157">
        <f t="shared" si="28"/>
        <v>0</v>
      </c>
      <c r="Q187" s="157">
        <f t="shared" si="29"/>
        <v>0</v>
      </c>
      <c r="R187" s="157">
        <f t="shared" si="30"/>
        <v>0</v>
      </c>
      <c r="S187" s="59"/>
      <c r="T187" s="158">
        <f t="shared" si="31"/>
        <v>0</v>
      </c>
      <c r="U187" s="158">
        <v>1.7000000000000001E-4</v>
      </c>
      <c r="V187" s="158">
        <f t="shared" si="32"/>
        <v>3.5700000000000003E-2</v>
      </c>
      <c r="W187" s="158">
        <v>0</v>
      </c>
      <c r="X187" s="159">
        <f t="shared" si="33"/>
        <v>0</v>
      </c>
      <c r="Y187" s="30"/>
      <c r="Z187" s="30"/>
      <c r="AA187" s="30"/>
      <c r="AB187" s="30"/>
      <c r="AC187" s="30"/>
      <c r="AD187" s="30"/>
      <c r="AE187" s="30"/>
      <c r="AR187" s="160" t="s">
        <v>142</v>
      </c>
      <c r="AT187" s="160" t="s">
        <v>132</v>
      </c>
      <c r="AU187" s="160" t="s">
        <v>125</v>
      </c>
      <c r="AY187" s="15" t="s">
        <v>117</v>
      </c>
      <c r="BE187" s="161">
        <f t="shared" si="34"/>
        <v>0</v>
      </c>
      <c r="BF187" s="161">
        <f t="shared" si="35"/>
        <v>0</v>
      </c>
      <c r="BG187" s="161">
        <f t="shared" si="36"/>
        <v>0</v>
      </c>
      <c r="BH187" s="161">
        <f t="shared" si="37"/>
        <v>0</v>
      </c>
      <c r="BI187" s="161">
        <f t="shared" si="38"/>
        <v>0</v>
      </c>
      <c r="BJ187" s="15" t="s">
        <v>125</v>
      </c>
      <c r="BK187" s="161">
        <f t="shared" si="39"/>
        <v>0</v>
      </c>
      <c r="BL187" s="15" t="s">
        <v>142</v>
      </c>
      <c r="BM187" s="160" t="s">
        <v>381</v>
      </c>
    </row>
    <row r="188" spans="1:65" s="2" customFormat="1" ht="16.5" customHeight="1">
      <c r="A188" s="30"/>
      <c r="B188" s="146"/>
      <c r="C188" s="162" t="s">
        <v>124</v>
      </c>
      <c r="D188" s="162" t="s">
        <v>132</v>
      </c>
      <c r="E188" s="163" t="s">
        <v>382</v>
      </c>
      <c r="F188" s="164" t="s">
        <v>383</v>
      </c>
      <c r="G188" s="165" t="s">
        <v>123</v>
      </c>
      <c r="H188" s="166">
        <v>210</v>
      </c>
      <c r="I188" s="167"/>
      <c r="J188" s="168"/>
      <c r="K188" s="169">
        <f t="shared" si="27"/>
        <v>0</v>
      </c>
      <c r="L188" s="168"/>
      <c r="M188" s="170"/>
      <c r="N188" s="171" t="s">
        <v>1</v>
      </c>
      <c r="O188" s="156" t="s">
        <v>40</v>
      </c>
      <c r="P188" s="157">
        <f t="shared" si="28"/>
        <v>0</v>
      </c>
      <c r="Q188" s="157">
        <f t="shared" si="29"/>
        <v>0</v>
      </c>
      <c r="R188" s="157">
        <f t="shared" si="30"/>
        <v>0</v>
      </c>
      <c r="S188" s="59"/>
      <c r="T188" s="158">
        <f t="shared" si="31"/>
        <v>0</v>
      </c>
      <c r="U188" s="158">
        <v>1.0000000000000001E-5</v>
      </c>
      <c r="V188" s="158">
        <f t="shared" si="32"/>
        <v>2.1000000000000003E-3</v>
      </c>
      <c r="W188" s="158">
        <v>0</v>
      </c>
      <c r="X188" s="159">
        <f t="shared" si="33"/>
        <v>0</v>
      </c>
      <c r="Y188" s="30"/>
      <c r="Z188" s="30"/>
      <c r="AA188" s="30"/>
      <c r="AB188" s="30"/>
      <c r="AC188" s="30"/>
      <c r="AD188" s="30"/>
      <c r="AE188" s="30"/>
      <c r="AR188" s="160" t="s">
        <v>142</v>
      </c>
      <c r="AT188" s="160" t="s">
        <v>132</v>
      </c>
      <c r="AU188" s="160" t="s">
        <v>125</v>
      </c>
      <c r="AY188" s="15" t="s">
        <v>117</v>
      </c>
      <c r="BE188" s="161">
        <f t="shared" si="34"/>
        <v>0</v>
      </c>
      <c r="BF188" s="161">
        <f t="shared" si="35"/>
        <v>0</v>
      </c>
      <c r="BG188" s="161">
        <f t="shared" si="36"/>
        <v>0</v>
      </c>
      <c r="BH188" s="161">
        <f t="shared" si="37"/>
        <v>0</v>
      </c>
      <c r="BI188" s="161">
        <f t="shared" si="38"/>
        <v>0</v>
      </c>
      <c r="BJ188" s="15" t="s">
        <v>125</v>
      </c>
      <c r="BK188" s="161">
        <f t="shared" si="39"/>
        <v>0</v>
      </c>
      <c r="BL188" s="15" t="s">
        <v>142</v>
      </c>
      <c r="BM188" s="160" t="s">
        <v>384</v>
      </c>
    </row>
    <row r="189" spans="1:65" s="2" customFormat="1" ht="24.15" customHeight="1">
      <c r="A189" s="30"/>
      <c r="B189" s="146"/>
      <c r="C189" s="162" t="s">
        <v>385</v>
      </c>
      <c r="D189" s="162" t="s">
        <v>132</v>
      </c>
      <c r="E189" s="163" t="s">
        <v>386</v>
      </c>
      <c r="F189" s="164" t="s">
        <v>387</v>
      </c>
      <c r="G189" s="165" t="s">
        <v>129</v>
      </c>
      <c r="H189" s="166">
        <v>210</v>
      </c>
      <c r="I189" s="167"/>
      <c r="J189" s="168"/>
      <c r="K189" s="169">
        <f t="shared" si="27"/>
        <v>0</v>
      </c>
      <c r="L189" s="168"/>
      <c r="M189" s="170"/>
      <c r="N189" s="171" t="s">
        <v>1</v>
      </c>
      <c r="O189" s="156" t="s">
        <v>40</v>
      </c>
      <c r="P189" s="157">
        <f t="shared" si="28"/>
        <v>0</v>
      </c>
      <c r="Q189" s="157">
        <f t="shared" si="29"/>
        <v>0</v>
      </c>
      <c r="R189" s="157">
        <f t="shared" si="30"/>
        <v>0</v>
      </c>
      <c r="S189" s="59"/>
      <c r="T189" s="158">
        <f t="shared" si="31"/>
        <v>0</v>
      </c>
      <c r="U189" s="158">
        <v>1E-3</v>
      </c>
      <c r="V189" s="158">
        <f t="shared" si="32"/>
        <v>0.21</v>
      </c>
      <c r="W189" s="158">
        <v>0</v>
      </c>
      <c r="X189" s="159">
        <f t="shared" si="33"/>
        <v>0</v>
      </c>
      <c r="Y189" s="30"/>
      <c r="Z189" s="30"/>
      <c r="AA189" s="30"/>
      <c r="AB189" s="30"/>
      <c r="AC189" s="30"/>
      <c r="AD189" s="30"/>
      <c r="AE189" s="30"/>
      <c r="AR189" s="160" t="s">
        <v>142</v>
      </c>
      <c r="AT189" s="160" t="s">
        <v>132</v>
      </c>
      <c r="AU189" s="160" t="s">
        <v>125</v>
      </c>
      <c r="AY189" s="15" t="s">
        <v>117</v>
      </c>
      <c r="BE189" s="161">
        <f t="shared" si="34"/>
        <v>0</v>
      </c>
      <c r="BF189" s="161">
        <f t="shared" si="35"/>
        <v>0</v>
      </c>
      <c r="BG189" s="161">
        <f t="shared" si="36"/>
        <v>0</v>
      </c>
      <c r="BH189" s="161">
        <f t="shared" si="37"/>
        <v>0</v>
      </c>
      <c r="BI189" s="161">
        <f t="shared" si="38"/>
        <v>0</v>
      </c>
      <c r="BJ189" s="15" t="s">
        <v>125</v>
      </c>
      <c r="BK189" s="161">
        <f t="shared" si="39"/>
        <v>0</v>
      </c>
      <c r="BL189" s="15" t="s">
        <v>142</v>
      </c>
      <c r="BM189" s="160" t="s">
        <v>388</v>
      </c>
    </row>
    <row r="190" spans="1:65" s="2" customFormat="1" ht="16.5" customHeight="1">
      <c r="A190" s="30"/>
      <c r="B190" s="146"/>
      <c r="C190" s="147" t="s">
        <v>389</v>
      </c>
      <c r="D190" s="147" t="s">
        <v>120</v>
      </c>
      <c r="E190" s="148" t="s">
        <v>390</v>
      </c>
      <c r="F190" s="149" t="s">
        <v>391</v>
      </c>
      <c r="G190" s="150" t="s">
        <v>123</v>
      </c>
      <c r="H190" s="151">
        <v>145</v>
      </c>
      <c r="I190" s="152"/>
      <c r="J190" s="152"/>
      <c r="K190" s="153">
        <f t="shared" si="27"/>
        <v>0</v>
      </c>
      <c r="L190" s="154"/>
      <c r="M190" s="31"/>
      <c r="N190" s="155" t="s">
        <v>1</v>
      </c>
      <c r="O190" s="156" t="s">
        <v>40</v>
      </c>
      <c r="P190" s="157">
        <f t="shared" si="28"/>
        <v>0</v>
      </c>
      <c r="Q190" s="157">
        <f t="shared" si="29"/>
        <v>0</v>
      </c>
      <c r="R190" s="157">
        <f t="shared" si="30"/>
        <v>0</v>
      </c>
      <c r="S190" s="59"/>
      <c r="T190" s="158">
        <f t="shared" si="31"/>
        <v>0</v>
      </c>
      <c r="U190" s="158">
        <v>0</v>
      </c>
      <c r="V190" s="158">
        <f t="shared" si="32"/>
        <v>0</v>
      </c>
      <c r="W190" s="158">
        <v>0</v>
      </c>
      <c r="X190" s="159">
        <f t="shared" si="33"/>
        <v>0</v>
      </c>
      <c r="Y190" s="30"/>
      <c r="Z190" s="30"/>
      <c r="AA190" s="30"/>
      <c r="AB190" s="30"/>
      <c r="AC190" s="30"/>
      <c r="AD190" s="30"/>
      <c r="AE190" s="30"/>
      <c r="AR190" s="160" t="s">
        <v>124</v>
      </c>
      <c r="AT190" s="160" t="s">
        <v>120</v>
      </c>
      <c r="AU190" s="160" t="s">
        <v>125</v>
      </c>
      <c r="AY190" s="15" t="s">
        <v>117</v>
      </c>
      <c r="BE190" s="161">
        <f t="shared" si="34"/>
        <v>0</v>
      </c>
      <c r="BF190" s="161">
        <f t="shared" si="35"/>
        <v>0</v>
      </c>
      <c r="BG190" s="161">
        <f t="shared" si="36"/>
        <v>0</v>
      </c>
      <c r="BH190" s="161">
        <f t="shared" si="37"/>
        <v>0</v>
      </c>
      <c r="BI190" s="161">
        <f t="shared" si="38"/>
        <v>0</v>
      </c>
      <c r="BJ190" s="15" t="s">
        <v>125</v>
      </c>
      <c r="BK190" s="161">
        <f t="shared" si="39"/>
        <v>0</v>
      </c>
      <c r="BL190" s="15" t="s">
        <v>124</v>
      </c>
      <c r="BM190" s="160" t="s">
        <v>392</v>
      </c>
    </row>
    <row r="191" spans="1:65" s="2" customFormat="1" ht="16.5" customHeight="1">
      <c r="A191" s="30"/>
      <c r="B191" s="146"/>
      <c r="C191" s="162" t="s">
        <v>393</v>
      </c>
      <c r="D191" s="162" t="s">
        <v>132</v>
      </c>
      <c r="E191" s="163" t="s">
        <v>394</v>
      </c>
      <c r="F191" s="164" t="s">
        <v>395</v>
      </c>
      <c r="G191" s="165" t="s">
        <v>123</v>
      </c>
      <c r="H191" s="166">
        <v>145</v>
      </c>
      <c r="I191" s="167"/>
      <c r="J191" s="168"/>
      <c r="K191" s="169">
        <f t="shared" si="27"/>
        <v>0</v>
      </c>
      <c r="L191" s="168"/>
      <c r="M191" s="170"/>
      <c r="N191" s="171" t="s">
        <v>1</v>
      </c>
      <c r="O191" s="156" t="s">
        <v>40</v>
      </c>
      <c r="P191" s="157">
        <f t="shared" si="28"/>
        <v>0</v>
      </c>
      <c r="Q191" s="157">
        <f t="shared" si="29"/>
        <v>0</v>
      </c>
      <c r="R191" s="157">
        <f t="shared" si="30"/>
        <v>0</v>
      </c>
      <c r="S191" s="59"/>
      <c r="T191" s="158">
        <f t="shared" si="31"/>
        <v>0</v>
      </c>
      <c r="U191" s="158">
        <v>4.0000000000000002E-4</v>
      </c>
      <c r="V191" s="158">
        <f t="shared" si="32"/>
        <v>5.8000000000000003E-2</v>
      </c>
      <c r="W191" s="158">
        <v>0</v>
      </c>
      <c r="X191" s="159">
        <f t="shared" si="33"/>
        <v>0</v>
      </c>
      <c r="Y191" s="30"/>
      <c r="Z191" s="30"/>
      <c r="AA191" s="30"/>
      <c r="AB191" s="30"/>
      <c r="AC191" s="30"/>
      <c r="AD191" s="30"/>
      <c r="AE191" s="30"/>
      <c r="AR191" s="160" t="s">
        <v>142</v>
      </c>
      <c r="AT191" s="160" t="s">
        <v>132</v>
      </c>
      <c r="AU191" s="160" t="s">
        <v>125</v>
      </c>
      <c r="AY191" s="15" t="s">
        <v>117</v>
      </c>
      <c r="BE191" s="161">
        <f t="shared" si="34"/>
        <v>0</v>
      </c>
      <c r="BF191" s="161">
        <f t="shared" si="35"/>
        <v>0</v>
      </c>
      <c r="BG191" s="161">
        <f t="shared" si="36"/>
        <v>0</v>
      </c>
      <c r="BH191" s="161">
        <f t="shared" si="37"/>
        <v>0</v>
      </c>
      <c r="BI191" s="161">
        <f t="shared" si="38"/>
        <v>0</v>
      </c>
      <c r="BJ191" s="15" t="s">
        <v>125</v>
      </c>
      <c r="BK191" s="161">
        <f t="shared" si="39"/>
        <v>0</v>
      </c>
      <c r="BL191" s="15" t="s">
        <v>142</v>
      </c>
      <c r="BM191" s="160" t="s">
        <v>396</v>
      </c>
    </row>
    <row r="192" spans="1:65" s="2" customFormat="1" ht="24.15" customHeight="1">
      <c r="A192" s="30"/>
      <c r="B192" s="146"/>
      <c r="C192" s="147" t="s">
        <v>397</v>
      </c>
      <c r="D192" s="147" t="s">
        <v>120</v>
      </c>
      <c r="E192" s="148" t="s">
        <v>398</v>
      </c>
      <c r="F192" s="149" t="s">
        <v>399</v>
      </c>
      <c r="G192" s="150" t="s">
        <v>123</v>
      </c>
      <c r="H192" s="151">
        <v>6</v>
      </c>
      <c r="I192" s="152"/>
      <c r="J192" s="152"/>
      <c r="K192" s="153">
        <f t="shared" si="27"/>
        <v>0</v>
      </c>
      <c r="L192" s="154"/>
      <c r="M192" s="31"/>
      <c r="N192" s="155" t="s">
        <v>1</v>
      </c>
      <c r="O192" s="156" t="s">
        <v>40</v>
      </c>
      <c r="P192" s="157">
        <f t="shared" si="28"/>
        <v>0</v>
      </c>
      <c r="Q192" s="157">
        <f t="shared" si="29"/>
        <v>0</v>
      </c>
      <c r="R192" s="157">
        <f t="shared" si="30"/>
        <v>0</v>
      </c>
      <c r="S192" s="59"/>
      <c r="T192" s="158">
        <f t="shared" si="31"/>
        <v>0</v>
      </c>
      <c r="U192" s="158">
        <v>0</v>
      </c>
      <c r="V192" s="158">
        <f t="shared" si="32"/>
        <v>0</v>
      </c>
      <c r="W192" s="158">
        <v>0</v>
      </c>
      <c r="X192" s="159">
        <f t="shared" si="33"/>
        <v>0</v>
      </c>
      <c r="Y192" s="30"/>
      <c r="Z192" s="30"/>
      <c r="AA192" s="30"/>
      <c r="AB192" s="30"/>
      <c r="AC192" s="30"/>
      <c r="AD192" s="30"/>
      <c r="AE192" s="30"/>
      <c r="AR192" s="160" t="s">
        <v>124</v>
      </c>
      <c r="AT192" s="160" t="s">
        <v>120</v>
      </c>
      <c r="AU192" s="160" t="s">
        <v>125</v>
      </c>
      <c r="AY192" s="15" t="s">
        <v>117</v>
      </c>
      <c r="BE192" s="161">
        <f t="shared" si="34"/>
        <v>0</v>
      </c>
      <c r="BF192" s="161">
        <f t="shared" si="35"/>
        <v>0</v>
      </c>
      <c r="BG192" s="161">
        <f t="shared" si="36"/>
        <v>0</v>
      </c>
      <c r="BH192" s="161">
        <f t="shared" si="37"/>
        <v>0</v>
      </c>
      <c r="BI192" s="161">
        <f t="shared" si="38"/>
        <v>0</v>
      </c>
      <c r="BJ192" s="15" t="s">
        <v>125</v>
      </c>
      <c r="BK192" s="161">
        <f t="shared" si="39"/>
        <v>0</v>
      </c>
      <c r="BL192" s="15" t="s">
        <v>124</v>
      </c>
      <c r="BM192" s="160" t="s">
        <v>400</v>
      </c>
    </row>
    <row r="193" spans="1:65" s="2" customFormat="1" ht="21.75" customHeight="1">
      <c r="A193" s="30"/>
      <c r="B193" s="146"/>
      <c r="C193" s="162" t="s">
        <v>401</v>
      </c>
      <c r="D193" s="162" t="s">
        <v>132</v>
      </c>
      <c r="E193" s="163" t="s">
        <v>402</v>
      </c>
      <c r="F193" s="164" t="s">
        <v>403</v>
      </c>
      <c r="G193" s="165" t="s">
        <v>123</v>
      </c>
      <c r="H193" s="166">
        <v>6</v>
      </c>
      <c r="I193" s="167"/>
      <c r="J193" s="168"/>
      <c r="K193" s="169">
        <f t="shared" si="27"/>
        <v>0</v>
      </c>
      <c r="L193" s="168"/>
      <c r="M193" s="170"/>
      <c r="N193" s="171" t="s">
        <v>1</v>
      </c>
      <c r="O193" s="156" t="s">
        <v>40</v>
      </c>
      <c r="P193" s="157">
        <f t="shared" si="28"/>
        <v>0</v>
      </c>
      <c r="Q193" s="157">
        <f t="shared" si="29"/>
        <v>0</v>
      </c>
      <c r="R193" s="157">
        <f t="shared" si="30"/>
        <v>0</v>
      </c>
      <c r="S193" s="59"/>
      <c r="T193" s="158">
        <f t="shared" si="31"/>
        <v>0</v>
      </c>
      <c r="U193" s="158">
        <v>7.3999999999999999E-4</v>
      </c>
      <c r="V193" s="158">
        <f t="shared" si="32"/>
        <v>4.4399999999999995E-3</v>
      </c>
      <c r="W193" s="158">
        <v>0</v>
      </c>
      <c r="X193" s="159">
        <f t="shared" si="33"/>
        <v>0</v>
      </c>
      <c r="Y193" s="30"/>
      <c r="Z193" s="30"/>
      <c r="AA193" s="30"/>
      <c r="AB193" s="30"/>
      <c r="AC193" s="30"/>
      <c r="AD193" s="30"/>
      <c r="AE193" s="30"/>
      <c r="AR193" s="160" t="s">
        <v>142</v>
      </c>
      <c r="AT193" s="160" t="s">
        <v>132</v>
      </c>
      <c r="AU193" s="160" t="s">
        <v>125</v>
      </c>
      <c r="AY193" s="15" t="s">
        <v>117</v>
      </c>
      <c r="BE193" s="161">
        <f t="shared" si="34"/>
        <v>0</v>
      </c>
      <c r="BF193" s="161">
        <f t="shared" si="35"/>
        <v>0</v>
      </c>
      <c r="BG193" s="161">
        <f t="shared" si="36"/>
        <v>0</v>
      </c>
      <c r="BH193" s="161">
        <f t="shared" si="37"/>
        <v>0</v>
      </c>
      <c r="BI193" s="161">
        <f t="shared" si="38"/>
        <v>0</v>
      </c>
      <c r="BJ193" s="15" t="s">
        <v>125</v>
      </c>
      <c r="BK193" s="161">
        <f t="shared" si="39"/>
        <v>0</v>
      </c>
      <c r="BL193" s="15" t="s">
        <v>142</v>
      </c>
      <c r="BM193" s="160" t="s">
        <v>404</v>
      </c>
    </row>
    <row r="194" spans="1:65" s="2" customFormat="1" ht="16.5" customHeight="1">
      <c r="A194" s="30"/>
      <c r="B194" s="146"/>
      <c r="C194" s="162" t="s">
        <v>405</v>
      </c>
      <c r="D194" s="162" t="s">
        <v>132</v>
      </c>
      <c r="E194" s="163" t="s">
        <v>406</v>
      </c>
      <c r="F194" s="164" t="s">
        <v>407</v>
      </c>
      <c r="G194" s="165" t="s">
        <v>123</v>
      </c>
      <c r="H194" s="166">
        <v>5</v>
      </c>
      <c r="I194" s="167"/>
      <c r="J194" s="168"/>
      <c r="K194" s="169">
        <f t="shared" si="27"/>
        <v>0</v>
      </c>
      <c r="L194" s="168"/>
      <c r="M194" s="170"/>
      <c r="N194" s="171" t="s">
        <v>1</v>
      </c>
      <c r="O194" s="156" t="s">
        <v>40</v>
      </c>
      <c r="P194" s="157">
        <f t="shared" si="28"/>
        <v>0</v>
      </c>
      <c r="Q194" s="157">
        <f t="shared" si="29"/>
        <v>0</v>
      </c>
      <c r="R194" s="157">
        <f t="shared" si="30"/>
        <v>0</v>
      </c>
      <c r="S194" s="59"/>
      <c r="T194" s="158">
        <f t="shared" si="31"/>
        <v>0</v>
      </c>
      <c r="U194" s="158">
        <v>8.9999999999999998E-4</v>
      </c>
      <c r="V194" s="158">
        <f t="shared" si="32"/>
        <v>4.4999999999999997E-3</v>
      </c>
      <c r="W194" s="158">
        <v>0</v>
      </c>
      <c r="X194" s="159">
        <f t="shared" si="33"/>
        <v>0</v>
      </c>
      <c r="Y194" s="30"/>
      <c r="Z194" s="30"/>
      <c r="AA194" s="30"/>
      <c r="AB194" s="30"/>
      <c r="AC194" s="30"/>
      <c r="AD194" s="30"/>
      <c r="AE194" s="30"/>
      <c r="AR194" s="160" t="s">
        <v>202</v>
      </c>
      <c r="AT194" s="160" t="s">
        <v>132</v>
      </c>
      <c r="AU194" s="160" t="s">
        <v>125</v>
      </c>
      <c r="AY194" s="15" t="s">
        <v>117</v>
      </c>
      <c r="BE194" s="161">
        <f t="shared" si="34"/>
        <v>0</v>
      </c>
      <c r="BF194" s="161">
        <f t="shared" si="35"/>
        <v>0</v>
      </c>
      <c r="BG194" s="161">
        <f t="shared" si="36"/>
        <v>0</v>
      </c>
      <c r="BH194" s="161">
        <f t="shared" si="37"/>
        <v>0</v>
      </c>
      <c r="BI194" s="161">
        <f t="shared" si="38"/>
        <v>0</v>
      </c>
      <c r="BJ194" s="15" t="s">
        <v>125</v>
      </c>
      <c r="BK194" s="161">
        <f t="shared" si="39"/>
        <v>0</v>
      </c>
      <c r="BL194" s="15" t="s">
        <v>124</v>
      </c>
      <c r="BM194" s="160" t="s">
        <v>408</v>
      </c>
    </row>
    <row r="195" spans="1:65" s="2" customFormat="1" ht="16.5" customHeight="1">
      <c r="A195" s="30"/>
      <c r="B195" s="146"/>
      <c r="C195" s="147" t="s">
        <v>409</v>
      </c>
      <c r="D195" s="147" t="s">
        <v>120</v>
      </c>
      <c r="E195" s="148" t="s">
        <v>410</v>
      </c>
      <c r="F195" s="149" t="s">
        <v>411</v>
      </c>
      <c r="G195" s="150" t="s">
        <v>123</v>
      </c>
      <c r="H195" s="151">
        <v>5</v>
      </c>
      <c r="I195" s="152"/>
      <c r="J195" s="152"/>
      <c r="K195" s="153">
        <f t="shared" si="27"/>
        <v>0</v>
      </c>
      <c r="L195" s="154"/>
      <c r="M195" s="31"/>
      <c r="N195" s="155" t="s">
        <v>1</v>
      </c>
      <c r="O195" s="156" t="s">
        <v>40</v>
      </c>
      <c r="P195" s="157">
        <f t="shared" si="28"/>
        <v>0</v>
      </c>
      <c r="Q195" s="157">
        <f t="shared" si="29"/>
        <v>0</v>
      </c>
      <c r="R195" s="157">
        <f t="shared" si="30"/>
        <v>0</v>
      </c>
      <c r="S195" s="59"/>
      <c r="T195" s="158">
        <f t="shared" si="31"/>
        <v>0</v>
      </c>
      <c r="U195" s="158">
        <v>0</v>
      </c>
      <c r="V195" s="158">
        <f t="shared" si="32"/>
        <v>0</v>
      </c>
      <c r="W195" s="158">
        <v>0</v>
      </c>
      <c r="X195" s="159">
        <f t="shared" si="33"/>
        <v>0</v>
      </c>
      <c r="Y195" s="30"/>
      <c r="Z195" s="30"/>
      <c r="AA195" s="30"/>
      <c r="AB195" s="30"/>
      <c r="AC195" s="30"/>
      <c r="AD195" s="30"/>
      <c r="AE195" s="30"/>
      <c r="AR195" s="160" t="s">
        <v>124</v>
      </c>
      <c r="AT195" s="160" t="s">
        <v>120</v>
      </c>
      <c r="AU195" s="160" t="s">
        <v>125</v>
      </c>
      <c r="AY195" s="15" t="s">
        <v>117</v>
      </c>
      <c r="BE195" s="161">
        <f t="shared" si="34"/>
        <v>0</v>
      </c>
      <c r="BF195" s="161">
        <f t="shared" si="35"/>
        <v>0</v>
      </c>
      <c r="BG195" s="161">
        <f t="shared" si="36"/>
        <v>0</v>
      </c>
      <c r="BH195" s="161">
        <f t="shared" si="37"/>
        <v>0</v>
      </c>
      <c r="BI195" s="161">
        <f t="shared" si="38"/>
        <v>0</v>
      </c>
      <c r="BJ195" s="15" t="s">
        <v>125</v>
      </c>
      <c r="BK195" s="161">
        <f t="shared" si="39"/>
        <v>0</v>
      </c>
      <c r="BL195" s="15" t="s">
        <v>124</v>
      </c>
      <c r="BM195" s="160" t="s">
        <v>412</v>
      </c>
    </row>
    <row r="196" spans="1:65" s="2" customFormat="1" ht="21.75" customHeight="1">
      <c r="A196" s="30"/>
      <c r="B196" s="146"/>
      <c r="C196" s="162" t="s">
        <v>413</v>
      </c>
      <c r="D196" s="162" t="s">
        <v>132</v>
      </c>
      <c r="E196" s="163" t="s">
        <v>414</v>
      </c>
      <c r="F196" s="164" t="s">
        <v>415</v>
      </c>
      <c r="G196" s="165" t="s">
        <v>123</v>
      </c>
      <c r="H196" s="166">
        <v>5</v>
      </c>
      <c r="I196" s="167"/>
      <c r="J196" s="168"/>
      <c r="K196" s="169">
        <f t="shared" si="27"/>
        <v>0</v>
      </c>
      <c r="L196" s="168"/>
      <c r="M196" s="170"/>
      <c r="N196" s="171" t="s">
        <v>1</v>
      </c>
      <c r="O196" s="156" t="s">
        <v>40</v>
      </c>
      <c r="P196" s="157">
        <f t="shared" si="28"/>
        <v>0</v>
      </c>
      <c r="Q196" s="157">
        <f t="shared" si="29"/>
        <v>0</v>
      </c>
      <c r="R196" s="157">
        <f t="shared" si="30"/>
        <v>0</v>
      </c>
      <c r="S196" s="59"/>
      <c r="T196" s="158">
        <f t="shared" si="31"/>
        <v>0</v>
      </c>
      <c r="U196" s="158">
        <v>3.3E-4</v>
      </c>
      <c r="V196" s="158">
        <f t="shared" si="32"/>
        <v>1.65E-3</v>
      </c>
      <c r="W196" s="158">
        <v>0</v>
      </c>
      <c r="X196" s="159">
        <f t="shared" si="33"/>
        <v>0</v>
      </c>
      <c r="Y196" s="30"/>
      <c r="Z196" s="30"/>
      <c r="AA196" s="30"/>
      <c r="AB196" s="30"/>
      <c r="AC196" s="30"/>
      <c r="AD196" s="30"/>
      <c r="AE196" s="30"/>
      <c r="AR196" s="160" t="s">
        <v>142</v>
      </c>
      <c r="AT196" s="160" t="s">
        <v>132</v>
      </c>
      <c r="AU196" s="160" t="s">
        <v>125</v>
      </c>
      <c r="AY196" s="15" t="s">
        <v>117</v>
      </c>
      <c r="BE196" s="161">
        <f t="shared" si="34"/>
        <v>0</v>
      </c>
      <c r="BF196" s="161">
        <f t="shared" si="35"/>
        <v>0</v>
      </c>
      <c r="BG196" s="161">
        <f t="shared" si="36"/>
        <v>0</v>
      </c>
      <c r="BH196" s="161">
        <f t="shared" si="37"/>
        <v>0</v>
      </c>
      <c r="BI196" s="161">
        <f t="shared" si="38"/>
        <v>0</v>
      </c>
      <c r="BJ196" s="15" t="s">
        <v>125</v>
      </c>
      <c r="BK196" s="161">
        <f t="shared" si="39"/>
        <v>0</v>
      </c>
      <c r="BL196" s="15" t="s">
        <v>142</v>
      </c>
      <c r="BM196" s="160" t="s">
        <v>416</v>
      </c>
    </row>
    <row r="197" spans="1:65" s="2" customFormat="1" ht="16.5" customHeight="1">
      <c r="A197" s="30"/>
      <c r="B197" s="146"/>
      <c r="C197" s="147" t="s">
        <v>417</v>
      </c>
      <c r="D197" s="147" t="s">
        <v>120</v>
      </c>
      <c r="E197" s="148" t="s">
        <v>418</v>
      </c>
      <c r="F197" s="149" t="s">
        <v>419</v>
      </c>
      <c r="G197" s="150" t="s">
        <v>123</v>
      </c>
      <c r="H197" s="151">
        <v>75</v>
      </c>
      <c r="I197" s="152"/>
      <c r="J197" s="152"/>
      <c r="K197" s="153">
        <f t="shared" si="27"/>
        <v>0</v>
      </c>
      <c r="L197" s="154"/>
      <c r="M197" s="31"/>
      <c r="N197" s="155" t="s">
        <v>1</v>
      </c>
      <c r="O197" s="156" t="s">
        <v>40</v>
      </c>
      <c r="P197" s="157">
        <f t="shared" si="28"/>
        <v>0</v>
      </c>
      <c r="Q197" s="157">
        <f t="shared" si="29"/>
        <v>0</v>
      </c>
      <c r="R197" s="157">
        <f t="shared" si="30"/>
        <v>0</v>
      </c>
      <c r="S197" s="59"/>
      <c r="T197" s="158">
        <f t="shared" si="31"/>
        <v>0</v>
      </c>
      <c r="U197" s="158">
        <v>0</v>
      </c>
      <c r="V197" s="158">
        <f t="shared" si="32"/>
        <v>0</v>
      </c>
      <c r="W197" s="158">
        <v>0</v>
      </c>
      <c r="X197" s="159">
        <f t="shared" si="33"/>
        <v>0</v>
      </c>
      <c r="Y197" s="30"/>
      <c r="Z197" s="30"/>
      <c r="AA197" s="30"/>
      <c r="AB197" s="30"/>
      <c r="AC197" s="30"/>
      <c r="AD197" s="30"/>
      <c r="AE197" s="30"/>
      <c r="AR197" s="160" t="s">
        <v>124</v>
      </c>
      <c r="AT197" s="160" t="s">
        <v>120</v>
      </c>
      <c r="AU197" s="160" t="s">
        <v>125</v>
      </c>
      <c r="AY197" s="15" t="s">
        <v>117</v>
      </c>
      <c r="BE197" s="161">
        <f t="shared" si="34"/>
        <v>0</v>
      </c>
      <c r="BF197" s="161">
        <f t="shared" si="35"/>
        <v>0</v>
      </c>
      <c r="BG197" s="161">
        <f t="shared" si="36"/>
        <v>0</v>
      </c>
      <c r="BH197" s="161">
        <f t="shared" si="37"/>
        <v>0</v>
      </c>
      <c r="BI197" s="161">
        <f t="shared" si="38"/>
        <v>0</v>
      </c>
      <c r="BJ197" s="15" t="s">
        <v>125</v>
      </c>
      <c r="BK197" s="161">
        <f t="shared" si="39"/>
        <v>0</v>
      </c>
      <c r="BL197" s="15" t="s">
        <v>124</v>
      </c>
      <c r="BM197" s="160" t="s">
        <v>420</v>
      </c>
    </row>
    <row r="198" spans="1:65" s="2" customFormat="1" ht="24.15" customHeight="1">
      <c r="A198" s="30"/>
      <c r="B198" s="146"/>
      <c r="C198" s="162" t="s">
        <v>421</v>
      </c>
      <c r="D198" s="162" t="s">
        <v>132</v>
      </c>
      <c r="E198" s="163" t="s">
        <v>422</v>
      </c>
      <c r="F198" s="164" t="s">
        <v>423</v>
      </c>
      <c r="G198" s="165" t="s">
        <v>123</v>
      </c>
      <c r="H198" s="166">
        <v>75</v>
      </c>
      <c r="I198" s="167"/>
      <c r="J198" s="168"/>
      <c r="K198" s="169">
        <f t="shared" si="27"/>
        <v>0</v>
      </c>
      <c r="L198" s="168"/>
      <c r="M198" s="170"/>
      <c r="N198" s="171" t="s">
        <v>1</v>
      </c>
      <c r="O198" s="156" t="s">
        <v>40</v>
      </c>
      <c r="P198" s="157">
        <f t="shared" si="28"/>
        <v>0</v>
      </c>
      <c r="Q198" s="157">
        <f t="shared" si="29"/>
        <v>0</v>
      </c>
      <c r="R198" s="157">
        <f t="shared" si="30"/>
        <v>0</v>
      </c>
      <c r="S198" s="59"/>
      <c r="T198" s="158">
        <f t="shared" si="31"/>
        <v>0</v>
      </c>
      <c r="U198" s="158">
        <v>1E-4</v>
      </c>
      <c r="V198" s="158">
        <f t="shared" si="32"/>
        <v>7.5000000000000006E-3</v>
      </c>
      <c r="W198" s="158">
        <v>0</v>
      </c>
      <c r="X198" s="159">
        <f t="shared" si="33"/>
        <v>0</v>
      </c>
      <c r="Y198" s="30"/>
      <c r="Z198" s="30"/>
      <c r="AA198" s="30"/>
      <c r="AB198" s="30"/>
      <c r="AC198" s="30"/>
      <c r="AD198" s="30"/>
      <c r="AE198" s="30"/>
      <c r="AR198" s="160" t="s">
        <v>142</v>
      </c>
      <c r="AT198" s="160" t="s">
        <v>132</v>
      </c>
      <c r="AU198" s="160" t="s">
        <v>125</v>
      </c>
      <c r="AY198" s="15" t="s">
        <v>117</v>
      </c>
      <c r="BE198" s="161">
        <f t="shared" si="34"/>
        <v>0</v>
      </c>
      <c r="BF198" s="161">
        <f t="shared" si="35"/>
        <v>0</v>
      </c>
      <c r="BG198" s="161">
        <f t="shared" si="36"/>
        <v>0</v>
      </c>
      <c r="BH198" s="161">
        <f t="shared" si="37"/>
        <v>0</v>
      </c>
      <c r="BI198" s="161">
        <f t="shared" si="38"/>
        <v>0</v>
      </c>
      <c r="BJ198" s="15" t="s">
        <v>125</v>
      </c>
      <c r="BK198" s="161">
        <f t="shared" si="39"/>
        <v>0</v>
      </c>
      <c r="BL198" s="15" t="s">
        <v>142</v>
      </c>
      <c r="BM198" s="160" t="s">
        <v>424</v>
      </c>
    </row>
    <row r="199" spans="1:65" s="2" customFormat="1" ht="16.5" customHeight="1">
      <c r="A199" s="30"/>
      <c r="B199" s="146"/>
      <c r="C199" s="147" t="s">
        <v>425</v>
      </c>
      <c r="D199" s="147" t="s">
        <v>120</v>
      </c>
      <c r="E199" s="148" t="s">
        <v>426</v>
      </c>
      <c r="F199" s="149" t="s">
        <v>427</v>
      </c>
      <c r="G199" s="150" t="s">
        <v>123</v>
      </c>
      <c r="H199" s="151">
        <v>14</v>
      </c>
      <c r="I199" s="152"/>
      <c r="J199" s="152"/>
      <c r="K199" s="153">
        <f t="shared" si="27"/>
        <v>0</v>
      </c>
      <c r="L199" s="154"/>
      <c r="M199" s="31"/>
      <c r="N199" s="155" t="s">
        <v>1</v>
      </c>
      <c r="O199" s="156" t="s">
        <v>40</v>
      </c>
      <c r="P199" s="157">
        <f t="shared" si="28"/>
        <v>0</v>
      </c>
      <c r="Q199" s="157">
        <f t="shared" si="29"/>
        <v>0</v>
      </c>
      <c r="R199" s="157">
        <f t="shared" si="30"/>
        <v>0</v>
      </c>
      <c r="S199" s="59"/>
      <c r="T199" s="158">
        <f t="shared" si="31"/>
        <v>0</v>
      </c>
      <c r="U199" s="158">
        <v>0</v>
      </c>
      <c r="V199" s="158">
        <f t="shared" si="32"/>
        <v>0</v>
      </c>
      <c r="W199" s="158">
        <v>0</v>
      </c>
      <c r="X199" s="159">
        <f t="shared" si="33"/>
        <v>0</v>
      </c>
      <c r="Y199" s="30"/>
      <c r="Z199" s="30"/>
      <c r="AA199" s="30"/>
      <c r="AB199" s="30"/>
      <c r="AC199" s="30"/>
      <c r="AD199" s="30"/>
      <c r="AE199" s="30"/>
      <c r="AR199" s="160" t="s">
        <v>124</v>
      </c>
      <c r="AT199" s="160" t="s">
        <v>120</v>
      </c>
      <c r="AU199" s="160" t="s">
        <v>125</v>
      </c>
      <c r="AY199" s="15" t="s">
        <v>117</v>
      </c>
      <c r="BE199" s="161">
        <f t="shared" si="34"/>
        <v>0</v>
      </c>
      <c r="BF199" s="161">
        <f t="shared" si="35"/>
        <v>0</v>
      </c>
      <c r="BG199" s="161">
        <f t="shared" si="36"/>
        <v>0</v>
      </c>
      <c r="BH199" s="161">
        <f t="shared" si="37"/>
        <v>0</v>
      </c>
      <c r="BI199" s="161">
        <f t="shared" si="38"/>
        <v>0</v>
      </c>
      <c r="BJ199" s="15" t="s">
        <v>125</v>
      </c>
      <c r="BK199" s="161">
        <f t="shared" si="39"/>
        <v>0</v>
      </c>
      <c r="BL199" s="15" t="s">
        <v>124</v>
      </c>
      <c r="BM199" s="160" t="s">
        <v>428</v>
      </c>
    </row>
    <row r="200" spans="1:65" s="2" customFormat="1" ht="16.5" customHeight="1">
      <c r="A200" s="30"/>
      <c r="B200" s="146"/>
      <c r="C200" s="162" t="s">
        <v>429</v>
      </c>
      <c r="D200" s="162" t="s">
        <v>132</v>
      </c>
      <c r="E200" s="163" t="s">
        <v>430</v>
      </c>
      <c r="F200" s="164" t="s">
        <v>431</v>
      </c>
      <c r="G200" s="165" t="s">
        <v>123</v>
      </c>
      <c r="H200" s="166">
        <v>14</v>
      </c>
      <c r="I200" s="167"/>
      <c r="J200" s="168"/>
      <c r="K200" s="169">
        <f t="shared" si="27"/>
        <v>0</v>
      </c>
      <c r="L200" s="168"/>
      <c r="M200" s="170"/>
      <c r="N200" s="171" t="s">
        <v>1</v>
      </c>
      <c r="O200" s="156" t="s">
        <v>40</v>
      </c>
      <c r="P200" s="157">
        <f t="shared" si="28"/>
        <v>0</v>
      </c>
      <c r="Q200" s="157">
        <f t="shared" si="29"/>
        <v>0</v>
      </c>
      <c r="R200" s="157">
        <f t="shared" si="30"/>
        <v>0</v>
      </c>
      <c r="S200" s="59"/>
      <c r="T200" s="158">
        <f t="shared" si="31"/>
        <v>0</v>
      </c>
      <c r="U200" s="158">
        <v>1.7000000000000001E-4</v>
      </c>
      <c r="V200" s="158">
        <f t="shared" si="32"/>
        <v>2.3800000000000002E-3</v>
      </c>
      <c r="W200" s="158">
        <v>0</v>
      </c>
      <c r="X200" s="159">
        <f t="shared" si="33"/>
        <v>0</v>
      </c>
      <c r="Y200" s="30"/>
      <c r="Z200" s="30"/>
      <c r="AA200" s="30"/>
      <c r="AB200" s="30"/>
      <c r="AC200" s="30"/>
      <c r="AD200" s="30"/>
      <c r="AE200" s="30"/>
      <c r="AR200" s="160" t="s">
        <v>142</v>
      </c>
      <c r="AT200" s="160" t="s">
        <v>132</v>
      </c>
      <c r="AU200" s="160" t="s">
        <v>125</v>
      </c>
      <c r="AY200" s="15" t="s">
        <v>117</v>
      </c>
      <c r="BE200" s="161">
        <f t="shared" si="34"/>
        <v>0</v>
      </c>
      <c r="BF200" s="161">
        <f t="shared" si="35"/>
        <v>0</v>
      </c>
      <c r="BG200" s="161">
        <f t="shared" si="36"/>
        <v>0</v>
      </c>
      <c r="BH200" s="161">
        <f t="shared" si="37"/>
        <v>0</v>
      </c>
      <c r="BI200" s="161">
        <f t="shared" si="38"/>
        <v>0</v>
      </c>
      <c r="BJ200" s="15" t="s">
        <v>125</v>
      </c>
      <c r="BK200" s="161">
        <f t="shared" si="39"/>
        <v>0</v>
      </c>
      <c r="BL200" s="15" t="s">
        <v>142</v>
      </c>
      <c r="BM200" s="160" t="s">
        <v>432</v>
      </c>
    </row>
    <row r="201" spans="1:65" s="2" customFormat="1" ht="24.15" customHeight="1">
      <c r="A201" s="30"/>
      <c r="B201" s="146"/>
      <c r="C201" s="147" t="s">
        <v>433</v>
      </c>
      <c r="D201" s="147" t="s">
        <v>120</v>
      </c>
      <c r="E201" s="148" t="s">
        <v>434</v>
      </c>
      <c r="F201" s="149" t="s">
        <v>435</v>
      </c>
      <c r="G201" s="150" t="s">
        <v>129</v>
      </c>
      <c r="H201" s="151">
        <v>20</v>
      </c>
      <c r="I201" s="152"/>
      <c r="J201" s="152"/>
      <c r="K201" s="153">
        <f t="shared" si="27"/>
        <v>0</v>
      </c>
      <c r="L201" s="154"/>
      <c r="M201" s="31"/>
      <c r="N201" s="155" t="s">
        <v>1</v>
      </c>
      <c r="O201" s="156" t="s">
        <v>40</v>
      </c>
      <c r="P201" s="157">
        <f t="shared" si="28"/>
        <v>0</v>
      </c>
      <c r="Q201" s="157">
        <f t="shared" si="29"/>
        <v>0</v>
      </c>
      <c r="R201" s="157">
        <f t="shared" si="30"/>
        <v>0</v>
      </c>
      <c r="S201" s="59"/>
      <c r="T201" s="158">
        <f t="shared" si="31"/>
        <v>0</v>
      </c>
      <c r="U201" s="158">
        <v>0</v>
      </c>
      <c r="V201" s="158">
        <f t="shared" si="32"/>
        <v>0</v>
      </c>
      <c r="W201" s="158">
        <v>0</v>
      </c>
      <c r="X201" s="159">
        <f t="shared" si="33"/>
        <v>0</v>
      </c>
      <c r="Y201" s="30"/>
      <c r="Z201" s="30"/>
      <c r="AA201" s="30"/>
      <c r="AB201" s="30"/>
      <c r="AC201" s="30"/>
      <c r="AD201" s="30"/>
      <c r="AE201" s="30"/>
      <c r="AR201" s="160" t="s">
        <v>124</v>
      </c>
      <c r="AT201" s="160" t="s">
        <v>120</v>
      </c>
      <c r="AU201" s="160" t="s">
        <v>125</v>
      </c>
      <c r="AY201" s="15" t="s">
        <v>117</v>
      </c>
      <c r="BE201" s="161">
        <f t="shared" si="34"/>
        <v>0</v>
      </c>
      <c r="BF201" s="161">
        <f t="shared" si="35"/>
        <v>0</v>
      </c>
      <c r="BG201" s="161">
        <f t="shared" si="36"/>
        <v>0</v>
      </c>
      <c r="BH201" s="161">
        <f t="shared" si="37"/>
        <v>0</v>
      </c>
      <c r="BI201" s="161">
        <f t="shared" si="38"/>
        <v>0</v>
      </c>
      <c r="BJ201" s="15" t="s">
        <v>125</v>
      </c>
      <c r="BK201" s="161">
        <f t="shared" si="39"/>
        <v>0</v>
      </c>
      <c r="BL201" s="15" t="s">
        <v>124</v>
      </c>
      <c r="BM201" s="160" t="s">
        <v>436</v>
      </c>
    </row>
    <row r="202" spans="1:65" s="2" customFormat="1" ht="16.5" customHeight="1">
      <c r="A202" s="30"/>
      <c r="B202" s="146"/>
      <c r="C202" s="162" t="s">
        <v>437</v>
      </c>
      <c r="D202" s="162" t="s">
        <v>132</v>
      </c>
      <c r="E202" s="163" t="s">
        <v>438</v>
      </c>
      <c r="F202" s="164" t="s">
        <v>439</v>
      </c>
      <c r="G202" s="165" t="s">
        <v>129</v>
      </c>
      <c r="H202" s="166">
        <v>20</v>
      </c>
      <c r="I202" s="167"/>
      <c r="J202" s="168"/>
      <c r="K202" s="169">
        <f t="shared" si="27"/>
        <v>0</v>
      </c>
      <c r="L202" s="168"/>
      <c r="M202" s="170"/>
      <c r="N202" s="171" t="s">
        <v>1</v>
      </c>
      <c r="O202" s="156" t="s">
        <v>40</v>
      </c>
      <c r="P202" s="157">
        <f t="shared" si="28"/>
        <v>0</v>
      </c>
      <c r="Q202" s="157">
        <f t="shared" si="29"/>
        <v>0</v>
      </c>
      <c r="R202" s="157">
        <f t="shared" si="30"/>
        <v>0</v>
      </c>
      <c r="S202" s="59"/>
      <c r="T202" s="158">
        <f t="shared" si="31"/>
        <v>0</v>
      </c>
      <c r="U202" s="158">
        <v>1.6000000000000001E-4</v>
      </c>
      <c r="V202" s="158">
        <f t="shared" si="32"/>
        <v>3.2000000000000002E-3</v>
      </c>
      <c r="W202" s="158">
        <v>0</v>
      </c>
      <c r="X202" s="159">
        <f t="shared" si="33"/>
        <v>0</v>
      </c>
      <c r="Y202" s="30"/>
      <c r="Z202" s="30"/>
      <c r="AA202" s="30"/>
      <c r="AB202" s="30"/>
      <c r="AC202" s="30"/>
      <c r="AD202" s="30"/>
      <c r="AE202" s="30"/>
      <c r="AR202" s="160" t="s">
        <v>142</v>
      </c>
      <c r="AT202" s="160" t="s">
        <v>132</v>
      </c>
      <c r="AU202" s="160" t="s">
        <v>125</v>
      </c>
      <c r="AY202" s="15" t="s">
        <v>117</v>
      </c>
      <c r="BE202" s="161">
        <f t="shared" si="34"/>
        <v>0</v>
      </c>
      <c r="BF202" s="161">
        <f t="shared" si="35"/>
        <v>0</v>
      </c>
      <c r="BG202" s="161">
        <f t="shared" si="36"/>
        <v>0</v>
      </c>
      <c r="BH202" s="161">
        <f t="shared" si="37"/>
        <v>0</v>
      </c>
      <c r="BI202" s="161">
        <f t="shared" si="38"/>
        <v>0</v>
      </c>
      <c r="BJ202" s="15" t="s">
        <v>125</v>
      </c>
      <c r="BK202" s="161">
        <f t="shared" si="39"/>
        <v>0</v>
      </c>
      <c r="BL202" s="15" t="s">
        <v>142</v>
      </c>
      <c r="BM202" s="160" t="s">
        <v>440</v>
      </c>
    </row>
    <row r="203" spans="1:65" s="2" customFormat="1" ht="24.15" customHeight="1">
      <c r="A203" s="30"/>
      <c r="B203" s="146"/>
      <c r="C203" s="147" t="s">
        <v>441</v>
      </c>
      <c r="D203" s="147" t="s">
        <v>120</v>
      </c>
      <c r="E203" s="148" t="s">
        <v>442</v>
      </c>
      <c r="F203" s="149" t="s">
        <v>443</v>
      </c>
      <c r="G203" s="150" t="s">
        <v>129</v>
      </c>
      <c r="H203" s="151">
        <v>90</v>
      </c>
      <c r="I203" s="152"/>
      <c r="J203" s="152"/>
      <c r="K203" s="153">
        <f t="shared" si="27"/>
        <v>0</v>
      </c>
      <c r="L203" s="154"/>
      <c r="M203" s="31"/>
      <c r="N203" s="155" t="s">
        <v>1</v>
      </c>
      <c r="O203" s="156" t="s">
        <v>40</v>
      </c>
      <c r="P203" s="157">
        <f t="shared" si="28"/>
        <v>0</v>
      </c>
      <c r="Q203" s="157">
        <f t="shared" si="29"/>
        <v>0</v>
      </c>
      <c r="R203" s="157">
        <f t="shared" si="30"/>
        <v>0</v>
      </c>
      <c r="S203" s="59"/>
      <c r="T203" s="158">
        <f t="shared" si="31"/>
        <v>0</v>
      </c>
      <c r="U203" s="158">
        <v>0</v>
      </c>
      <c r="V203" s="158">
        <f t="shared" si="32"/>
        <v>0</v>
      </c>
      <c r="W203" s="158">
        <v>0</v>
      </c>
      <c r="X203" s="159">
        <f t="shared" si="33"/>
        <v>0</v>
      </c>
      <c r="Y203" s="30"/>
      <c r="Z203" s="30"/>
      <c r="AA203" s="30"/>
      <c r="AB203" s="30"/>
      <c r="AC203" s="30"/>
      <c r="AD203" s="30"/>
      <c r="AE203" s="30"/>
      <c r="AR203" s="160" t="s">
        <v>124</v>
      </c>
      <c r="AT203" s="160" t="s">
        <v>120</v>
      </c>
      <c r="AU203" s="160" t="s">
        <v>125</v>
      </c>
      <c r="AY203" s="15" t="s">
        <v>117</v>
      </c>
      <c r="BE203" s="161">
        <f t="shared" si="34"/>
        <v>0</v>
      </c>
      <c r="BF203" s="161">
        <f t="shared" si="35"/>
        <v>0</v>
      </c>
      <c r="BG203" s="161">
        <f t="shared" si="36"/>
        <v>0</v>
      </c>
      <c r="BH203" s="161">
        <f t="shared" si="37"/>
        <v>0</v>
      </c>
      <c r="BI203" s="161">
        <f t="shared" si="38"/>
        <v>0</v>
      </c>
      <c r="BJ203" s="15" t="s">
        <v>125</v>
      </c>
      <c r="BK203" s="161">
        <f t="shared" si="39"/>
        <v>0</v>
      </c>
      <c r="BL203" s="15" t="s">
        <v>124</v>
      </c>
      <c r="BM203" s="160" t="s">
        <v>444</v>
      </c>
    </row>
    <row r="204" spans="1:65" s="2" customFormat="1" ht="16.5" customHeight="1">
      <c r="A204" s="30"/>
      <c r="B204" s="146"/>
      <c r="C204" s="162" t="s">
        <v>445</v>
      </c>
      <c r="D204" s="162" t="s">
        <v>132</v>
      </c>
      <c r="E204" s="163" t="s">
        <v>446</v>
      </c>
      <c r="F204" s="164" t="s">
        <v>447</v>
      </c>
      <c r="G204" s="165" t="s">
        <v>129</v>
      </c>
      <c r="H204" s="166">
        <v>90</v>
      </c>
      <c r="I204" s="167"/>
      <c r="J204" s="168"/>
      <c r="K204" s="169">
        <f t="shared" si="27"/>
        <v>0</v>
      </c>
      <c r="L204" s="168"/>
      <c r="M204" s="170"/>
      <c r="N204" s="171" t="s">
        <v>1</v>
      </c>
      <c r="O204" s="156" t="s">
        <v>40</v>
      </c>
      <c r="P204" s="157">
        <f t="shared" si="28"/>
        <v>0</v>
      </c>
      <c r="Q204" s="157">
        <f t="shared" si="29"/>
        <v>0</v>
      </c>
      <c r="R204" s="157">
        <f t="shared" si="30"/>
        <v>0</v>
      </c>
      <c r="S204" s="59"/>
      <c r="T204" s="158">
        <f t="shared" si="31"/>
        <v>0</v>
      </c>
      <c r="U204" s="158">
        <v>2.7E-4</v>
      </c>
      <c r="V204" s="158">
        <f t="shared" si="32"/>
        <v>2.4299999999999999E-2</v>
      </c>
      <c r="W204" s="158">
        <v>0</v>
      </c>
      <c r="X204" s="159">
        <f t="shared" si="33"/>
        <v>0</v>
      </c>
      <c r="Y204" s="30"/>
      <c r="Z204" s="30"/>
      <c r="AA204" s="30"/>
      <c r="AB204" s="30"/>
      <c r="AC204" s="30"/>
      <c r="AD204" s="30"/>
      <c r="AE204" s="30"/>
      <c r="AR204" s="160" t="s">
        <v>142</v>
      </c>
      <c r="AT204" s="160" t="s">
        <v>132</v>
      </c>
      <c r="AU204" s="160" t="s">
        <v>125</v>
      </c>
      <c r="AY204" s="15" t="s">
        <v>117</v>
      </c>
      <c r="BE204" s="161">
        <f t="shared" si="34"/>
        <v>0</v>
      </c>
      <c r="BF204" s="161">
        <f t="shared" si="35"/>
        <v>0</v>
      </c>
      <c r="BG204" s="161">
        <f t="shared" si="36"/>
        <v>0</v>
      </c>
      <c r="BH204" s="161">
        <f t="shared" si="37"/>
        <v>0</v>
      </c>
      <c r="BI204" s="161">
        <f t="shared" si="38"/>
        <v>0</v>
      </c>
      <c r="BJ204" s="15" t="s">
        <v>125</v>
      </c>
      <c r="BK204" s="161">
        <f t="shared" si="39"/>
        <v>0</v>
      </c>
      <c r="BL204" s="15" t="s">
        <v>142</v>
      </c>
      <c r="BM204" s="160" t="s">
        <v>448</v>
      </c>
    </row>
    <row r="205" spans="1:65" s="2" customFormat="1" ht="24.15" customHeight="1">
      <c r="A205" s="30"/>
      <c r="B205" s="146"/>
      <c r="C205" s="147" t="s">
        <v>449</v>
      </c>
      <c r="D205" s="147" t="s">
        <v>120</v>
      </c>
      <c r="E205" s="148" t="s">
        <v>450</v>
      </c>
      <c r="F205" s="149" t="s">
        <v>451</v>
      </c>
      <c r="G205" s="150" t="s">
        <v>129</v>
      </c>
      <c r="H205" s="151">
        <v>1325</v>
      </c>
      <c r="I205" s="152"/>
      <c r="J205" s="152"/>
      <c r="K205" s="153">
        <f t="shared" si="27"/>
        <v>0</v>
      </c>
      <c r="L205" s="154"/>
      <c r="M205" s="31"/>
      <c r="N205" s="155" t="s">
        <v>1</v>
      </c>
      <c r="O205" s="156" t="s">
        <v>40</v>
      </c>
      <c r="P205" s="157">
        <f t="shared" si="28"/>
        <v>0</v>
      </c>
      <c r="Q205" s="157">
        <f t="shared" si="29"/>
        <v>0</v>
      </c>
      <c r="R205" s="157">
        <f t="shared" si="30"/>
        <v>0</v>
      </c>
      <c r="S205" s="59"/>
      <c r="T205" s="158">
        <f t="shared" si="31"/>
        <v>0</v>
      </c>
      <c r="U205" s="158">
        <v>0</v>
      </c>
      <c r="V205" s="158">
        <f t="shared" si="32"/>
        <v>0</v>
      </c>
      <c r="W205" s="158">
        <v>0</v>
      </c>
      <c r="X205" s="159">
        <f t="shared" si="33"/>
        <v>0</v>
      </c>
      <c r="Y205" s="30"/>
      <c r="Z205" s="30"/>
      <c r="AA205" s="30"/>
      <c r="AB205" s="30"/>
      <c r="AC205" s="30"/>
      <c r="AD205" s="30"/>
      <c r="AE205" s="30"/>
      <c r="AR205" s="160" t="s">
        <v>124</v>
      </c>
      <c r="AT205" s="160" t="s">
        <v>120</v>
      </c>
      <c r="AU205" s="160" t="s">
        <v>125</v>
      </c>
      <c r="AY205" s="15" t="s">
        <v>117</v>
      </c>
      <c r="BE205" s="161">
        <f t="shared" si="34"/>
        <v>0</v>
      </c>
      <c r="BF205" s="161">
        <f t="shared" si="35"/>
        <v>0</v>
      </c>
      <c r="BG205" s="161">
        <f t="shared" si="36"/>
        <v>0</v>
      </c>
      <c r="BH205" s="161">
        <f t="shared" si="37"/>
        <v>0</v>
      </c>
      <c r="BI205" s="161">
        <f t="shared" si="38"/>
        <v>0</v>
      </c>
      <c r="BJ205" s="15" t="s">
        <v>125</v>
      </c>
      <c r="BK205" s="161">
        <f t="shared" si="39"/>
        <v>0</v>
      </c>
      <c r="BL205" s="15" t="s">
        <v>124</v>
      </c>
      <c r="BM205" s="160" t="s">
        <v>452</v>
      </c>
    </row>
    <row r="206" spans="1:65" s="2" customFormat="1" ht="16.5" customHeight="1">
      <c r="A206" s="30"/>
      <c r="B206" s="146"/>
      <c r="C206" s="162" t="s">
        <v>453</v>
      </c>
      <c r="D206" s="162" t="s">
        <v>132</v>
      </c>
      <c r="E206" s="163" t="s">
        <v>454</v>
      </c>
      <c r="F206" s="164" t="s">
        <v>455</v>
      </c>
      <c r="G206" s="165" t="s">
        <v>129</v>
      </c>
      <c r="H206" s="166">
        <v>1325</v>
      </c>
      <c r="I206" s="167"/>
      <c r="J206" s="168"/>
      <c r="K206" s="169">
        <f t="shared" si="27"/>
        <v>0</v>
      </c>
      <c r="L206" s="168"/>
      <c r="M206" s="170"/>
      <c r="N206" s="171" t="s">
        <v>1</v>
      </c>
      <c r="O206" s="156" t="s">
        <v>40</v>
      </c>
      <c r="P206" s="157">
        <f t="shared" si="28"/>
        <v>0</v>
      </c>
      <c r="Q206" s="157">
        <f t="shared" si="29"/>
        <v>0</v>
      </c>
      <c r="R206" s="157">
        <f t="shared" si="30"/>
        <v>0</v>
      </c>
      <c r="S206" s="59"/>
      <c r="T206" s="158">
        <f t="shared" si="31"/>
        <v>0</v>
      </c>
      <c r="U206" s="158">
        <v>2.0000000000000001E-4</v>
      </c>
      <c r="V206" s="158">
        <f t="shared" si="32"/>
        <v>0.26500000000000001</v>
      </c>
      <c r="W206" s="158">
        <v>0</v>
      </c>
      <c r="X206" s="159">
        <f t="shared" si="33"/>
        <v>0</v>
      </c>
      <c r="Y206" s="30"/>
      <c r="Z206" s="30"/>
      <c r="AA206" s="30"/>
      <c r="AB206" s="30"/>
      <c r="AC206" s="30"/>
      <c r="AD206" s="30"/>
      <c r="AE206" s="30"/>
      <c r="AR206" s="160" t="s">
        <v>142</v>
      </c>
      <c r="AT206" s="160" t="s">
        <v>132</v>
      </c>
      <c r="AU206" s="160" t="s">
        <v>125</v>
      </c>
      <c r="AY206" s="15" t="s">
        <v>117</v>
      </c>
      <c r="BE206" s="161">
        <f t="shared" si="34"/>
        <v>0</v>
      </c>
      <c r="BF206" s="161">
        <f t="shared" si="35"/>
        <v>0</v>
      </c>
      <c r="BG206" s="161">
        <f t="shared" si="36"/>
        <v>0</v>
      </c>
      <c r="BH206" s="161">
        <f t="shared" si="37"/>
        <v>0</v>
      </c>
      <c r="BI206" s="161">
        <f t="shared" si="38"/>
        <v>0</v>
      </c>
      <c r="BJ206" s="15" t="s">
        <v>125</v>
      </c>
      <c r="BK206" s="161">
        <f t="shared" si="39"/>
        <v>0</v>
      </c>
      <c r="BL206" s="15" t="s">
        <v>142</v>
      </c>
      <c r="BM206" s="160" t="s">
        <v>456</v>
      </c>
    </row>
    <row r="207" spans="1:65" s="2" customFormat="1" ht="24.15" customHeight="1">
      <c r="A207" s="30"/>
      <c r="B207" s="146"/>
      <c r="C207" s="147" t="s">
        <v>457</v>
      </c>
      <c r="D207" s="147" t="s">
        <v>120</v>
      </c>
      <c r="E207" s="148" t="s">
        <v>458</v>
      </c>
      <c r="F207" s="149" t="s">
        <v>459</v>
      </c>
      <c r="G207" s="150" t="s">
        <v>129</v>
      </c>
      <c r="H207" s="151">
        <v>1360</v>
      </c>
      <c r="I207" s="152"/>
      <c r="J207" s="152"/>
      <c r="K207" s="153">
        <f t="shared" si="27"/>
        <v>0</v>
      </c>
      <c r="L207" s="154"/>
      <c r="M207" s="31"/>
      <c r="N207" s="155" t="s">
        <v>1</v>
      </c>
      <c r="O207" s="156" t="s">
        <v>40</v>
      </c>
      <c r="P207" s="157">
        <f t="shared" si="28"/>
        <v>0</v>
      </c>
      <c r="Q207" s="157">
        <f t="shared" si="29"/>
        <v>0</v>
      </c>
      <c r="R207" s="157">
        <f t="shared" si="30"/>
        <v>0</v>
      </c>
      <c r="S207" s="59"/>
      <c r="T207" s="158">
        <f t="shared" si="31"/>
        <v>0</v>
      </c>
      <c r="U207" s="158">
        <v>0</v>
      </c>
      <c r="V207" s="158">
        <f t="shared" si="32"/>
        <v>0</v>
      </c>
      <c r="W207" s="158">
        <v>0</v>
      </c>
      <c r="X207" s="159">
        <f t="shared" si="33"/>
        <v>0</v>
      </c>
      <c r="Y207" s="30"/>
      <c r="Z207" s="30"/>
      <c r="AA207" s="30"/>
      <c r="AB207" s="30"/>
      <c r="AC207" s="30"/>
      <c r="AD207" s="30"/>
      <c r="AE207" s="30"/>
      <c r="AR207" s="160" t="s">
        <v>124</v>
      </c>
      <c r="AT207" s="160" t="s">
        <v>120</v>
      </c>
      <c r="AU207" s="160" t="s">
        <v>125</v>
      </c>
      <c r="AY207" s="15" t="s">
        <v>117</v>
      </c>
      <c r="BE207" s="161">
        <f t="shared" si="34"/>
        <v>0</v>
      </c>
      <c r="BF207" s="161">
        <f t="shared" si="35"/>
        <v>0</v>
      </c>
      <c r="BG207" s="161">
        <f t="shared" si="36"/>
        <v>0</v>
      </c>
      <c r="BH207" s="161">
        <f t="shared" si="37"/>
        <v>0</v>
      </c>
      <c r="BI207" s="161">
        <f t="shared" si="38"/>
        <v>0</v>
      </c>
      <c r="BJ207" s="15" t="s">
        <v>125</v>
      </c>
      <c r="BK207" s="161">
        <f t="shared" si="39"/>
        <v>0</v>
      </c>
      <c r="BL207" s="15" t="s">
        <v>124</v>
      </c>
      <c r="BM207" s="160" t="s">
        <v>460</v>
      </c>
    </row>
    <row r="208" spans="1:65" s="2" customFormat="1" ht="16.5" customHeight="1">
      <c r="A208" s="30"/>
      <c r="B208" s="146"/>
      <c r="C208" s="162" t="s">
        <v>461</v>
      </c>
      <c r="D208" s="162" t="s">
        <v>132</v>
      </c>
      <c r="E208" s="163" t="s">
        <v>462</v>
      </c>
      <c r="F208" s="164" t="s">
        <v>463</v>
      </c>
      <c r="G208" s="165" t="s">
        <v>129</v>
      </c>
      <c r="H208" s="166">
        <v>1360</v>
      </c>
      <c r="I208" s="167"/>
      <c r="J208" s="168"/>
      <c r="K208" s="169">
        <f t="shared" si="27"/>
        <v>0</v>
      </c>
      <c r="L208" s="168"/>
      <c r="M208" s="170"/>
      <c r="N208" s="171" t="s">
        <v>1</v>
      </c>
      <c r="O208" s="156" t="s">
        <v>40</v>
      </c>
      <c r="P208" s="157">
        <f t="shared" si="28"/>
        <v>0</v>
      </c>
      <c r="Q208" s="157">
        <f t="shared" si="29"/>
        <v>0</v>
      </c>
      <c r="R208" s="157">
        <f t="shared" si="30"/>
        <v>0</v>
      </c>
      <c r="S208" s="59"/>
      <c r="T208" s="158">
        <f t="shared" si="31"/>
        <v>0</v>
      </c>
      <c r="U208" s="158">
        <v>2.4000000000000001E-4</v>
      </c>
      <c r="V208" s="158">
        <f t="shared" si="32"/>
        <v>0.32640000000000002</v>
      </c>
      <c r="W208" s="158">
        <v>0</v>
      </c>
      <c r="X208" s="159">
        <f t="shared" si="33"/>
        <v>0</v>
      </c>
      <c r="Y208" s="30"/>
      <c r="Z208" s="30"/>
      <c r="AA208" s="30"/>
      <c r="AB208" s="30"/>
      <c r="AC208" s="30"/>
      <c r="AD208" s="30"/>
      <c r="AE208" s="30"/>
      <c r="AR208" s="160" t="s">
        <v>142</v>
      </c>
      <c r="AT208" s="160" t="s">
        <v>132</v>
      </c>
      <c r="AU208" s="160" t="s">
        <v>125</v>
      </c>
      <c r="AY208" s="15" t="s">
        <v>117</v>
      </c>
      <c r="BE208" s="161">
        <f t="shared" si="34"/>
        <v>0</v>
      </c>
      <c r="BF208" s="161">
        <f t="shared" si="35"/>
        <v>0</v>
      </c>
      <c r="BG208" s="161">
        <f t="shared" si="36"/>
        <v>0</v>
      </c>
      <c r="BH208" s="161">
        <f t="shared" si="37"/>
        <v>0</v>
      </c>
      <c r="BI208" s="161">
        <f t="shared" si="38"/>
        <v>0</v>
      </c>
      <c r="BJ208" s="15" t="s">
        <v>125</v>
      </c>
      <c r="BK208" s="161">
        <f t="shared" si="39"/>
        <v>0</v>
      </c>
      <c r="BL208" s="15" t="s">
        <v>142</v>
      </c>
      <c r="BM208" s="160" t="s">
        <v>464</v>
      </c>
    </row>
    <row r="209" spans="1:65" s="2" customFormat="1" ht="24.15" customHeight="1">
      <c r="A209" s="30"/>
      <c r="B209" s="146"/>
      <c r="C209" s="147" t="s">
        <v>465</v>
      </c>
      <c r="D209" s="147" t="s">
        <v>120</v>
      </c>
      <c r="E209" s="148" t="s">
        <v>466</v>
      </c>
      <c r="F209" s="149" t="s">
        <v>467</v>
      </c>
      <c r="G209" s="150" t="s">
        <v>129</v>
      </c>
      <c r="H209" s="151">
        <v>95</v>
      </c>
      <c r="I209" s="152"/>
      <c r="J209" s="152"/>
      <c r="K209" s="153">
        <f t="shared" si="27"/>
        <v>0</v>
      </c>
      <c r="L209" s="154"/>
      <c r="M209" s="31"/>
      <c r="N209" s="155" t="s">
        <v>1</v>
      </c>
      <c r="O209" s="156" t="s">
        <v>40</v>
      </c>
      <c r="P209" s="157">
        <f t="shared" si="28"/>
        <v>0</v>
      </c>
      <c r="Q209" s="157">
        <f t="shared" si="29"/>
        <v>0</v>
      </c>
      <c r="R209" s="157">
        <f t="shared" si="30"/>
        <v>0</v>
      </c>
      <c r="S209" s="59"/>
      <c r="T209" s="158">
        <f t="shared" si="31"/>
        <v>0</v>
      </c>
      <c r="U209" s="158">
        <v>0</v>
      </c>
      <c r="V209" s="158">
        <f t="shared" si="32"/>
        <v>0</v>
      </c>
      <c r="W209" s="158">
        <v>0</v>
      </c>
      <c r="X209" s="159">
        <f t="shared" si="33"/>
        <v>0</v>
      </c>
      <c r="Y209" s="30"/>
      <c r="Z209" s="30"/>
      <c r="AA209" s="30"/>
      <c r="AB209" s="30"/>
      <c r="AC209" s="30"/>
      <c r="AD209" s="30"/>
      <c r="AE209" s="30"/>
      <c r="AR209" s="160" t="s">
        <v>124</v>
      </c>
      <c r="AT209" s="160" t="s">
        <v>120</v>
      </c>
      <c r="AU209" s="160" t="s">
        <v>125</v>
      </c>
      <c r="AY209" s="15" t="s">
        <v>117</v>
      </c>
      <c r="BE209" s="161">
        <f t="shared" si="34"/>
        <v>0</v>
      </c>
      <c r="BF209" s="161">
        <f t="shared" si="35"/>
        <v>0</v>
      </c>
      <c r="BG209" s="161">
        <f t="shared" si="36"/>
        <v>0</v>
      </c>
      <c r="BH209" s="161">
        <f t="shared" si="37"/>
        <v>0</v>
      </c>
      <c r="BI209" s="161">
        <f t="shared" si="38"/>
        <v>0</v>
      </c>
      <c r="BJ209" s="15" t="s">
        <v>125</v>
      </c>
      <c r="BK209" s="161">
        <f t="shared" si="39"/>
        <v>0</v>
      </c>
      <c r="BL209" s="15" t="s">
        <v>124</v>
      </c>
      <c r="BM209" s="160" t="s">
        <v>468</v>
      </c>
    </row>
    <row r="210" spans="1:65" s="2" customFormat="1" ht="16.5" customHeight="1">
      <c r="A210" s="30"/>
      <c r="B210" s="146"/>
      <c r="C210" s="162" t="s">
        <v>469</v>
      </c>
      <c r="D210" s="162" t="s">
        <v>132</v>
      </c>
      <c r="E210" s="163" t="s">
        <v>470</v>
      </c>
      <c r="F210" s="164" t="s">
        <v>471</v>
      </c>
      <c r="G210" s="165" t="s">
        <v>129</v>
      </c>
      <c r="H210" s="166">
        <v>95</v>
      </c>
      <c r="I210" s="167"/>
      <c r="J210" s="168"/>
      <c r="K210" s="169">
        <f t="shared" si="27"/>
        <v>0</v>
      </c>
      <c r="L210" s="168"/>
      <c r="M210" s="170"/>
      <c r="N210" s="171" t="s">
        <v>1</v>
      </c>
      <c r="O210" s="156" t="s">
        <v>40</v>
      </c>
      <c r="P210" s="157">
        <f t="shared" si="28"/>
        <v>0</v>
      </c>
      <c r="Q210" s="157">
        <f t="shared" si="29"/>
        <v>0</v>
      </c>
      <c r="R210" s="157">
        <f t="shared" si="30"/>
        <v>0</v>
      </c>
      <c r="S210" s="59"/>
      <c r="T210" s="158">
        <f t="shared" si="31"/>
        <v>0</v>
      </c>
      <c r="U210" s="158">
        <v>2.3000000000000001E-4</v>
      </c>
      <c r="V210" s="158">
        <f t="shared" si="32"/>
        <v>2.1850000000000001E-2</v>
      </c>
      <c r="W210" s="158">
        <v>0</v>
      </c>
      <c r="X210" s="159">
        <f t="shared" si="33"/>
        <v>0</v>
      </c>
      <c r="Y210" s="30"/>
      <c r="Z210" s="30"/>
      <c r="AA210" s="30"/>
      <c r="AB210" s="30"/>
      <c r="AC210" s="30"/>
      <c r="AD210" s="30"/>
      <c r="AE210" s="30"/>
      <c r="AR210" s="160" t="s">
        <v>142</v>
      </c>
      <c r="AT210" s="160" t="s">
        <v>132</v>
      </c>
      <c r="AU210" s="160" t="s">
        <v>125</v>
      </c>
      <c r="AY210" s="15" t="s">
        <v>117</v>
      </c>
      <c r="BE210" s="161">
        <f t="shared" si="34"/>
        <v>0</v>
      </c>
      <c r="BF210" s="161">
        <f t="shared" si="35"/>
        <v>0</v>
      </c>
      <c r="BG210" s="161">
        <f t="shared" si="36"/>
        <v>0</v>
      </c>
      <c r="BH210" s="161">
        <f t="shared" si="37"/>
        <v>0</v>
      </c>
      <c r="BI210" s="161">
        <f t="shared" si="38"/>
        <v>0</v>
      </c>
      <c r="BJ210" s="15" t="s">
        <v>125</v>
      </c>
      <c r="BK210" s="161">
        <f t="shared" si="39"/>
        <v>0</v>
      </c>
      <c r="BL210" s="15" t="s">
        <v>142</v>
      </c>
      <c r="BM210" s="160" t="s">
        <v>472</v>
      </c>
    </row>
    <row r="211" spans="1:65" s="2" customFormat="1" ht="24.15" customHeight="1">
      <c r="A211" s="30"/>
      <c r="B211" s="146"/>
      <c r="C211" s="147" t="s">
        <v>473</v>
      </c>
      <c r="D211" s="147" t="s">
        <v>120</v>
      </c>
      <c r="E211" s="148" t="s">
        <v>474</v>
      </c>
      <c r="F211" s="149" t="s">
        <v>475</v>
      </c>
      <c r="G211" s="150" t="s">
        <v>129</v>
      </c>
      <c r="H211" s="151">
        <v>35</v>
      </c>
      <c r="I211" s="152"/>
      <c r="J211" s="152"/>
      <c r="K211" s="153">
        <f t="shared" si="27"/>
        <v>0</v>
      </c>
      <c r="L211" s="154"/>
      <c r="M211" s="31"/>
      <c r="N211" s="155" t="s">
        <v>1</v>
      </c>
      <c r="O211" s="156" t="s">
        <v>40</v>
      </c>
      <c r="P211" s="157">
        <f t="shared" si="28"/>
        <v>0</v>
      </c>
      <c r="Q211" s="157">
        <f t="shared" si="29"/>
        <v>0</v>
      </c>
      <c r="R211" s="157">
        <f t="shared" si="30"/>
        <v>0</v>
      </c>
      <c r="S211" s="59"/>
      <c r="T211" s="158">
        <f t="shared" si="31"/>
        <v>0</v>
      </c>
      <c r="U211" s="158">
        <v>0</v>
      </c>
      <c r="V211" s="158">
        <f t="shared" si="32"/>
        <v>0</v>
      </c>
      <c r="W211" s="158">
        <v>0</v>
      </c>
      <c r="X211" s="159">
        <f t="shared" si="33"/>
        <v>0</v>
      </c>
      <c r="Y211" s="30"/>
      <c r="Z211" s="30"/>
      <c r="AA211" s="30"/>
      <c r="AB211" s="30"/>
      <c r="AC211" s="30"/>
      <c r="AD211" s="30"/>
      <c r="AE211" s="30"/>
      <c r="AR211" s="160" t="s">
        <v>124</v>
      </c>
      <c r="AT211" s="160" t="s">
        <v>120</v>
      </c>
      <c r="AU211" s="160" t="s">
        <v>125</v>
      </c>
      <c r="AY211" s="15" t="s">
        <v>117</v>
      </c>
      <c r="BE211" s="161">
        <f t="shared" si="34"/>
        <v>0</v>
      </c>
      <c r="BF211" s="161">
        <f t="shared" si="35"/>
        <v>0</v>
      </c>
      <c r="BG211" s="161">
        <f t="shared" si="36"/>
        <v>0</v>
      </c>
      <c r="BH211" s="161">
        <f t="shared" si="37"/>
        <v>0</v>
      </c>
      <c r="BI211" s="161">
        <f t="shared" si="38"/>
        <v>0</v>
      </c>
      <c r="BJ211" s="15" t="s">
        <v>125</v>
      </c>
      <c r="BK211" s="161">
        <f t="shared" si="39"/>
        <v>0</v>
      </c>
      <c r="BL211" s="15" t="s">
        <v>124</v>
      </c>
      <c r="BM211" s="160" t="s">
        <v>476</v>
      </c>
    </row>
    <row r="212" spans="1:65" s="2" customFormat="1" ht="16.5" customHeight="1">
      <c r="A212" s="30"/>
      <c r="B212" s="146"/>
      <c r="C212" s="162" t="s">
        <v>477</v>
      </c>
      <c r="D212" s="162" t="s">
        <v>132</v>
      </c>
      <c r="E212" s="163" t="s">
        <v>478</v>
      </c>
      <c r="F212" s="164" t="s">
        <v>479</v>
      </c>
      <c r="G212" s="165" t="s">
        <v>129</v>
      </c>
      <c r="H212" s="166">
        <v>35</v>
      </c>
      <c r="I212" s="167"/>
      <c r="J212" s="168"/>
      <c r="K212" s="169">
        <f t="shared" si="27"/>
        <v>0</v>
      </c>
      <c r="L212" s="168"/>
      <c r="M212" s="170"/>
      <c r="N212" s="171" t="s">
        <v>1</v>
      </c>
      <c r="O212" s="156" t="s">
        <v>40</v>
      </c>
      <c r="P212" s="157">
        <f t="shared" si="28"/>
        <v>0</v>
      </c>
      <c r="Q212" s="157">
        <f t="shared" si="29"/>
        <v>0</v>
      </c>
      <c r="R212" s="157">
        <f t="shared" si="30"/>
        <v>0</v>
      </c>
      <c r="S212" s="59"/>
      <c r="T212" s="158">
        <f t="shared" si="31"/>
        <v>0</v>
      </c>
      <c r="U212" s="158">
        <v>3.4000000000000002E-4</v>
      </c>
      <c r="V212" s="158">
        <f t="shared" si="32"/>
        <v>1.1900000000000001E-2</v>
      </c>
      <c r="W212" s="158">
        <v>0</v>
      </c>
      <c r="X212" s="159">
        <f t="shared" si="33"/>
        <v>0</v>
      </c>
      <c r="Y212" s="30"/>
      <c r="Z212" s="30"/>
      <c r="AA212" s="30"/>
      <c r="AB212" s="30"/>
      <c r="AC212" s="30"/>
      <c r="AD212" s="30"/>
      <c r="AE212" s="30"/>
      <c r="AR212" s="160" t="s">
        <v>142</v>
      </c>
      <c r="AT212" s="160" t="s">
        <v>132</v>
      </c>
      <c r="AU212" s="160" t="s">
        <v>125</v>
      </c>
      <c r="AY212" s="15" t="s">
        <v>117</v>
      </c>
      <c r="BE212" s="161">
        <f t="shared" si="34"/>
        <v>0</v>
      </c>
      <c r="BF212" s="161">
        <f t="shared" si="35"/>
        <v>0</v>
      </c>
      <c r="BG212" s="161">
        <f t="shared" si="36"/>
        <v>0</v>
      </c>
      <c r="BH212" s="161">
        <f t="shared" si="37"/>
        <v>0</v>
      </c>
      <c r="BI212" s="161">
        <f t="shared" si="38"/>
        <v>0</v>
      </c>
      <c r="BJ212" s="15" t="s">
        <v>125</v>
      </c>
      <c r="BK212" s="161">
        <f t="shared" si="39"/>
        <v>0</v>
      </c>
      <c r="BL212" s="15" t="s">
        <v>142</v>
      </c>
      <c r="BM212" s="160" t="s">
        <v>480</v>
      </c>
    </row>
    <row r="213" spans="1:65" s="2" customFormat="1" ht="24.15" customHeight="1">
      <c r="A213" s="30"/>
      <c r="B213" s="146"/>
      <c r="C213" s="147" t="s">
        <v>481</v>
      </c>
      <c r="D213" s="147" t="s">
        <v>120</v>
      </c>
      <c r="E213" s="148" t="s">
        <v>482</v>
      </c>
      <c r="F213" s="149" t="s">
        <v>483</v>
      </c>
      <c r="G213" s="150" t="s">
        <v>129</v>
      </c>
      <c r="H213" s="151">
        <v>12</v>
      </c>
      <c r="I213" s="152"/>
      <c r="J213" s="152"/>
      <c r="K213" s="153">
        <f t="shared" si="27"/>
        <v>0</v>
      </c>
      <c r="L213" s="154"/>
      <c r="M213" s="31"/>
      <c r="N213" s="155" t="s">
        <v>1</v>
      </c>
      <c r="O213" s="156" t="s">
        <v>40</v>
      </c>
      <c r="P213" s="157">
        <f t="shared" si="28"/>
        <v>0</v>
      </c>
      <c r="Q213" s="157">
        <f t="shared" si="29"/>
        <v>0</v>
      </c>
      <c r="R213" s="157">
        <f t="shared" si="30"/>
        <v>0</v>
      </c>
      <c r="S213" s="59"/>
      <c r="T213" s="158">
        <f t="shared" si="31"/>
        <v>0</v>
      </c>
      <c r="U213" s="158">
        <v>0</v>
      </c>
      <c r="V213" s="158">
        <f t="shared" si="32"/>
        <v>0</v>
      </c>
      <c r="W213" s="158">
        <v>0</v>
      </c>
      <c r="X213" s="159">
        <f t="shared" si="33"/>
        <v>0</v>
      </c>
      <c r="Y213" s="30"/>
      <c r="Z213" s="30"/>
      <c r="AA213" s="30"/>
      <c r="AB213" s="30"/>
      <c r="AC213" s="30"/>
      <c r="AD213" s="30"/>
      <c r="AE213" s="30"/>
      <c r="AR213" s="160" t="s">
        <v>124</v>
      </c>
      <c r="AT213" s="160" t="s">
        <v>120</v>
      </c>
      <c r="AU213" s="160" t="s">
        <v>125</v>
      </c>
      <c r="AY213" s="15" t="s">
        <v>117</v>
      </c>
      <c r="BE213" s="161">
        <f t="shared" si="34"/>
        <v>0</v>
      </c>
      <c r="BF213" s="161">
        <f t="shared" si="35"/>
        <v>0</v>
      </c>
      <c r="BG213" s="161">
        <f t="shared" si="36"/>
        <v>0</v>
      </c>
      <c r="BH213" s="161">
        <f t="shared" si="37"/>
        <v>0</v>
      </c>
      <c r="BI213" s="161">
        <f t="shared" si="38"/>
        <v>0</v>
      </c>
      <c r="BJ213" s="15" t="s">
        <v>125</v>
      </c>
      <c r="BK213" s="161">
        <f t="shared" si="39"/>
        <v>0</v>
      </c>
      <c r="BL213" s="15" t="s">
        <v>124</v>
      </c>
      <c r="BM213" s="160" t="s">
        <v>484</v>
      </c>
    </row>
    <row r="214" spans="1:65" s="2" customFormat="1" ht="16.5" customHeight="1">
      <c r="A214" s="30"/>
      <c r="B214" s="146"/>
      <c r="C214" s="162" t="s">
        <v>485</v>
      </c>
      <c r="D214" s="162" t="s">
        <v>132</v>
      </c>
      <c r="E214" s="163" t="s">
        <v>486</v>
      </c>
      <c r="F214" s="164" t="s">
        <v>487</v>
      </c>
      <c r="G214" s="165" t="s">
        <v>129</v>
      </c>
      <c r="H214" s="166">
        <v>12</v>
      </c>
      <c r="I214" s="167"/>
      <c r="J214" s="168"/>
      <c r="K214" s="169">
        <f t="shared" si="27"/>
        <v>0</v>
      </c>
      <c r="L214" s="168"/>
      <c r="M214" s="170"/>
      <c r="N214" s="171" t="s">
        <v>1</v>
      </c>
      <c r="O214" s="156" t="s">
        <v>40</v>
      </c>
      <c r="P214" s="157">
        <f t="shared" si="28"/>
        <v>0</v>
      </c>
      <c r="Q214" s="157">
        <f t="shared" si="29"/>
        <v>0</v>
      </c>
      <c r="R214" s="157">
        <f t="shared" si="30"/>
        <v>0</v>
      </c>
      <c r="S214" s="59"/>
      <c r="T214" s="158">
        <f t="shared" si="31"/>
        <v>0</v>
      </c>
      <c r="U214" s="158">
        <v>7.9000000000000001E-4</v>
      </c>
      <c r="V214" s="158">
        <f t="shared" si="32"/>
        <v>9.4800000000000006E-3</v>
      </c>
      <c r="W214" s="158">
        <v>0</v>
      </c>
      <c r="X214" s="159">
        <f t="shared" si="33"/>
        <v>0</v>
      </c>
      <c r="Y214" s="30"/>
      <c r="Z214" s="30"/>
      <c r="AA214" s="30"/>
      <c r="AB214" s="30"/>
      <c r="AC214" s="30"/>
      <c r="AD214" s="30"/>
      <c r="AE214" s="30"/>
      <c r="AR214" s="160" t="s">
        <v>142</v>
      </c>
      <c r="AT214" s="160" t="s">
        <v>132</v>
      </c>
      <c r="AU214" s="160" t="s">
        <v>125</v>
      </c>
      <c r="AY214" s="15" t="s">
        <v>117</v>
      </c>
      <c r="BE214" s="161">
        <f t="shared" si="34"/>
        <v>0</v>
      </c>
      <c r="BF214" s="161">
        <f t="shared" si="35"/>
        <v>0</v>
      </c>
      <c r="BG214" s="161">
        <f t="shared" si="36"/>
        <v>0</v>
      </c>
      <c r="BH214" s="161">
        <f t="shared" si="37"/>
        <v>0</v>
      </c>
      <c r="BI214" s="161">
        <f t="shared" si="38"/>
        <v>0</v>
      </c>
      <c r="BJ214" s="15" t="s">
        <v>125</v>
      </c>
      <c r="BK214" s="161">
        <f t="shared" si="39"/>
        <v>0</v>
      </c>
      <c r="BL214" s="15" t="s">
        <v>142</v>
      </c>
      <c r="BM214" s="160" t="s">
        <v>488</v>
      </c>
    </row>
    <row r="215" spans="1:65" s="2" customFormat="1" ht="16.5" customHeight="1">
      <c r="A215" s="30"/>
      <c r="B215" s="146"/>
      <c r="C215" s="147" t="s">
        <v>489</v>
      </c>
      <c r="D215" s="147" t="s">
        <v>120</v>
      </c>
      <c r="E215" s="148" t="s">
        <v>490</v>
      </c>
      <c r="F215" s="149" t="s">
        <v>491</v>
      </c>
      <c r="G215" s="150" t="s">
        <v>492</v>
      </c>
      <c r="H215" s="151">
        <v>56</v>
      </c>
      <c r="I215" s="152"/>
      <c r="J215" s="152"/>
      <c r="K215" s="153">
        <f t="shared" si="27"/>
        <v>0</v>
      </c>
      <c r="L215" s="154"/>
      <c r="M215" s="31"/>
      <c r="N215" s="155" t="s">
        <v>1</v>
      </c>
      <c r="O215" s="156" t="s">
        <v>40</v>
      </c>
      <c r="P215" s="157">
        <f t="shared" si="28"/>
        <v>0</v>
      </c>
      <c r="Q215" s="157">
        <f t="shared" si="29"/>
        <v>0</v>
      </c>
      <c r="R215" s="157">
        <f t="shared" si="30"/>
        <v>0</v>
      </c>
      <c r="S215" s="59"/>
      <c r="T215" s="158">
        <f t="shared" si="31"/>
        <v>0</v>
      </c>
      <c r="U215" s="158">
        <v>0</v>
      </c>
      <c r="V215" s="158">
        <f t="shared" si="32"/>
        <v>0</v>
      </c>
      <c r="W215" s="158">
        <v>0</v>
      </c>
      <c r="X215" s="159">
        <f t="shared" si="33"/>
        <v>0</v>
      </c>
      <c r="Y215" s="30"/>
      <c r="Z215" s="30"/>
      <c r="AA215" s="30"/>
      <c r="AB215" s="30"/>
      <c r="AC215" s="30"/>
      <c r="AD215" s="30"/>
      <c r="AE215" s="30"/>
      <c r="AR215" s="160" t="s">
        <v>124</v>
      </c>
      <c r="AT215" s="160" t="s">
        <v>120</v>
      </c>
      <c r="AU215" s="160" t="s">
        <v>125</v>
      </c>
      <c r="AY215" s="15" t="s">
        <v>117</v>
      </c>
      <c r="BE215" s="161">
        <f t="shared" si="34"/>
        <v>0</v>
      </c>
      <c r="BF215" s="161">
        <f t="shared" si="35"/>
        <v>0</v>
      </c>
      <c r="BG215" s="161">
        <f t="shared" si="36"/>
        <v>0</v>
      </c>
      <c r="BH215" s="161">
        <f t="shared" si="37"/>
        <v>0</v>
      </c>
      <c r="BI215" s="161">
        <f t="shared" si="38"/>
        <v>0</v>
      </c>
      <c r="BJ215" s="15" t="s">
        <v>125</v>
      </c>
      <c r="BK215" s="161">
        <f t="shared" si="39"/>
        <v>0</v>
      </c>
      <c r="BL215" s="15" t="s">
        <v>124</v>
      </c>
      <c r="BM215" s="160" t="s">
        <v>493</v>
      </c>
    </row>
    <row r="216" spans="1:65" s="2" customFormat="1" ht="33" customHeight="1">
      <c r="A216" s="30"/>
      <c r="B216" s="146"/>
      <c r="C216" s="147" t="s">
        <v>494</v>
      </c>
      <c r="D216" s="147" t="s">
        <v>120</v>
      </c>
      <c r="E216" s="148" t="s">
        <v>495</v>
      </c>
      <c r="F216" s="149" t="s">
        <v>496</v>
      </c>
      <c r="G216" s="150" t="s">
        <v>123</v>
      </c>
      <c r="H216" s="151">
        <v>1</v>
      </c>
      <c r="I216" s="152"/>
      <c r="J216" s="152"/>
      <c r="K216" s="153">
        <f t="shared" si="27"/>
        <v>0</v>
      </c>
      <c r="L216" s="154"/>
      <c r="M216" s="31"/>
      <c r="N216" s="155" t="s">
        <v>1</v>
      </c>
      <c r="O216" s="156" t="s">
        <v>40</v>
      </c>
      <c r="P216" s="157">
        <f t="shared" si="28"/>
        <v>0</v>
      </c>
      <c r="Q216" s="157">
        <f t="shared" si="29"/>
        <v>0</v>
      </c>
      <c r="R216" s="157">
        <f t="shared" si="30"/>
        <v>0</v>
      </c>
      <c r="S216" s="59"/>
      <c r="T216" s="158">
        <f t="shared" si="31"/>
        <v>0</v>
      </c>
      <c r="U216" s="158">
        <v>0</v>
      </c>
      <c r="V216" s="158">
        <f t="shared" si="32"/>
        <v>0</v>
      </c>
      <c r="W216" s="158">
        <v>0</v>
      </c>
      <c r="X216" s="159">
        <f t="shared" si="33"/>
        <v>0</v>
      </c>
      <c r="Y216" s="30"/>
      <c r="Z216" s="30"/>
      <c r="AA216" s="30"/>
      <c r="AB216" s="30"/>
      <c r="AC216" s="30"/>
      <c r="AD216" s="30"/>
      <c r="AE216" s="30"/>
      <c r="AR216" s="160" t="s">
        <v>124</v>
      </c>
      <c r="AT216" s="160" t="s">
        <v>120</v>
      </c>
      <c r="AU216" s="160" t="s">
        <v>125</v>
      </c>
      <c r="AY216" s="15" t="s">
        <v>117</v>
      </c>
      <c r="BE216" s="161">
        <f t="shared" si="34"/>
        <v>0</v>
      </c>
      <c r="BF216" s="161">
        <f t="shared" si="35"/>
        <v>0</v>
      </c>
      <c r="BG216" s="161">
        <f t="shared" si="36"/>
        <v>0</v>
      </c>
      <c r="BH216" s="161">
        <f t="shared" si="37"/>
        <v>0</v>
      </c>
      <c r="BI216" s="161">
        <f t="shared" si="38"/>
        <v>0</v>
      </c>
      <c r="BJ216" s="15" t="s">
        <v>125</v>
      </c>
      <c r="BK216" s="161">
        <f t="shared" si="39"/>
        <v>0</v>
      </c>
      <c r="BL216" s="15" t="s">
        <v>124</v>
      </c>
      <c r="BM216" s="160" t="s">
        <v>497</v>
      </c>
    </row>
    <row r="217" spans="1:65" s="2" customFormat="1" ht="16.5" customHeight="1">
      <c r="A217" s="30"/>
      <c r="B217" s="146"/>
      <c r="C217" s="147" t="s">
        <v>498</v>
      </c>
      <c r="D217" s="147" t="s">
        <v>120</v>
      </c>
      <c r="E217" s="148" t="s">
        <v>499</v>
      </c>
      <c r="F217" s="149" t="s">
        <v>500</v>
      </c>
      <c r="G217" s="150" t="s">
        <v>492</v>
      </c>
      <c r="H217" s="151">
        <v>32</v>
      </c>
      <c r="I217" s="152"/>
      <c r="J217" s="152"/>
      <c r="K217" s="153">
        <f t="shared" si="27"/>
        <v>0</v>
      </c>
      <c r="L217" s="154"/>
      <c r="M217" s="31"/>
      <c r="N217" s="155" t="s">
        <v>1</v>
      </c>
      <c r="O217" s="156" t="s">
        <v>40</v>
      </c>
      <c r="P217" s="157">
        <f t="shared" si="28"/>
        <v>0</v>
      </c>
      <c r="Q217" s="157">
        <f t="shared" si="29"/>
        <v>0</v>
      </c>
      <c r="R217" s="157">
        <f t="shared" si="30"/>
        <v>0</v>
      </c>
      <c r="S217" s="59"/>
      <c r="T217" s="158">
        <f t="shared" si="31"/>
        <v>0</v>
      </c>
      <c r="U217" s="158">
        <v>0</v>
      </c>
      <c r="V217" s="158">
        <f t="shared" si="32"/>
        <v>0</v>
      </c>
      <c r="W217" s="158">
        <v>0</v>
      </c>
      <c r="X217" s="159">
        <f t="shared" si="33"/>
        <v>0</v>
      </c>
      <c r="Y217" s="30"/>
      <c r="Z217" s="30"/>
      <c r="AA217" s="30"/>
      <c r="AB217" s="30"/>
      <c r="AC217" s="30"/>
      <c r="AD217" s="30"/>
      <c r="AE217" s="30"/>
      <c r="AR217" s="160" t="s">
        <v>124</v>
      </c>
      <c r="AT217" s="160" t="s">
        <v>120</v>
      </c>
      <c r="AU217" s="160" t="s">
        <v>125</v>
      </c>
      <c r="AY217" s="15" t="s">
        <v>117</v>
      </c>
      <c r="BE217" s="161">
        <f t="shared" si="34"/>
        <v>0</v>
      </c>
      <c r="BF217" s="161">
        <f t="shared" si="35"/>
        <v>0</v>
      </c>
      <c r="BG217" s="161">
        <f t="shared" si="36"/>
        <v>0</v>
      </c>
      <c r="BH217" s="161">
        <f t="shared" si="37"/>
        <v>0</v>
      </c>
      <c r="BI217" s="161">
        <f t="shared" si="38"/>
        <v>0</v>
      </c>
      <c r="BJ217" s="15" t="s">
        <v>125</v>
      </c>
      <c r="BK217" s="161">
        <f t="shared" si="39"/>
        <v>0</v>
      </c>
      <c r="BL217" s="15" t="s">
        <v>124</v>
      </c>
      <c r="BM217" s="160" t="s">
        <v>501</v>
      </c>
    </row>
    <row r="218" spans="1:65" s="2" customFormat="1" ht="16.5" customHeight="1">
      <c r="A218" s="30"/>
      <c r="B218" s="146"/>
      <c r="C218" s="147" t="s">
        <v>502</v>
      </c>
      <c r="D218" s="147" t="s">
        <v>120</v>
      </c>
      <c r="E218" s="148" t="s">
        <v>503</v>
      </c>
      <c r="F218" s="149" t="s">
        <v>504</v>
      </c>
      <c r="G218" s="150" t="s">
        <v>492</v>
      </c>
      <c r="H218" s="151">
        <v>10</v>
      </c>
      <c r="I218" s="152"/>
      <c r="J218" s="152"/>
      <c r="K218" s="153">
        <f t="shared" si="27"/>
        <v>0</v>
      </c>
      <c r="L218" s="154"/>
      <c r="M218" s="31"/>
      <c r="N218" s="155" t="s">
        <v>1</v>
      </c>
      <c r="O218" s="156" t="s">
        <v>40</v>
      </c>
      <c r="P218" s="157">
        <f t="shared" si="28"/>
        <v>0</v>
      </c>
      <c r="Q218" s="157">
        <f t="shared" si="29"/>
        <v>0</v>
      </c>
      <c r="R218" s="157">
        <f t="shared" si="30"/>
        <v>0</v>
      </c>
      <c r="S218" s="59"/>
      <c r="T218" s="158">
        <f t="shared" si="31"/>
        <v>0</v>
      </c>
      <c r="U218" s="158">
        <v>0</v>
      </c>
      <c r="V218" s="158">
        <f t="shared" si="32"/>
        <v>0</v>
      </c>
      <c r="W218" s="158">
        <v>0</v>
      </c>
      <c r="X218" s="159">
        <f t="shared" si="33"/>
        <v>0</v>
      </c>
      <c r="Y218" s="30"/>
      <c r="Z218" s="30"/>
      <c r="AA218" s="30"/>
      <c r="AB218" s="30"/>
      <c r="AC218" s="30"/>
      <c r="AD218" s="30"/>
      <c r="AE218" s="30"/>
      <c r="AR218" s="160" t="s">
        <v>124</v>
      </c>
      <c r="AT218" s="160" t="s">
        <v>120</v>
      </c>
      <c r="AU218" s="160" t="s">
        <v>125</v>
      </c>
      <c r="AY218" s="15" t="s">
        <v>117</v>
      </c>
      <c r="BE218" s="161">
        <f t="shared" si="34"/>
        <v>0</v>
      </c>
      <c r="BF218" s="161">
        <f t="shared" si="35"/>
        <v>0</v>
      </c>
      <c r="BG218" s="161">
        <f t="shared" si="36"/>
        <v>0</v>
      </c>
      <c r="BH218" s="161">
        <f t="shared" si="37"/>
        <v>0</v>
      </c>
      <c r="BI218" s="161">
        <f t="shared" si="38"/>
        <v>0</v>
      </c>
      <c r="BJ218" s="15" t="s">
        <v>125</v>
      </c>
      <c r="BK218" s="161">
        <f t="shared" si="39"/>
        <v>0</v>
      </c>
      <c r="BL218" s="15" t="s">
        <v>124</v>
      </c>
      <c r="BM218" s="160" t="s">
        <v>505</v>
      </c>
    </row>
    <row r="219" spans="1:65" s="2" customFormat="1" ht="16.5" customHeight="1">
      <c r="A219" s="30"/>
      <c r="B219" s="146"/>
      <c r="C219" s="147" t="s">
        <v>506</v>
      </c>
      <c r="D219" s="147" t="s">
        <v>120</v>
      </c>
      <c r="E219" s="148" t="s">
        <v>507</v>
      </c>
      <c r="F219" s="149" t="s">
        <v>508</v>
      </c>
      <c r="G219" s="150" t="s">
        <v>509</v>
      </c>
      <c r="H219" s="151">
        <v>180</v>
      </c>
      <c r="I219" s="152"/>
      <c r="J219" s="152"/>
      <c r="K219" s="153">
        <f t="shared" si="27"/>
        <v>0</v>
      </c>
      <c r="L219" s="154"/>
      <c r="M219" s="31"/>
      <c r="N219" s="155" t="s">
        <v>1</v>
      </c>
      <c r="O219" s="156" t="s">
        <v>40</v>
      </c>
      <c r="P219" s="157">
        <f t="shared" si="28"/>
        <v>0</v>
      </c>
      <c r="Q219" s="157">
        <f t="shared" si="29"/>
        <v>0</v>
      </c>
      <c r="R219" s="157">
        <f t="shared" si="30"/>
        <v>0</v>
      </c>
      <c r="S219" s="59"/>
      <c r="T219" s="158">
        <f t="shared" si="31"/>
        <v>0</v>
      </c>
      <c r="U219" s="158">
        <v>0</v>
      </c>
      <c r="V219" s="158">
        <f t="shared" si="32"/>
        <v>0</v>
      </c>
      <c r="W219" s="158">
        <v>0</v>
      </c>
      <c r="X219" s="159">
        <f t="shared" si="33"/>
        <v>0</v>
      </c>
      <c r="Y219" s="30"/>
      <c r="Z219" s="30"/>
      <c r="AA219" s="30"/>
      <c r="AB219" s="30"/>
      <c r="AC219" s="30"/>
      <c r="AD219" s="30"/>
      <c r="AE219" s="30"/>
      <c r="AR219" s="160" t="s">
        <v>124</v>
      </c>
      <c r="AT219" s="160" t="s">
        <v>120</v>
      </c>
      <c r="AU219" s="160" t="s">
        <v>125</v>
      </c>
      <c r="AY219" s="15" t="s">
        <v>117</v>
      </c>
      <c r="BE219" s="161">
        <f t="shared" si="34"/>
        <v>0</v>
      </c>
      <c r="BF219" s="161">
        <f t="shared" si="35"/>
        <v>0</v>
      </c>
      <c r="BG219" s="161">
        <f t="shared" si="36"/>
        <v>0</v>
      </c>
      <c r="BH219" s="161">
        <f t="shared" si="37"/>
        <v>0</v>
      </c>
      <c r="BI219" s="161">
        <f t="shared" si="38"/>
        <v>0</v>
      </c>
      <c r="BJ219" s="15" t="s">
        <v>125</v>
      </c>
      <c r="BK219" s="161">
        <f t="shared" si="39"/>
        <v>0</v>
      </c>
      <c r="BL219" s="15" t="s">
        <v>124</v>
      </c>
      <c r="BM219" s="160" t="s">
        <v>510</v>
      </c>
    </row>
    <row r="220" spans="1:65" s="2" customFormat="1" ht="16.5" customHeight="1">
      <c r="A220" s="30"/>
      <c r="B220" s="146"/>
      <c r="C220" s="147" t="s">
        <v>511</v>
      </c>
      <c r="D220" s="147" t="s">
        <v>120</v>
      </c>
      <c r="E220" s="148" t="s">
        <v>512</v>
      </c>
      <c r="F220" s="149" t="s">
        <v>513</v>
      </c>
      <c r="G220" s="150" t="s">
        <v>514</v>
      </c>
      <c r="H220" s="181"/>
      <c r="I220" s="152"/>
      <c r="J220" s="152"/>
      <c r="K220" s="153">
        <f t="shared" si="27"/>
        <v>0</v>
      </c>
      <c r="L220" s="154"/>
      <c r="M220" s="31"/>
      <c r="N220" s="155" t="s">
        <v>1</v>
      </c>
      <c r="O220" s="156" t="s">
        <v>40</v>
      </c>
      <c r="P220" s="157">
        <f t="shared" si="28"/>
        <v>0</v>
      </c>
      <c r="Q220" s="157">
        <f t="shared" si="29"/>
        <v>0</v>
      </c>
      <c r="R220" s="157">
        <f t="shared" si="30"/>
        <v>0</v>
      </c>
      <c r="S220" s="59"/>
      <c r="T220" s="158">
        <f t="shared" si="31"/>
        <v>0</v>
      </c>
      <c r="U220" s="158">
        <v>0</v>
      </c>
      <c r="V220" s="158">
        <f t="shared" si="32"/>
        <v>0</v>
      </c>
      <c r="W220" s="158">
        <v>0</v>
      </c>
      <c r="X220" s="159">
        <f t="shared" si="33"/>
        <v>0</v>
      </c>
      <c r="Y220" s="30"/>
      <c r="Z220" s="30"/>
      <c r="AA220" s="30"/>
      <c r="AB220" s="30"/>
      <c r="AC220" s="30"/>
      <c r="AD220" s="30"/>
      <c r="AE220" s="30"/>
      <c r="AR220" s="160" t="s">
        <v>124</v>
      </c>
      <c r="AT220" s="160" t="s">
        <v>120</v>
      </c>
      <c r="AU220" s="160" t="s">
        <v>125</v>
      </c>
      <c r="AY220" s="15" t="s">
        <v>117</v>
      </c>
      <c r="BE220" s="161">
        <f t="shared" si="34"/>
        <v>0</v>
      </c>
      <c r="BF220" s="161">
        <f t="shared" si="35"/>
        <v>0</v>
      </c>
      <c r="BG220" s="161">
        <f t="shared" si="36"/>
        <v>0</v>
      </c>
      <c r="BH220" s="161">
        <f t="shared" si="37"/>
        <v>0</v>
      </c>
      <c r="BI220" s="161">
        <f t="shared" si="38"/>
        <v>0</v>
      </c>
      <c r="BJ220" s="15" t="s">
        <v>125</v>
      </c>
      <c r="BK220" s="161">
        <f t="shared" si="39"/>
        <v>0</v>
      </c>
      <c r="BL220" s="15" t="s">
        <v>124</v>
      </c>
      <c r="BM220" s="160" t="s">
        <v>515</v>
      </c>
    </row>
    <row r="221" spans="1:65" s="2" customFormat="1" ht="37.799999999999997" customHeight="1">
      <c r="A221" s="30"/>
      <c r="B221" s="146"/>
      <c r="C221" s="147" t="s">
        <v>516</v>
      </c>
      <c r="D221" s="147" t="s">
        <v>120</v>
      </c>
      <c r="E221" s="148" t="s">
        <v>517</v>
      </c>
      <c r="F221" s="149" t="s">
        <v>518</v>
      </c>
      <c r="G221" s="150" t="s">
        <v>123</v>
      </c>
      <c r="H221" s="151">
        <v>1</v>
      </c>
      <c r="I221" s="152"/>
      <c r="J221" s="152"/>
      <c r="K221" s="153">
        <f t="shared" si="27"/>
        <v>0</v>
      </c>
      <c r="L221" s="154"/>
      <c r="M221" s="31"/>
      <c r="N221" s="155" t="s">
        <v>1</v>
      </c>
      <c r="O221" s="156" t="s">
        <v>40</v>
      </c>
      <c r="P221" s="157">
        <f t="shared" si="28"/>
        <v>0</v>
      </c>
      <c r="Q221" s="157">
        <f t="shared" si="29"/>
        <v>0</v>
      </c>
      <c r="R221" s="157">
        <f t="shared" si="30"/>
        <v>0</v>
      </c>
      <c r="S221" s="59"/>
      <c r="T221" s="158">
        <f t="shared" si="31"/>
        <v>0</v>
      </c>
      <c r="U221" s="158">
        <v>0</v>
      </c>
      <c r="V221" s="158">
        <f t="shared" si="32"/>
        <v>0</v>
      </c>
      <c r="W221" s="158">
        <v>0</v>
      </c>
      <c r="X221" s="159">
        <f t="shared" si="33"/>
        <v>0</v>
      </c>
      <c r="Y221" s="30"/>
      <c r="Z221" s="30"/>
      <c r="AA221" s="30"/>
      <c r="AB221" s="30"/>
      <c r="AC221" s="30"/>
      <c r="AD221" s="30"/>
      <c r="AE221" s="30"/>
      <c r="AR221" s="160" t="s">
        <v>124</v>
      </c>
      <c r="AT221" s="160" t="s">
        <v>120</v>
      </c>
      <c r="AU221" s="160" t="s">
        <v>125</v>
      </c>
      <c r="AY221" s="15" t="s">
        <v>117</v>
      </c>
      <c r="BE221" s="161">
        <f t="shared" si="34"/>
        <v>0</v>
      </c>
      <c r="BF221" s="161">
        <f t="shared" si="35"/>
        <v>0</v>
      </c>
      <c r="BG221" s="161">
        <f t="shared" si="36"/>
        <v>0</v>
      </c>
      <c r="BH221" s="161">
        <f t="shared" si="37"/>
        <v>0</v>
      </c>
      <c r="BI221" s="161">
        <f t="shared" si="38"/>
        <v>0</v>
      </c>
      <c r="BJ221" s="15" t="s">
        <v>125</v>
      </c>
      <c r="BK221" s="161">
        <f t="shared" si="39"/>
        <v>0</v>
      </c>
      <c r="BL221" s="15" t="s">
        <v>124</v>
      </c>
      <c r="BM221" s="160" t="s">
        <v>519</v>
      </c>
    </row>
    <row r="222" spans="1:65" s="2" customFormat="1" ht="16.5" customHeight="1">
      <c r="A222" s="30"/>
      <c r="B222" s="146"/>
      <c r="C222" s="147" t="s">
        <v>520</v>
      </c>
      <c r="D222" s="147" t="s">
        <v>120</v>
      </c>
      <c r="E222" s="148" t="s">
        <v>521</v>
      </c>
      <c r="F222" s="149" t="s">
        <v>522</v>
      </c>
      <c r="G222" s="150" t="s">
        <v>514</v>
      </c>
      <c r="H222" s="181"/>
      <c r="I222" s="152"/>
      <c r="J222" s="152"/>
      <c r="K222" s="153">
        <f t="shared" si="27"/>
        <v>0</v>
      </c>
      <c r="L222" s="154"/>
      <c r="M222" s="31"/>
      <c r="N222" s="155" t="s">
        <v>1</v>
      </c>
      <c r="O222" s="156" t="s">
        <v>40</v>
      </c>
      <c r="P222" s="157">
        <f t="shared" si="28"/>
        <v>0</v>
      </c>
      <c r="Q222" s="157">
        <f t="shared" si="29"/>
        <v>0</v>
      </c>
      <c r="R222" s="157">
        <f t="shared" si="30"/>
        <v>0</v>
      </c>
      <c r="S222" s="59"/>
      <c r="T222" s="158">
        <f t="shared" si="31"/>
        <v>0</v>
      </c>
      <c r="U222" s="158">
        <v>0</v>
      </c>
      <c r="V222" s="158">
        <f t="shared" si="32"/>
        <v>0</v>
      </c>
      <c r="W222" s="158">
        <v>0</v>
      </c>
      <c r="X222" s="159">
        <f t="shared" si="33"/>
        <v>0</v>
      </c>
      <c r="Y222" s="30"/>
      <c r="Z222" s="30"/>
      <c r="AA222" s="30"/>
      <c r="AB222" s="30"/>
      <c r="AC222" s="30"/>
      <c r="AD222" s="30"/>
      <c r="AE222" s="30"/>
      <c r="AR222" s="160" t="s">
        <v>142</v>
      </c>
      <c r="AT222" s="160" t="s">
        <v>120</v>
      </c>
      <c r="AU222" s="160" t="s">
        <v>125</v>
      </c>
      <c r="AY222" s="15" t="s">
        <v>117</v>
      </c>
      <c r="BE222" s="161">
        <f t="shared" si="34"/>
        <v>0</v>
      </c>
      <c r="BF222" s="161">
        <f t="shared" si="35"/>
        <v>0</v>
      </c>
      <c r="BG222" s="161">
        <f t="shared" si="36"/>
        <v>0</v>
      </c>
      <c r="BH222" s="161">
        <f t="shared" si="37"/>
        <v>0</v>
      </c>
      <c r="BI222" s="161">
        <f t="shared" si="38"/>
        <v>0</v>
      </c>
      <c r="BJ222" s="15" t="s">
        <v>125</v>
      </c>
      <c r="BK222" s="161">
        <f t="shared" si="39"/>
        <v>0</v>
      </c>
      <c r="BL222" s="15" t="s">
        <v>142</v>
      </c>
      <c r="BM222" s="160" t="s">
        <v>523</v>
      </c>
    </row>
    <row r="223" spans="1:65" s="2" customFormat="1" ht="16.5" customHeight="1">
      <c r="A223" s="30"/>
      <c r="B223" s="146"/>
      <c r="C223" s="147" t="s">
        <v>524</v>
      </c>
      <c r="D223" s="147" t="s">
        <v>120</v>
      </c>
      <c r="E223" s="148" t="s">
        <v>525</v>
      </c>
      <c r="F223" s="149" t="s">
        <v>526</v>
      </c>
      <c r="G223" s="150" t="s">
        <v>514</v>
      </c>
      <c r="H223" s="181"/>
      <c r="I223" s="152"/>
      <c r="J223" s="152"/>
      <c r="K223" s="153">
        <f t="shared" si="27"/>
        <v>0</v>
      </c>
      <c r="L223" s="154"/>
      <c r="M223" s="31"/>
      <c r="N223" s="155" t="s">
        <v>1</v>
      </c>
      <c r="O223" s="156" t="s">
        <v>40</v>
      </c>
      <c r="P223" s="157">
        <f t="shared" si="28"/>
        <v>0</v>
      </c>
      <c r="Q223" s="157">
        <f t="shared" si="29"/>
        <v>0</v>
      </c>
      <c r="R223" s="157">
        <f t="shared" si="30"/>
        <v>0</v>
      </c>
      <c r="S223" s="59"/>
      <c r="T223" s="158">
        <f t="shared" si="31"/>
        <v>0</v>
      </c>
      <c r="U223" s="158">
        <v>0</v>
      </c>
      <c r="V223" s="158">
        <f t="shared" si="32"/>
        <v>0</v>
      </c>
      <c r="W223" s="158">
        <v>0</v>
      </c>
      <c r="X223" s="159">
        <f t="shared" si="33"/>
        <v>0</v>
      </c>
      <c r="Y223" s="30"/>
      <c r="Z223" s="30"/>
      <c r="AA223" s="30"/>
      <c r="AB223" s="30"/>
      <c r="AC223" s="30"/>
      <c r="AD223" s="30"/>
      <c r="AE223" s="30"/>
      <c r="AR223" s="160" t="s">
        <v>124</v>
      </c>
      <c r="AT223" s="160" t="s">
        <v>120</v>
      </c>
      <c r="AU223" s="160" t="s">
        <v>125</v>
      </c>
      <c r="AY223" s="15" t="s">
        <v>117</v>
      </c>
      <c r="BE223" s="161">
        <f t="shared" si="34"/>
        <v>0</v>
      </c>
      <c r="BF223" s="161">
        <f t="shared" si="35"/>
        <v>0</v>
      </c>
      <c r="BG223" s="161">
        <f t="shared" si="36"/>
        <v>0</v>
      </c>
      <c r="BH223" s="161">
        <f t="shared" si="37"/>
        <v>0</v>
      </c>
      <c r="BI223" s="161">
        <f t="shared" si="38"/>
        <v>0</v>
      </c>
      <c r="BJ223" s="15" t="s">
        <v>125</v>
      </c>
      <c r="BK223" s="161">
        <f t="shared" si="39"/>
        <v>0</v>
      </c>
      <c r="BL223" s="15" t="s">
        <v>124</v>
      </c>
      <c r="BM223" s="160" t="s">
        <v>527</v>
      </c>
    </row>
    <row r="224" spans="1:65" s="12" customFormat="1" ht="22.8" customHeight="1">
      <c r="B224" s="132"/>
      <c r="D224" s="133" t="s">
        <v>75</v>
      </c>
      <c r="E224" s="144" t="s">
        <v>528</v>
      </c>
      <c r="F224" s="144" t="s">
        <v>529</v>
      </c>
      <c r="I224" s="135"/>
      <c r="J224" s="135"/>
      <c r="K224" s="145">
        <f>BK224</f>
        <v>0</v>
      </c>
      <c r="M224" s="132"/>
      <c r="N224" s="137"/>
      <c r="O224" s="138"/>
      <c r="P224" s="138"/>
      <c r="Q224" s="139">
        <f>SUM(Q225:Q232)</f>
        <v>0</v>
      </c>
      <c r="R224" s="139">
        <f>SUM(R225:R232)</f>
        <v>0</v>
      </c>
      <c r="S224" s="138"/>
      <c r="T224" s="140">
        <f>SUM(T225:T232)</f>
        <v>0</v>
      </c>
      <c r="U224" s="138"/>
      <c r="V224" s="140">
        <f>SUM(V225:V232)</f>
        <v>7.3400000000000007E-2</v>
      </c>
      <c r="W224" s="138"/>
      <c r="X224" s="141">
        <f>SUM(X225:X232)</f>
        <v>0</v>
      </c>
      <c r="AR224" s="133" t="s">
        <v>134</v>
      </c>
      <c r="AT224" s="142" t="s">
        <v>75</v>
      </c>
      <c r="AU224" s="142" t="s">
        <v>81</v>
      </c>
      <c r="AY224" s="133" t="s">
        <v>117</v>
      </c>
      <c r="BK224" s="143">
        <f>SUM(BK225:BK232)</f>
        <v>0</v>
      </c>
    </row>
    <row r="225" spans="1:65" s="2" customFormat="1" ht="16.5" customHeight="1">
      <c r="A225" s="30"/>
      <c r="B225" s="146"/>
      <c r="C225" s="147" t="s">
        <v>530</v>
      </c>
      <c r="D225" s="147" t="s">
        <v>120</v>
      </c>
      <c r="E225" s="148" t="s">
        <v>531</v>
      </c>
      <c r="F225" s="149" t="s">
        <v>532</v>
      </c>
      <c r="G225" s="150" t="s">
        <v>123</v>
      </c>
      <c r="H225" s="151">
        <v>11</v>
      </c>
      <c r="I225" s="152"/>
      <c r="J225" s="152"/>
      <c r="K225" s="153">
        <f t="shared" ref="K225:K232" si="40">ROUND(P225*H225,2)</f>
        <v>0</v>
      </c>
      <c r="L225" s="154"/>
      <c r="M225" s="31"/>
      <c r="N225" s="155" t="s">
        <v>1</v>
      </c>
      <c r="O225" s="156" t="s">
        <v>40</v>
      </c>
      <c r="P225" s="157">
        <f t="shared" ref="P225:P232" si="41">I225+J225</f>
        <v>0</v>
      </c>
      <c r="Q225" s="157">
        <f t="shared" ref="Q225:Q232" si="42">ROUND(I225*H225,2)</f>
        <v>0</v>
      </c>
      <c r="R225" s="157">
        <f t="shared" ref="R225:R232" si="43">ROUND(J225*H225,2)</f>
        <v>0</v>
      </c>
      <c r="S225" s="59"/>
      <c r="T225" s="158">
        <f t="shared" ref="T225:T232" si="44">S225*H225</f>
        <v>0</v>
      </c>
      <c r="U225" s="158">
        <v>0</v>
      </c>
      <c r="V225" s="158">
        <f t="shared" ref="V225:V232" si="45">U225*H225</f>
        <v>0</v>
      </c>
      <c r="W225" s="158">
        <v>0</v>
      </c>
      <c r="X225" s="159">
        <f t="shared" ref="X225:X232" si="46">W225*H225</f>
        <v>0</v>
      </c>
      <c r="Y225" s="30"/>
      <c r="Z225" s="30"/>
      <c r="AA225" s="30"/>
      <c r="AB225" s="30"/>
      <c r="AC225" s="30"/>
      <c r="AD225" s="30"/>
      <c r="AE225" s="30"/>
      <c r="AR225" s="160" t="s">
        <v>124</v>
      </c>
      <c r="AT225" s="160" t="s">
        <v>120</v>
      </c>
      <c r="AU225" s="160" t="s">
        <v>125</v>
      </c>
      <c r="AY225" s="15" t="s">
        <v>117</v>
      </c>
      <c r="BE225" s="161">
        <f t="shared" ref="BE225:BE232" si="47">IF(O225="základná",K225,0)</f>
        <v>0</v>
      </c>
      <c r="BF225" s="161">
        <f t="shared" ref="BF225:BF232" si="48">IF(O225="znížená",K225,0)</f>
        <v>0</v>
      </c>
      <c r="BG225" s="161">
        <f t="shared" ref="BG225:BG232" si="49">IF(O225="zákl. prenesená",K225,0)</f>
        <v>0</v>
      </c>
      <c r="BH225" s="161">
        <f t="shared" ref="BH225:BH232" si="50">IF(O225="zníž. prenesená",K225,0)</f>
        <v>0</v>
      </c>
      <c r="BI225" s="161">
        <f t="shared" ref="BI225:BI232" si="51">IF(O225="nulová",K225,0)</f>
        <v>0</v>
      </c>
      <c r="BJ225" s="15" t="s">
        <v>125</v>
      </c>
      <c r="BK225" s="161">
        <f t="shared" ref="BK225:BK232" si="52">ROUND(P225*H225,2)</f>
        <v>0</v>
      </c>
      <c r="BL225" s="15" t="s">
        <v>124</v>
      </c>
      <c r="BM225" s="160" t="s">
        <v>533</v>
      </c>
    </row>
    <row r="226" spans="1:65" s="2" customFormat="1" ht="37.799999999999997" customHeight="1">
      <c r="A226" s="30"/>
      <c r="B226" s="146"/>
      <c r="C226" s="162" t="s">
        <v>534</v>
      </c>
      <c r="D226" s="162" t="s">
        <v>132</v>
      </c>
      <c r="E226" s="163" t="s">
        <v>535</v>
      </c>
      <c r="F226" s="164" t="s">
        <v>536</v>
      </c>
      <c r="G226" s="165" t="s">
        <v>123</v>
      </c>
      <c r="H226" s="166">
        <v>11</v>
      </c>
      <c r="I226" s="167"/>
      <c r="J226" s="168"/>
      <c r="K226" s="169">
        <f t="shared" si="40"/>
        <v>0</v>
      </c>
      <c r="L226" s="168"/>
      <c r="M226" s="170"/>
      <c r="N226" s="171" t="s">
        <v>1</v>
      </c>
      <c r="O226" s="156" t="s">
        <v>40</v>
      </c>
      <c r="P226" s="157">
        <f t="shared" si="41"/>
        <v>0</v>
      </c>
      <c r="Q226" s="157">
        <f t="shared" si="42"/>
        <v>0</v>
      </c>
      <c r="R226" s="157">
        <f t="shared" si="43"/>
        <v>0</v>
      </c>
      <c r="S226" s="59"/>
      <c r="T226" s="158">
        <f t="shared" si="44"/>
        <v>0</v>
      </c>
      <c r="U226" s="158">
        <v>5.9999999999999995E-4</v>
      </c>
      <c r="V226" s="158">
        <f t="shared" si="45"/>
        <v>6.5999999999999991E-3</v>
      </c>
      <c r="W226" s="158">
        <v>0</v>
      </c>
      <c r="X226" s="159">
        <f t="shared" si="46"/>
        <v>0</v>
      </c>
      <c r="Y226" s="30"/>
      <c r="Z226" s="30"/>
      <c r="AA226" s="30"/>
      <c r="AB226" s="30"/>
      <c r="AC226" s="30"/>
      <c r="AD226" s="30"/>
      <c r="AE226" s="30"/>
      <c r="AR226" s="160" t="s">
        <v>142</v>
      </c>
      <c r="AT226" s="160" t="s">
        <v>132</v>
      </c>
      <c r="AU226" s="160" t="s">
        <v>125</v>
      </c>
      <c r="AY226" s="15" t="s">
        <v>117</v>
      </c>
      <c r="BE226" s="161">
        <f t="shared" si="47"/>
        <v>0</v>
      </c>
      <c r="BF226" s="161">
        <f t="shared" si="48"/>
        <v>0</v>
      </c>
      <c r="BG226" s="161">
        <f t="shared" si="49"/>
        <v>0</v>
      </c>
      <c r="BH226" s="161">
        <f t="shared" si="50"/>
        <v>0</v>
      </c>
      <c r="BI226" s="161">
        <f t="shared" si="51"/>
        <v>0</v>
      </c>
      <c r="BJ226" s="15" t="s">
        <v>125</v>
      </c>
      <c r="BK226" s="161">
        <f t="shared" si="52"/>
        <v>0</v>
      </c>
      <c r="BL226" s="15" t="s">
        <v>142</v>
      </c>
      <c r="BM226" s="160" t="s">
        <v>537</v>
      </c>
    </row>
    <row r="227" spans="1:65" s="2" customFormat="1" ht="66.75" customHeight="1">
      <c r="A227" s="30"/>
      <c r="B227" s="146"/>
      <c r="C227" s="162" t="s">
        <v>538</v>
      </c>
      <c r="D227" s="162" t="s">
        <v>132</v>
      </c>
      <c r="E227" s="163" t="s">
        <v>539</v>
      </c>
      <c r="F227" s="164" t="s">
        <v>540</v>
      </c>
      <c r="G227" s="165" t="s">
        <v>123</v>
      </c>
      <c r="H227" s="166">
        <v>1</v>
      </c>
      <c r="I227" s="167"/>
      <c r="J227" s="168"/>
      <c r="K227" s="169">
        <f t="shared" si="40"/>
        <v>0</v>
      </c>
      <c r="L227" s="168"/>
      <c r="M227" s="170"/>
      <c r="N227" s="171" t="s">
        <v>1</v>
      </c>
      <c r="O227" s="156" t="s">
        <v>40</v>
      </c>
      <c r="P227" s="157">
        <f t="shared" si="41"/>
        <v>0</v>
      </c>
      <c r="Q227" s="157">
        <f t="shared" si="42"/>
        <v>0</v>
      </c>
      <c r="R227" s="157">
        <f t="shared" si="43"/>
        <v>0</v>
      </c>
      <c r="S227" s="59"/>
      <c r="T227" s="158">
        <f t="shared" si="44"/>
        <v>0</v>
      </c>
      <c r="U227" s="158">
        <v>0</v>
      </c>
      <c r="V227" s="158">
        <f t="shared" si="45"/>
        <v>0</v>
      </c>
      <c r="W227" s="158">
        <v>0</v>
      </c>
      <c r="X227" s="159">
        <f t="shared" si="46"/>
        <v>0</v>
      </c>
      <c r="Y227" s="30"/>
      <c r="Z227" s="30"/>
      <c r="AA227" s="30"/>
      <c r="AB227" s="30"/>
      <c r="AC227" s="30"/>
      <c r="AD227" s="30"/>
      <c r="AE227" s="30"/>
      <c r="AR227" s="160" t="s">
        <v>142</v>
      </c>
      <c r="AT227" s="160" t="s">
        <v>132</v>
      </c>
      <c r="AU227" s="160" t="s">
        <v>125</v>
      </c>
      <c r="AY227" s="15" t="s">
        <v>117</v>
      </c>
      <c r="BE227" s="161">
        <f t="shared" si="47"/>
        <v>0</v>
      </c>
      <c r="BF227" s="161">
        <f t="shared" si="48"/>
        <v>0</v>
      </c>
      <c r="BG227" s="161">
        <f t="shared" si="49"/>
        <v>0</v>
      </c>
      <c r="BH227" s="161">
        <f t="shared" si="50"/>
        <v>0</v>
      </c>
      <c r="BI227" s="161">
        <f t="shared" si="51"/>
        <v>0</v>
      </c>
      <c r="BJ227" s="15" t="s">
        <v>125</v>
      </c>
      <c r="BK227" s="161">
        <f t="shared" si="52"/>
        <v>0</v>
      </c>
      <c r="BL227" s="15" t="s">
        <v>142</v>
      </c>
      <c r="BM227" s="160" t="s">
        <v>541</v>
      </c>
    </row>
    <row r="228" spans="1:65" s="2" customFormat="1" ht="16.5" customHeight="1">
      <c r="A228" s="30"/>
      <c r="B228" s="146"/>
      <c r="C228" s="147" t="s">
        <v>542</v>
      </c>
      <c r="D228" s="147" t="s">
        <v>120</v>
      </c>
      <c r="E228" s="148" t="s">
        <v>543</v>
      </c>
      <c r="F228" s="149" t="s">
        <v>544</v>
      </c>
      <c r="G228" s="150" t="s">
        <v>129</v>
      </c>
      <c r="H228" s="151">
        <v>1670</v>
      </c>
      <c r="I228" s="152"/>
      <c r="J228" s="152"/>
      <c r="K228" s="153">
        <f t="shared" si="40"/>
        <v>0</v>
      </c>
      <c r="L228" s="154"/>
      <c r="M228" s="31"/>
      <c r="N228" s="155" t="s">
        <v>1</v>
      </c>
      <c r="O228" s="156" t="s">
        <v>40</v>
      </c>
      <c r="P228" s="157">
        <f t="shared" si="41"/>
        <v>0</v>
      </c>
      <c r="Q228" s="157">
        <f t="shared" si="42"/>
        <v>0</v>
      </c>
      <c r="R228" s="157">
        <f t="shared" si="43"/>
        <v>0</v>
      </c>
      <c r="S228" s="59"/>
      <c r="T228" s="158">
        <f t="shared" si="44"/>
        <v>0</v>
      </c>
      <c r="U228" s="158">
        <v>0</v>
      </c>
      <c r="V228" s="158">
        <f t="shared" si="45"/>
        <v>0</v>
      </c>
      <c r="W228" s="158">
        <v>0</v>
      </c>
      <c r="X228" s="159">
        <f t="shared" si="46"/>
        <v>0</v>
      </c>
      <c r="Y228" s="30"/>
      <c r="Z228" s="30"/>
      <c r="AA228" s="30"/>
      <c r="AB228" s="30"/>
      <c r="AC228" s="30"/>
      <c r="AD228" s="30"/>
      <c r="AE228" s="30"/>
      <c r="AR228" s="160" t="s">
        <v>124</v>
      </c>
      <c r="AT228" s="160" t="s">
        <v>120</v>
      </c>
      <c r="AU228" s="160" t="s">
        <v>125</v>
      </c>
      <c r="AY228" s="15" t="s">
        <v>117</v>
      </c>
      <c r="BE228" s="161">
        <f t="shared" si="47"/>
        <v>0</v>
      </c>
      <c r="BF228" s="161">
        <f t="shared" si="48"/>
        <v>0</v>
      </c>
      <c r="BG228" s="161">
        <f t="shared" si="49"/>
        <v>0</v>
      </c>
      <c r="BH228" s="161">
        <f t="shared" si="50"/>
        <v>0</v>
      </c>
      <c r="BI228" s="161">
        <f t="shared" si="51"/>
        <v>0</v>
      </c>
      <c r="BJ228" s="15" t="s">
        <v>125</v>
      </c>
      <c r="BK228" s="161">
        <f t="shared" si="52"/>
        <v>0</v>
      </c>
      <c r="BL228" s="15" t="s">
        <v>124</v>
      </c>
      <c r="BM228" s="160" t="s">
        <v>545</v>
      </c>
    </row>
    <row r="229" spans="1:65" s="2" customFormat="1" ht="21.75" customHeight="1">
      <c r="A229" s="30"/>
      <c r="B229" s="146"/>
      <c r="C229" s="162" t="s">
        <v>546</v>
      </c>
      <c r="D229" s="162" t="s">
        <v>132</v>
      </c>
      <c r="E229" s="163" t="s">
        <v>547</v>
      </c>
      <c r="F229" s="164" t="s">
        <v>548</v>
      </c>
      <c r="G229" s="165" t="s">
        <v>129</v>
      </c>
      <c r="H229" s="166">
        <v>1670</v>
      </c>
      <c r="I229" s="167"/>
      <c r="J229" s="168"/>
      <c r="K229" s="169">
        <f t="shared" si="40"/>
        <v>0</v>
      </c>
      <c r="L229" s="168"/>
      <c r="M229" s="170"/>
      <c r="N229" s="171" t="s">
        <v>1</v>
      </c>
      <c r="O229" s="156" t="s">
        <v>40</v>
      </c>
      <c r="P229" s="157">
        <f t="shared" si="41"/>
        <v>0</v>
      </c>
      <c r="Q229" s="157">
        <f t="shared" si="42"/>
        <v>0</v>
      </c>
      <c r="R229" s="157">
        <f t="shared" si="43"/>
        <v>0</v>
      </c>
      <c r="S229" s="59"/>
      <c r="T229" s="158">
        <f t="shared" si="44"/>
        <v>0</v>
      </c>
      <c r="U229" s="158">
        <v>4.0000000000000003E-5</v>
      </c>
      <c r="V229" s="158">
        <f t="shared" si="45"/>
        <v>6.6800000000000012E-2</v>
      </c>
      <c r="W229" s="158">
        <v>0</v>
      </c>
      <c r="X229" s="159">
        <f t="shared" si="46"/>
        <v>0</v>
      </c>
      <c r="Y229" s="30"/>
      <c r="Z229" s="30"/>
      <c r="AA229" s="30"/>
      <c r="AB229" s="30"/>
      <c r="AC229" s="30"/>
      <c r="AD229" s="30"/>
      <c r="AE229" s="30"/>
      <c r="AR229" s="160" t="s">
        <v>142</v>
      </c>
      <c r="AT229" s="160" t="s">
        <v>132</v>
      </c>
      <c r="AU229" s="160" t="s">
        <v>125</v>
      </c>
      <c r="AY229" s="15" t="s">
        <v>117</v>
      </c>
      <c r="BE229" s="161">
        <f t="shared" si="47"/>
        <v>0</v>
      </c>
      <c r="BF229" s="161">
        <f t="shared" si="48"/>
        <v>0</v>
      </c>
      <c r="BG229" s="161">
        <f t="shared" si="49"/>
        <v>0</v>
      </c>
      <c r="BH229" s="161">
        <f t="shared" si="50"/>
        <v>0</v>
      </c>
      <c r="BI229" s="161">
        <f t="shared" si="51"/>
        <v>0</v>
      </c>
      <c r="BJ229" s="15" t="s">
        <v>125</v>
      </c>
      <c r="BK229" s="161">
        <f t="shared" si="52"/>
        <v>0</v>
      </c>
      <c r="BL229" s="15" t="s">
        <v>142</v>
      </c>
      <c r="BM229" s="160" t="s">
        <v>549</v>
      </c>
    </row>
    <row r="230" spans="1:65" s="2" customFormat="1" ht="16.5" customHeight="1">
      <c r="A230" s="30"/>
      <c r="B230" s="146"/>
      <c r="C230" s="147" t="s">
        <v>550</v>
      </c>
      <c r="D230" s="147" t="s">
        <v>120</v>
      </c>
      <c r="E230" s="148" t="s">
        <v>512</v>
      </c>
      <c r="F230" s="149" t="s">
        <v>513</v>
      </c>
      <c r="G230" s="150" t="s">
        <v>514</v>
      </c>
      <c r="H230" s="181"/>
      <c r="I230" s="152"/>
      <c r="J230" s="152"/>
      <c r="K230" s="153">
        <f t="shared" si="40"/>
        <v>0</v>
      </c>
      <c r="L230" s="154"/>
      <c r="M230" s="31"/>
      <c r="N230" s="155" t="s">
        <v>1</v>
      </c>
      <c r="O230" s="156" t="s">
        <v>40</v>
      </c>
      <c r="P230" s="157">
        <f t="shared" si="41"/>
        <v>0</v>
      </c>
      <c r="Q230" s="157">
        <f t="shared" si="42"/>
        <v>0</v>
      </c>
      <c r="R230" s="157">
        <f t="shared" si="43"/>
        <v>0</v>
      </c>
      <c r="S230" s="59"/>
      <c r="T230" s="158">
        <f t="shared" si="44"/>
        <v>0</v>
      </c>
      <c r="U230" s="158">
        <v>0</v>
      </c>
      <c r="V230" s="158">
        <f t="shared" si="45"/>
        <v>0</v>
      </c>
      <c r="W230" s="158">
        <v>0</v>
      </c>
      <c r="X230" s="159">
        <f t="shared" si="46"/>
        <v>0</v>
      </c>
      <c r="Y230" s="30"/>
      <c r="Z230" s="30"/>
      <c r="AA230" s="30"/>
      <c r="AB230" s="30"/>
      <c r="AC230" s="30"/>
      <c r="AD230" s="30"/>
      <c r="AE230" s="30"/>
      <c r="AR230" s="160" t="s">
        <v>124</v>
      </c>
      <c r="AT230" s="160" t="s">
        <v>120</v>
      </c>
      <c r="AU230" s="160" t="s">
        <v>125</v>
      </c>
      <c r="AY230" s="15" t="s">
        <v>117</v>
      </c>
      <c r="BE230" s="161">
        <f t="shared" si="47"/>
        <v>0</v>
      </c>
      <c r="BF230" s="161">
        <f t="shared" si="48"/>
        <v>0</v>
      </c>
      <c r="BG230" s="161">
        <f t="shared" si="49"/>
        <v>0</v>
      </c>
      <c r="BH230" s="161">
        <f t="shared" si="50"/>
        <v>0</v>
      </c>
      <c r="BI230" s="161">
        <f t="shared" si="51"/>
        <v>0</v>
      </c>
      <c r="BJ230" s="15" t="s">
        <v>125</v>
      </c>
      <c r="BK230" s="161">
        <f t="shared" si="52"/>
        <v>0</v>
      </c>
      <c r="BL230" s="15" t="s">
        <v>124</v>
      </c>
      <c r="BM230" s="160" t="s">
        <v>551</v>
      </c>
    </row>
    <row r="231" spans="1:65" s="2" customFormat="1" ht="16.5" customHeight="1">
      <c r="A231" s="30"/>
      <c r="B231" s="146"/>
      <c r="C231" s="147" t="s">
        <v>552</v>
      </c>
      <c r="D231" s="147" t="s">
        <v>120</v>
      </c>
      <c r="E231" s="148" t="s">
        <v>521</v>
      </c>
      <c r="F231" s="149" t="s">
        <v>522</v>
      </c>
      <c r="G231" s="150" t="s">
        <v>514</v>
      </c>
      <c r="H231" s="181"/>
      <c r="I231" s="152"/>
      <c r="J231" s="152"/>
      <c r="K231" s="153">
        <f t="shared" si="40"/>
        <v>0</v>
      </c>
      <c r="L231" s="154"/>
      <c r="M231" s="31"/>
      <c r="N231" s="155" t="s">
        <v>1</v>
      </c>
      <c r="O231" s="156" t="s">
        <v>40</v>
      </c>
      <c r="P231" s="157">
        <f t="shared" si="41"/>
        <v>0</v>
      </c>
      <c r="Q231" s="157">
        <f t="shared" si="42"/>
        <v>0</v>
      </c>
      <c r="R231" s="157">
        <f t="shared" si="43"/>
        <v>0</v>
      </c>
      <c r="S231" s="59"/>
      <c r="T231" s="158">
        <f t="shared" si="44"/>
        <v>0</v>
      </c>
      <c r="U231" s="158">
        <v>0</v>
      </c>
      <c r="V231" s="158">
        <f t="shared" si="45"/>
        <v>0</v>
      </c>
      <c r="W231" s="158">
        <v>0</v>
      </c>
      <c r="X231" s="159">
        <f t="shared" si="46"/>
        <v>0</v>
      </c>
      <c r="Y231" s="30"/>
      <c r="Z231" s="30"/>
      <c r="AA231" s="30"/>
      <c r="AB231" s="30"/>
      <c r="AC231" s="30"/>
      <c r="AD231" s="30"/>
      <c r="AE231" s="30"/>
      <c r="AR231" s="160" t="s">
        <v>142</v>
      </c>
      <c r="AT231" s="160" t="s">
        <v>120</v>
      </c>
      <c r="AU231" s="160" t="s">
        <v>125</v>
      </c>
      <c r="AY231" s="15" t="s">
        <v>117</v>
      </c>
      <c r="BE231" s="161">
        <f t="shared" si="47"/>
        <v>0</v>
      </c>
      <c r="BF231" s="161">
        <f t="shared" si="48"/>
        <v>0</v>
      </c>
      <c r="BG231" s="161">
        <f t="shared" si="49"/>
        <v>0</v>
      </c>
      <c r="BH231" s="161">
        <f t="shared" si="50"/>
        <v>0</v>
      </c>
      <c r="BI231" s="161">
        <f t="shared" si="51"/>
        <v>0</v>
      </c>
      <c r="BJ231" s="15" t="s">
        <v>125</v>
      </c>
      <c r="BK231" s="161">
        <f t="shared" si="52"/>
        <v>0</v>
      </c>
      <c r="BL231" s="15" t="s">
        <v>142</v>
      </c>
      <c r="BM231" s="160" t="s">
        <v>553</v>
      </c>
    </row>
    <row r="232" spans="1:65" s="2" customFormat="1" ht="16.5" customHeight="1">
      <c r="A232" s="30"/>
      <c r="B232" s="146"/>
      <c r="C232" s="147" t="s">
        <v>554</v>
      </c>
      <c r="D232" s="147" t="s">
        <v>120</v>
      </c>
      <c r="E232" s="148" t="s">
        <v>525</v>
      </c>
      <c r="F232" s="149" t="s">
        <v>526</v>
      </c>
      <c r="G232" s="150" t="s">
        <v>514</v>
      </c>
      <c r="H232" s="181"/>
      <c r="I232" s="152"/>
      <c r="J232" s="152"/>
      <c r="K232" s="153">
        <f t="shared" si="40"/>
        <v>0</v>
      </c>
      <c r="L232" s="154"/>
      <c r="M232" s="31"/>
      <c r="N232" s="155" t="s">
        <v>1</v>
      </c>
      <c r="O232" s="156" t="s">
        <v>40</v>
      </c>
      <c r="P232" s="157">
        <f t="shared" si="41"/>
        <v>0</v>
      </c>
      <c r="Q232" s="157">
        <f t="shared" si="42"/>
        <v>0</v>
      </c>
      <c r="R232" s="157">
        <f t="shared" si="43"/>
        <v>0</v>
      </c>
      <c r="S232" s="59"/>
      <c r="T232" s="158">
        <f t="shared" si="44"/>
        <v>0</v>
      </c>
      <c r="U232" s="158">
        <v>0</v>
      </c>
      <c r="V232" s="158">
        <f t="shared" si="45"/>
        <v>0</v>
      </c>
      <c r="W232" s="158">
        <v>0</v>
      </c>
      <c r="X232" s="159">
        <f t="shared" si="46"/>
        <v>0</v>
      </c>
      <c r="Y232" s="30"/>
      <c r="Z232" s="30"/>
      <c r="AA232" s="30"/>
      <c r="AB232" s="30"/>
      <c r="AC232" s="30"/>
      <c r="AD232" s="30"/>
      <c r="AE232" s="30"/>
      <c r="AR232" s="160" t="s">
        <v>124</v>
      </c>
      <c r="AT232" s="160" t="s">
        <v>120</v>
      </c>
      <c r="AU232" s="160" t="s">
        <v>125</v>
      </c>
      <c r="AY232" s="15" t="s">
        <v>117</v>
      </c>
      <c r="BE232" s="161">
        <f t="shared" si="47"/>
        <v>0</v>
      </c>
      <c r="BF232" s="161">
        <f t="shared" si="48"/>
        <v>0</v>
      </c>
      <c r="BG232" s="161">
        <f t="shared" si="49"/>
        <v>0</v>
      </c>
      <c r="BH232" s="161">
        <f t="shared" si="50"/>
        <v>0</v>
      </c>
      <c r="BI232" s="161">
        <f t="shared" si="51"/>
        <v>0</v>
      </c>
      <c r="BJ232" s="15" t="s">
        <v>125</v>
      </c>
      <c r="BK232" s="161">
        <f t="shared" si="52"/>
        <v>0</v>
      </c>
      <c r="BL232" s="15" t="s">
        <v>124</v>
      </c>
      <c r="BM232" s="160" t="s">
        <v>555</v>
      </c>
    </row>
    <row r="233" spans="1:65" s="12" customFormat="1" ht="22.8" customHeight="1">
      <c r="B233" s="132"/>
      <c r="D233" s="133" t="s">
        <v>75</v>
      </c>
      <c r="E233" s="144" t="s">
        <v>556</v>
      </c>
      <c r="F233" s="144" t="s">
        <v>557</v>
      </c>
      <c r="I233" s="135"/>
      <c r="J233" s="135"/>
      <c r="K233" s="145">
        <f>BK233</f>
        <v>0</v>
      </c>
      <c r="M233" s="132"/>
      <c r="N233" s="137"/>
      <c r="O233" s="138"/>
      <c r="P233" s="138"/>
      <c r="Q233" s="139">
        <f>SUM(Q234:Q238)</f>
        <v>0</v>
      </c>
      <c r="R233" s="139">
        <f>SUM(R234:R238)</f>
        <v>0</v>
      </c>
      <c r="S233" s="138"/>
      <c r="T233" s="140">
        <f>SUM(T234:T238)</f>
        <v>0</v>
      </c>
      <c r="U233" s="138"/>
      <c r="V233" s="140">
        <f>SUM(V234:V238)</f>
        <v>0</v>
      </c>
      <c r="W233" s="138"/>
      <c r="X233" s="141">
        <f>SUM(X234:X238)</f>
        <v>0</v>
      </c>
      <c r="AR233" s="133" t="s">
        <v>134</v>
      </c>
      <c r="AT233" s="142" t="s">
        <v>75</v>
      </c>
      <c r="AU233" s="142" t="s">
        <v>81</v>
      </c>
      <c r="AY233" s="133" t="s">
        <v>117</v>
      </c>
      <c r="BK233" s="143">
        <f>SUM(BK234:BK238)</f>
        <v>0</v>
      </c>
    </row>
    <row r="234" spans="1:65" s="2" customFormat="1" ht="24.15" customHeight="1">
      <c r="A234" s="30"/>
      <c r="B234" s="146"/>
      <c r="C234" s="147" t="s">
        <v>558</v>
      </c>
      <c r="D234" s="147" t="s">
        <v>120</v>
      </c>
      <c r="E234" s="148" t="s">
        <v>559</v>
      </c>
      <c r="F234" s="149" t="s">
        <v>560</v>
      </c>
      <c r="G234" s="150" t="s">
        <v>129</v>
      </c>
      <c r="H234" s="151">
        <v>165</v>
      </c>
      <c r="I234" s="152"/>
      <c r="J234" s="152"/>
      <c r="K234" s="153">
        <f>ROUND(P234*H234,2)</f>
        <v>0</v>
      </c>
      <c r="L234" s="154"/>
      <c r="M234" s="31"/>
      <c r="N234" s="155" t="s">
        <v>1</v>
      </c>
      <c r="O234" s="156" t="s">
        <v>40</v>
      </c>
      <c r="P234" s="157">
        <f>I234+J234</f>
        <v>0</v>
      </c>
      <c r="Q234" s="157">
        <f>ROUND(I234*H234,2)</f>
        <v>0</v>
      </c>
      <c r="R234" s="157">
        <f>ROUND(J234*H234,2)</f>
        <v>0</v>
      </c>
      <c r="S234" s="59"/>
      <c r="T234" s="158">
        <f>S234*H234</f>
        <v>0</v>
      </c>
      <c r="U234" s="158">
        <v>0</v>
      </c>
      <c r="V234" s="158">
        <f>U234*H234</f>
        <v>0</v>
      </c>
      <c r="W234" s="158">
        <v>0</v>
      </c>
      <c r="X234" s="159">
        <f>W234*H234</f>
        <v>0</v>
      </c>
      <c r="Y234" s="30"/>
      <c r="Z234" s="30"/>
      <c r="AA234" s="30"/>
      <c r="AB234" s="30"/>
      <c r="AC234" s="30"/>
      <c r="AD234" s="30"/>
      <c r="AE234" s="30"/>
      <c r="AR234" s="160" t="s">
        <v>124</v>
      </c>
      <c r="AT234" s="160" t="s">
        <v>120</v>
      </c>
      <c r="AU234" s="160" t="s">
        <v>125</v>
      </c>
      <c r="AY234" s="15" t="s">
        <v>117</v>
      </c>
      <c r="BE234" s="161">
        <f>IF(O234="základná",K234,0)</f>
        <v>0</v>
      </c>
      <c r="BF234" s="161">
        <f>IF(O234="znížená",K234,0)</f>
        <v>0</v>
      </c>
      <c r="BG234" s="161">
        <f>IF(O234="zákl. prenesená",K234,0)</f>
        <v>0</v>
      </c>
      <c r="BH234" s="161">
        <f>IF(O234="zníž. prenesená",K234,0)</f>
        <v>0</v>
      </c>
      <c r="BI234" s="161">
        <f>IF(O234="nulová",K234,0)</f>
        <v>0</v>
      </c>
      <c r="BJ234" s="15" t="s">
        <v>125</v>
      </c>
      <c r="BK234" s="161">
        <f>ROUND(P234*H234,2)</f>
        <v>0</v>
      </c>
      <c r="BL234" s="15" t="s">
        <v>124</v>
      </c>
      <c r="BM234" s="160" t="s">
        <v>561</v>
      </c>
    </row>
    <row r="235" spans="1:65" s="2" customFormat="1" ht="33" customHeight="1">
      <c r="A235" s="30"/>
      <c r="B235" s="146"/>
      <c r="C235" s="147" t="s">
        <v>562</v>
      </c>
      <c r="D235" s="147" t="s">
        <v>120</v>
      </c>
      <c r="E235" s="148" t="s">
        <v>563</v>
      </c>
      <c r="F235" s="149" t="s">
        <v>564</v>
      </c>
      <c r="G235" s="150" t="s">
        <v>129</v>
      </c>
      <c r="H235" s="151">
        <v>165</v>
      </c>
      <c r="I235" s="152"/>
      <c r="J235" s="152"/>
      <c r="K235" s="153">
        <f>ROUND(P235*H235,2)</f>
        <v>0</v>
      </c>
      <c r="L235" s="154"/>
      <c r="M235" s="31"/>
      <c r="N235" s="155" t="s">
        <v>1</v>
      </c>
      <c r="O235" s="156" t="s">
        <v>40</v>
      </c>
      <c r="P235" s="157">
        <f>I235+J235</f>
        <v>0</v>
      </c>
      <c r="Q235" s="157">
        <f>ROUND(I235*H235,2)</f>
        <v>0</v>
      </c>
      <c r="R235" s="157">
        <f>ROUND(J235*H235,2)</f>
        <v>0</v>
      </c>
      <c r="S235" s="59"/>
      <c r="T235" s="158">
        <f>S235*H235</f>
        <v>0</v>
      </c>
      <c r="U235" s="158">
        <v>0</v>
      </c>
      <c r="V235" s="158">
        <f>U235*H235</f>
        <v>0</v>
      </c>
      <c r="W235" s="158">
        <v>0</v>
      </c>
      <c r="X235" s="159">
        <f>W235*H235</f>
        <v>0</v>
      </c>
      <c r="Y235" s="30"/>
      <c r="Z235" s="30"/>
      <c r="AA235" s="30"/>
      <c r="AB235" s="30"/>
      <c r="AC235" s="30"/>
      <c r="AD235" s="30"/>
      <c r="AE235" s="30"/>
      <c r="AR235" s="160" t="s">
        <v>124</v>
      </c>
      <c r="AT235" s="160" t="s">
        <v>120</v>
      </c>
      <c r="AU235" s="160" t="s">
        <v>125</v>
      </c>
      <c r="AY235" s="15" t="s">
        <v>117</v>
      </c>
      <c r="BE235" s="161">
        <f>IF(O235="základná",K235,0)</f>
        <v>0</v>
      </c>
      <c r="BF235" s="161">
        <f>IF(O235="znížená",K235,0)</f>
        <v>0</v>
      </c>
      <c r="BG235" s="161">
        <f>IF(O235="zákl. prenesená",K235,0)</f>
        <v>0</v>
      </c>
      <c r="BH235" s="161">
        <f>IF(O235="zníž. prenesená",K235,0)</f>
        <v>0</v>
      </c>
      <c r="BI235" s="161">
        <f>IF(O235="nulová",K235,0)</f>
        <v>0</v>
      </c>
      <c r="BJ235" s="15" t="s">
        <v>125</v>
      </c>
      <c r="BK235" s="161">
        <f>ROUND(P235*H235,2)</f>
        <v>0</v>
      </c>
      <c r="BL235" s="15" t="s">
        <v>124</v>
      </c>
      <c r="BM235" s="160" t="s">
        <v>565</v>
      </c>
    </row>
    <row r="236" spans="1:65" s="2" customFormat="1" ht="33" customHeight="1">
      <c r="A236" s="30"/>
      <c r="B236" s="146"/>
      <c r="C236" s="147" t="s">
        <v>566</v>
      </c>
      <c r="D236" s="147" t="s">
        <v>120</v>
      </c>
      <c r="E236" s="148" t="s">
        <v>567</v>
      </c>
      <c r="F236" s="149" t="s">
        <v>568</v>
      </c>
      <c r="G236" s="150" t="s">
        <v>569</v>
      </c>
      <c r="H236" s="151">
        <v>57.75</v>
      </c>
      <c r="I236" s="152"/>
      <c r="J236" s="152"/>
      <c r="K236" s="153">
        <f>ROUND(P236*H236,2)</f>
        <v>0</v>
      </c>
      <c r="L236" s="154"/>
      <c r="M236" s="31"/>
      <c r="N236" s="155" t="s">
        <v>1</v>
      </c>
      <c r="O236" s="156" t="s">
        <v>40</v>
      </c>
      <c r="P236" s="157">
        <f>I236+J236</f>
        <v>0</v>
      </c>
      <c r="Q236" s="157">
        <f>ROUND(I236*H236,2)</f>
        <v>0</v>
      </c>
      <c r="R236" s="157">
        <f>ROUND(J236*H236,2)</f>
        <v>0</v>
      </c>
      <c r="S236" s="59"/>
      <c r="T236" s="158">
        <f>S236*H236</f>
        <v>0</v>
      </c>
      <c r="U236" s="158">
        <v>0</v>
      </c>
      <c r="V236" s="158">
        <f>U236*H236</f>
        <v>0</v>
      </c>
      <c r="W236" s="158">
        <v>0</v>
      </c>
      <c r="X236" s="159">
        <f>W236*H236</f>
        <v>0</v>
      </c>
      <c r="Y236" s="30"/>
      <c r="Z236" s="30"/>
      <c r="AA236" s="30"/>
      <c r="AB236" s="30"/>
      <c r="AC236" s="30"/>
      <c r="AD236" s="30"/>
      <c r="AE236" s="30"/>
      <c r="AR236" s="160" t="s">
        <v>124</v>
      </c>
      <c r="AT236" s="160" t="s">
        <v>120</v>
      </c>
      <c r="AU236" s="160" t="s">
        <v>125</v>
      </c>
      <c r="AY236" s="15" t="s">
        <v>117</v>
      </c>
      <c r="BE236" s="161">
        <f>IF(O236="základná",K236,0)</f>
        <v>0</v>
      </c>
      <c r="BF236" s="161">
        <f>IF(O236="znížená",K236,0)</f>
        <v>0</v>
      </c>
      <c r="BG236" s="161">
        <f>IF(O236="zákl. prenesená",K236,0)</f>
        <v>0</v>
      </c>
      <c r="BH236" s="161">
        <f>IF(O236="zníž. prenesená",K236,0)</f>
        <v>0</v>
      </c>
      <c r="BI236" s="161">
        <f>IF(O236="nulová",K236,0)</f>
        <v>0</v>
      </c>
      <c r="BJ236" s="15" t="s">
        <v>125</v>
      </c>
      <c r="BK236" s="161">
        <f>ROUND(P236*H236,2)</f>
        <v>0</v>
      </c>
      <c r="BL236" s="15" t="s">
        <v>124</v>
      </c>
      <c r="BM236" s="160" t="s">
        <v>570</v>
      </c>
    </row>
    <row r="237" spans="1:65" s="13" customFormat="1" ht="10.199999999999999">
      <c r="B237" s="172"/>
      <c r="D237" s="173" t="s">
        <v>315</v>
      </c>
      <c r="F237" s="174" t="s">
        <v>571</v>
      </c>
      <c r="H237" s="175">
        <v>57.75</v>
      </c>
      <c r="I237" s="176"/>
      <c r="J237" s="176"/>
      <c r="M237" s="172"/>
      <c r="N237" s="177"/>
      <c r="O237" s="178"/>
      <c r="P237" s="178"/>
      <c r="Q237" s="178"/>
      <c r="R237" s="178"/>
      <c r="S237" s="178"/>
      <c r="T237" s="178"/>
      <c r="U237" s="178"/>
      <c r="V237" s="178"/>
      <c r="W237" s="178"/>
      <c r="X237" s="179"/>
      <c r="AT237" s="180" t="s">
        <v>315</v>
      </c>
      <c r="AU237" s="180" t="s">
        <v>125</v>
      </c>
      <c r="AV237" s="13" t="s">
        <v>125</v>
      </c>
      <c r="AW237" s="13" t="s">
        <v>3</v>
      </c>
      <c r="AX237" s="13" t="s">
        <v>81</v>
      </c>
      <c r="AY237" s="180" t="s">
        <v>117</v>
      </c>
    </row>
    <row r="238" spans="1:65" s="2" customFormat="1" ht="16.5" customHeight="1">
      <c r="A238" s="30"/>
      <c r="B238" s="146"/>
      <c r="C238" s="147" t="s">
        <v>572</v>
      </c>
      <c r="D238" s="147" t="s">
        <v>120</v>
      </c>
      <c r="E238" s="148" t="s">
        <v>525</v>
      </c>
      <c r="F238" s="149" t="s">
        <v>526</v>
      </c>
      <c r="G238" s="150" t="s">
        <v>514</v>
      </c>
      <c r="H238" s="181"/>
      <c r="I238" s="152"/>
      <c r="J238" s="152"/>
      <c r="K238" s="153">
        <f>ROUND(P238*H238,2)</f>
        <v>0</v>
      </c>
      <c r="L238" s="154"/>
      <c r="M238" s="31"/>
      <c r="N238" s="182" t="s">
        <v>1</v>
      </c>
      <c r="O238" s="183" t="s">
        <v>40</v>
      </c>
      <c r="P238" s="184">
        <f>I238+J238</f>
        <v>0</v>
      </c>
      <c r="Q238" s="184">
        <f>ROUND(I238*H238,2)</f>
        <v>0</v>
      </c>
      <c r="R238" s="184">
        <f>ROUND(J238*H238,2)</f>
        <v>0</v>
      </c>
      <c r="S238" s="185"/>
      <c r="T238" s="186">
        <f>S238*H238</f>
        <v>0</v>
      </c>
      <c r="U238" s="186">
        <v>0</v>
      </c>
      <c r="V238" s="186">
        <f>U238*H238</f>
        <v>0</v>
      </c>
      <c r="W238" s="186">
        <v>0</v>
      </c>
      <c r="X238" s="187">
        <f>W238*H238</f>
        <v>0</v>
      </c>
      <c r="Y238" s="30"/>
      <c r="Z238" s="30"/>
      <c r="AA238" s="30"/>
      <c r="AB238" s="30"/>
      <c r="AC238" s="30"/>
      <c r="AD238" s="30"/>
      <c r="AE238" s="30"/>
      <c r="AR238" s="160" t="s">
        <v>124</v>
      </c>
      <c r="AT238" s="160" t="s">
        <v>120</v>
      </c>
      <c r="AU238" s="160" t="s">
        <v>125</v>
      </c>
      <c r="AY238" s="15" t="s">
        <v>117</v>
      </c>
      <c r="BE238" s="161">
        <f>IF(O238="základná",K238,0)</f>
        <v>0</v>
      </c>
      <c r="BF238" s="161">
        <f>IF(O238="znížená",K238,0)</f>
        <v>0</v>
      </c>
      <c r="BG238" s="161">
        <f>IF(O238="zákl. prenesená",K238,0)</f>
        <v>0</v>
      </c>
      <c r="BH238" s="161">
        <f>IF(O238="zníž. prenesená",K238,0)</f>
        <v>0</v>
      </c>
      <c r="BI238" s="161">
        <f>IF(O238="nulová",K238,0)</f>
        <v>0</v>
      </c>
      <c r="BJ238" s="15" t="s">
        <v>125</v>
      </c>
      <c r="BK238" s="161">
        <f>ROUND(P238*H238,2)</f>
        <v>0</v>
      </c>
      <c r="BL238" s="15" t="s">
        <v>124</v>
      </c>
      <c r="BM238" s="160" t="s">
        <v>573</v>
      </c>
    </row>
    <row r="239" spans="1:65" s="2" customFormat="1" ht="6.9" customHeight="1">
      <c r="A239" s="30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31"/>
      <c r="N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</row>
  </sheetData>
  <autoFilter ref="C117:L238"/>
  <mergeCells count="6">
    <mergeCell ref="M2:Z2"/>
    <mergeCell ref="E7:H7"/>
    <mergeCell ref="E16:H16"/>
    <mergeCell ref="E25:H25"/>
    <mergeCell ref="E85:H85"/>
    <mergeCell ref="E110:H11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19_20 - SOŠ Tornaľa - mod...</vt:lpstr>
      <vt:lpstr>'19_20 - SOŠ Tornaľa - mod...'!Názvy_tlače</vt:lpstr>
      <vt:lpstr>'Rekapitulácia stavby'!Názvy_tlače</vt:lpstr>
      <vt:lpstr>'19_20 - SOŠ Tornaľa - mod...'!Oblasť_tlače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Gergeľ</dc:creator>
  <cp:lastModifiedBy>Michal</cp:lastModifiedBy>
  <dcterms:created xsi:type="dcterms:W3CDTF">2022-05-18T05:18:45Z</dcterms:created>
  <dcterms:modified xsi:type="dcterms:W3CDTF">2022-05-19T09:22:24Z</dcterms:modified>
</cp:coreProperties>
</file>