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4 - OPZ" sheetId="1" r:id="rId1"/>
  </sheets>
  <externalReferences>
    <externalReference r:id="rId2"/>
  </externalReferences>
  <definedNames>
    <definedName name="_xlnm._FilterDatabase" localSheetId="0" hidden="1">'4 - OPZ'!$C$124:$K$161</definedName>
    <definedName name="_xlnm.Print_Titles" localSheetId="0">'4 - OPZ'!$124:$124</definedName>
    <definedName name="_xlnm.Print_Area" localSheetId="0">'4 - OPZ'!$C$4:$J$76,'4 - OPZ'!$C$82:$J$106,'4 - OPZ'!$C$112:$J$161</definedName>
  </definedNames>
  <calcPr calcId="124519"/>
</workbook>
</file>

<file path=xl/calcChain.xml><?xml version="1.0" encoding="utf-8"?>
<calcChain xmlns="http://schemas.openxmlformats.org/spreadsheetml/2006/main">
  <c r="BK161" i="1"/>
  <c r="BI161"/>
  <c r="BH161"/>
  <c r="BG161"/>
  <c r="BF161"/>
  <c r="BE161"/>
  <c r="J161"/>
  <c r="BK160"/>
  <c r="BI160"/>
  <c r="BH160"/>
  <c r="BG160"/>
  <c r="BE160"/>
  <c r="J160"/>
  <c r="BF160" s="1"/>
  <c r="BK159"/>
  <c r="BI159"/>
  <c r="BH159"/>
  <c r="BG159"/>
  <c r="BE159"/>
  <c r="J159"/>
  <c r="BF159" s="1"/>
  <c r="BK158"/>
  <c r="BI158"/>
  <c r="BH158"/>
  <c r="BG158"/>
  <c r="BE158"/>
  <c r="J158"/>
  <c r="BF158" s="1"/>
  <c r="BK157"/>
  <c r="BK156" s="1"/>
  <c r="J156" s="1"/>
  <c r="J105" s="1"/>
  <c r="BI157"/>
  <c r="BH157"/>
  <c r="BG157"/>
  <c r="BE157"/>
  <c r="J157"/>
  <c r="BF157" s="1"/>
  <c r="BK155"/>
  <c r="BI155"/>
  <c r="BH155"/>
  <c r="BG155"/>
  <c r="BE155"/>
  <c r="T155"/>
  <c r="R155"/>
  <c r="P155"/>
  <c r="J155"/>
  <c r="BF155" s="1"/>
  <c r="BK154"/>
  <c r="BI154"/>
  <c r="BH154"/>
  <c r="BG154"/>
  <c r="BF154"/>
  <c r="BE154"/>
  <c r="T154"/>
  <c r="R154"/>
  <c r="P154"/>
  <c r="J154"/>
  <c r="BK153"/>
  <c r="BI153"/>
  <c r="BH153"/>
  <c r="BG153"/>
  <c r="BF153"/>
  <c r="BE153"/>
  <c r="T153"/>
  <c r="T152" s="1"/>
  <c r="R153"/>
  <c r="R152" s="1"/>
  <c r="P153"/>
  <c r="J153"/>
  <c r="BK152"/>
  <c r="J152" s="1"/>
  <c r="J104" s="1"/>
  <c r="P152"/>
  <c r="BK151"/>
  <c r="BI151"/>
  <c r="BH151"/>
  <c r="BG151"/>
  <c r="BF151"/>
  <c r="BE151"/>
  <c r="T151"/>
  <c r="R151"/>
  <c r="R150" s="1"/>
  <c r="P151"/>
  <c r="J151"/>
  <c r="BK150"/>
  <c r="J150" s="1"/>
  <c r="J103" s="1"/>
  <c r="T150"/>
  <c r="P150"/>
  <c r="BK149"/>
  <c r="BI149"/>
  <c r="BH149"/>
  <c r="BG149"/>
  <c r="BF149"/>
  <c r="BE149"/>
  <c r="T149"/>
  <c r="R149"/>
  <c r="R147" s="1"/>
  <c r="R146" s="1"/>
  <c r="P149"/>
  <c r="J149"/>
  <c r="BK148"/>
  <c r="BK147" s="1"/>
  <c r="BI148"/>
  <c r="BH148"/>
  <c r="BG148"/>
  <c r="BE148"/>
  <c r="T148"/>
  <c r="T147" s="1"/>
  <c r="T146" s="1"/>
  <c r="R148"/>
  <c r="P148"/>
  <c r="P147" s="1"/>
  <c r="P146" s="1"/>
  <c r="J148"/>
  <c r="BF148" s="1"/>
  <c r="BK145"/>
  <c r="BI145"/>
  <c r="BH145"/>
  <c r="BG145"/>
  <c r="BF145"/>
  <c r="BE145"/>
  <c r="T145"/>
  <c r="T144" s="1"/>
  <c r="R145"/>
  <c r="R144" s="1"/>
  <c r="P145"/>
  <c r="J145"/>
  <c r="BK144"/>
  <c r="J144" s="1"/>
  <c r="J100" s="1"/>
  <c r="P144"/>
  <c r="BK143"/>
  <c r="BI143"/>
  <c r="BH143"/>
  <c r="BG143"/>
  <c r="BF143"/>
  <c r="BE143"/>
  <c r="T143"/>
  <c r="R143"/>
  <c r="R142" s="1"/>
  <c r="P143"/>
  <c r="J143"/>
  <c r="BK142"/>
  <c r="J142" s="1"/>
  <c r="J99" s="1"/>
  <c r="T142"/>
  <c r="P142"/>
  <c r="BK141"/>
  <c r="BI141"/>
  <c r="BH141"/>
  <c r="BG141"/>
  <c r="BF141"/>
  <c r="BE141"/>
  <c r="T141"/>
  <c r="R141"/>
  <c r="P141"/>
  <c r="J141"/>
  <c r="BK140"/>
  <c r="BI140"/>
  <c r="BH140"/>
  <c r="BG140"/>
  <c r="BE140"/>
  <c r="T140"/>
  <c r="R140"/>
  <c r="P140"/>
  <c r="J140"/>
  <c r="BF140" s="1"/>
  <c r="BK139"/>
  <c r="BI139"/>
  <c r="BH139"/>
  <c r="BG139"/>
  <c r="BF139"/>
  <c r="BE139"/>
  <c r="T139"/>
  <c r="R139"/>
  <c r="P139"/>
  <c r="J139"/>
  <c r="BK138"/>
  <c r="BI138"/>
  <c r="BH138"/>
  <c r="BG138"/>
  <c r="BF138"/>
  <c r="BE138"/>
  <c r="T138"/>
  <c r="R138"/>
  <c r="P138"/>
  <c r="J138"/>
  <c r="BK137"/>
  <c r="BI137"/>
  <c r="BH137"/>
  <c r="BG137"/>
  <c r="BE137"/>
  <c r="T137"/>
  <c r="R137"/>
  <c r="P137"/>
  <c r="J137"/>
  <c r="BF137" s="1"/>
  <c r="BK136"/>
  <c r="BI136"/>
  <c r="BH136"/>
  <c r="BG136"/>
  <c r="BF136"/>
  <c r="BE136"/>
  <c r="T136"/>
  <c r="R136"/>
  <c r="P136"/>
  <c r="J136"/>
  <c r="BK135"/>
  <c r="BI135"/>
  <c r="BH135"/>
  <c r="BG135"/>
  <c r="BF135"/>
  <c r="BE135"/>
  <c r="T135"/>
  <c r="R135"/>
  <c r="P135"/>
  <c r="J135"/>
  <c r="BK134"/>
  <c r="BI134"/>
  <c r="BH134"/>
  <c r="BG134"/>
  <c r="BE134"/>
  <c r="T134"/>
  <c r="R134"/>
  <c r="P134"/>
  <c r="J134"/>
  <c r="BF134" s="1"/>
  <c r="BK133"/>
  <c r="BI133"/>
  <c r="BH133"/>
  <c r="BG133"/>
  <c r="BF133"/>
  <c r="BE133"/>
  <c r="T133"/>
  <c r="R133"/>
  <c r="P133"/>
  <c r="J133"/>
  <c r="BK132"/>
  <c r="BI132"/>
  <c r="BH132"/>
  <c r="BG132"/>
  <c r="BF132"/>
  <c r="BE132"/>
  <c r="T132"/>
  <c r="R132"/>
  <c r="P132"/>
  <c r="J132"/>
  <c r="BK131"/>
  <c r="BI131"/>
  <c r="BH131"/>
  <c r="BG131"/>
  <c r="BE131"/>
  <c r="T131"/>
  <c r="R131"/>
  <c r="P131"/>
  <c r="J131"/>
  <c r="BF131" s="1"/>
  <c r="BK130"/>
  <c r="BI130"/>
  <c r="BH130"/>
  <c r="BG130"/>
  <c r="BF130"/>
  <c r="BE130"/>
  <c r="T130"/>
  <c r="R130"/>
  <c r="P130"/>
  <c r="J130"/>
  <c r="BK129"/>
  <c r="BI129"/>
  <c r="BH129"/>
  <c r="BG129"/>
  <c r="BF129"/>
  <c r="BE129"/>
  <c r="T129"/>
  <c r="R129"/>
  <c r="R127" s="1"/>
  <c r="R126" s="1"/>
  <c r="R125" s="1"/>
  <c r="P129"/>
  <c r="J129"/>
  <c r="BK128"/>
  <c r="BK127" s="1"/>
  <c r="BI128"/>
  <c r="F37" s="1"/>
  <c r="BH128"/>
  <c r="BG128"/>
  <c r="BE128"/>
  <c r="T128"/>
  <c r="T127" s="1"/>
  <c r="T126" s="1"/>
  <c r="R128"/>
  <c r="P128"/>
  <c r="P127" s="1"/>
  <c r="P126" s="1"/>
  <c r="J128"/>
  <c r="BF128" s="1"/>
  <c r="J122"/>
  <c r="F122"/>
  <c r="J121"/>
  <c r="F121"/>
  <c r="F119"/>
  <c r="E117"/>
  <c r="J92"/>
  <c r="F92"/>
  <c r="J91"/>
  <c r="F91"/>
  <c r="F89"/>
  <c r="E87"/>
  <c r="J37"/>
  <c r="J36"/>
  <c r="F36"/>
  <c r="J35"/>
  <c r="F35"/>
  <c r="J33"/>
  <c r="F33"/>
  <c r="J18"/>
  <c r="E18"/>
  <c r="J17"/>
  <c r="J12"/>
  <c r="J119" s="1"/>
  <c r="E7"/>
  <c r="E115" s="1"/>
  <c r="F34" l="1"/>
  <c r="J34"/>
  <c r="J147"/>
  <c r="J102" s="1"/>
  <c r="BK146"/>
  <c r="J146" s="1"/>
  <c r="J101" s="1"/>
  <c r="J127"/>
  <c r="J98" s="1"/>
  <c r="BK126"/>
  <c r="T125"/>
  <c r="P125"/>
  <c r="J89"/>
  <c r="E85"/>
  <c r="BK125" l="1"/>
  <c r="J125" s="1"/>
  <c r="J126"/>
  <c r="J97" s="1"/>
  <c r="J30" l="1"/>
  <c r="J39" s="1"/>
  <c r="J96"/>
</calcChain>
</file>

<file path=xl/sharedStrings.xml><?xml version="1.0" encoding="utf-8"?>
<sst xmlns="http://schemas.openxmlformats.org/spreadsheetml/2006/main" count="539" uniqueCount="198">
  <si>
    <t>&gt;&gt;  skryté stĺpce  &lt;&lt;</t>
  </si>
  <si>
    <t>{4bc4ff0f-6fe1-4507-99a3-698d6140bf36}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</si>
  <si>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</si>
  <si>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</si>
  <si>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</si>
  <si>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</si>
  <si>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</si>
  <si>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</si>
  <si>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4 - OPZ</t>
  </si>
  <si>
    <t>JKSO:</t>
  </si>
  <si>
    <t xml:space="preserve"> </t>
  </si>
  <si>
    <t>KS:</t>
  </si>
  <si>
    <t/>
  </si>
  <si>
    <t>Miesto:</t>
  </si>
  <si>
    <t>kat.úz.: Tornaľa, p.č. 1869/17; 1869/37; 1869/40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</si>
  <si>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</si>
  <si>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</si>
  <si>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</si>
  <si>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</si>
  <si>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</si>
  <si>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</si>
  <si>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</si>
  <si>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</si>
  <si>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</si>
  <si>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</si>
  <si>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Ku každému zariadeniu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</si>
  <si>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</si>
  <si>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</si>
  <si>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</si>
  <si>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</si>
  <si>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</si>
  <si>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</si>
  <si>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</si>
  <si>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</si>
  <si>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</si>
  <si>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</si>
  <si>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</si>
  <si>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</si>
  <si>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</si>
  <si>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</si>
  <si>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</si>
  <si>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</si>
  <si>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</si>
  <si>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</si>
  <si>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</si>
  <si>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</si>
  <si>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</si>
  <si>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</si>
  <si>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</si>
  <si>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</si>
  <si>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</si>
  <si>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723 - Zdravotechnika - vnútorný plynovod</t>
  </si>
  <si>
    <t xml:space="preserve">    733 - Ústredné kúrenie - rozvodné potrubie</t>
  </si>
  <si>
    <t xml:space="preserve">    783 - Nátery</t>
  </si>
  <si>
    <t>M - Práce a dodávky M</t>
  </si>
  <si>
    <t xml:space="preserve">    23-M - Montáže potrubia</t>
  </si>
  <si>
    <t>HZS - Hodinové zúčtovacie sadzby</t>
  </si>
  <si>
    <t>OST - Ostatné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</si>
  <si>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</si>
  <si>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</si>
  <si>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</si>
  <si>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</si>
  <si>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</si>
  <si>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</si>
  <si>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</si>
  <si>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</si>
  <si>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</si>
  <si>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</si>
  <si>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</si>
  <si>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</si>
  <si>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</si>
  <si>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</si>
  <si>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</si>
  <si>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</si>
  <si>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</si>
  <si>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PSV</t>
  </si>
  <si>
    <t>Práce a dodávky PSV</t>
  </si>
  <si>
    <t>2</t>
  </si>
  <si>
    <t>ROZPOCET</t>
  </si>
  <si>
    <t>723</t>
  </si>
  <si>
    <t>Zdravotechnika - vnútorný plynovod</t>
  </si>
  <si>
    <t>1</t>
  </si>
  <si>
    <t>259</t>
  </si>
  <si>
    <t>K</t>
  </si>
  <si>
    <t>723120203.S</t>
  </si>
  <si>
    <t>Potrubie z oceľových rúrok závitových čiernych spájaných zvarovaním - akosť 11 353.0 DN 20</t>
  </si>
  <si>
    <t>m</t>
  </si>
  <si>
    <t>16</t>
  </si>
  <si>
    <t>778722048</t>
  </si>
  <si>
    <t>266</t>
  </si>
  <si>
    <t>723120805.S</t>
  </si>
  <si>
    <t>Demontáž potrubia zvarovaného z oceľových rúrok závitových nad 25 do DN 50,  -0,00342t</t>
  </si>
  <si>
    <t>-605747625</t>
  </si>
  <si>
    <t>268</t>
  </si>
  <si>
    <t>723120809.S</t>
  </si>
  <si>
    <t>Demontáž potrubia zvarovaného z oceľových rúrok závitových nad 50 do DN 80,  -0,00828t</t>
  </si>
  <si>
    <t>-1933095752</t>
  </si>
  <si>
    <t>269</t>
  </si>
  <si>
    <t>723130255.S</t>
  </si>
  <si>
    <t>Potrubie plynové z oceľových bralenových rúrok  DN 65 + kotvenie do steny</t>
  </si>
  <si>
    <t>809498282</t>
  </si>
  <si>
    <t>236</t>
  </si>
  <si>
    <t>723190901.S</t>
  </si>
  <si>
    <t>Oprava plynovodného potrubia uzatvorenie alebo otvorenie plynovodného potrubia pri opravách</t>
  </si>
  <si>
    <t>ks</t>
  </si>
  <si>
    <t>4</t>
  </si>
  <si>
    <t>1613874053</t>
  </si>
  <si>
    <t>237</t>
  </si>
  <si>
    <t>723190907.S</t>
  </si>
  <si>
    <t>Oprava plynovodného potrubia odvzdušnenie a napustenie potrubia</t>
  </si>
  <si>
    <t>961408306</t>
  </si>
  <si>
    <t>265</t>
  </si>
  <si>
    <t>723190913.S</t>
  </si>
  <si>
    <t>Oprava plynovodného potrubia navarenie odbočky na potrubie DN 20</t>
  </si>
  <si>
    <t>-316297812</t>
  </si>
  <si>
    <t>240</t>
  </si>
  <si>
    <t>723231009.S</t>
  </si>
  <si>
    <t>Montáž guľového uzáveru plynu priameho G 3/4</t>
  </si>
  <si>
    <t>1970265078</t>
  </si>
  <si>
    <t>241</t>
  </si>
  <si>
    <t>M</t>
  </si>
  <si>
    <t>551340004800.S</t>
  </si>
  <si>
    <t>Guľový uzáver na plyn 3/4", plnoprietokový s obojstranne predĺženým závitom, niklovaná mosadz</t>
  </si>
  <si>
    <t>32</t>
  </si>
  <si>
    <t>-1649562518</t>
  </si>
  <si>
    <t>239</t>
  </si>
  <si>
    <t>723239202.S</t>
  </si>
  <si>
    <t>Montáž armatúr plynových s dvoma závitmi G 3/4 ostatné typy</t>
  </si>
  <si>
    <t>205416082</t>
  </si>
  <si>
    <t>231</t>
  </si>
  <si>
    <t>FM020000B10</t>
  </si>
  <si>
    <t>Plynový filter - závitový - 3/4"</t>
  </si>
  <si>
    <t>291197443</t>
  </si>
  <si>
    <t>248</t>
  </si>
  <si>
    <t>998723201.S</t>
  </si>
  <si>
    <t>Presun hmôt pre vnútorný plynovod v objektoch výšky do 6 m</t>
  </si>
  <si>
    <t>%</t>
  </si>
  <si>
    <t>-1140342345</t>
  </si>
  <si>
    <t>249</t>
  </si>
  <si>
    <t>998723294.S</t>
  </si>
  <si>
    <t>Plynovod, prípl.za presun nad vymedz. najväčšiu dopravnú vzdialenosť do 1000 m</t>
  </si>
  <si>
    <t>1365502618</t>
  </si>
  <si>
    <t>250</t>
  </si>
  <si>
    <t>998723299.S</t>
  </si>
  <si>
    <t>Plynovod, prípl.za presun za každých ďalších aj začatých 1000 m nad 1000 m</t>
  </si>
  <si>
    <t>-296103795</t>
  </si>
  <si>
    <t>733</t>
  </si>
  <si>
    <t>Ústredné kúrenie - rozvodné potrubie</t>
  </si>
  <si>
    <t>267</t>
  </si>
  <si>
    <t>733191917.S</t>
  </si>
  <si>
    <t>Oprava rozvodov potrubí z oceľových rúrok zaslepenie kovaním a zavarením DN 40</t>
  </si>
  <si>
    <t>-816630703</t>
  </si>
  <si>
    <t>783</t>
  </si>
  <si>
    <t>Nátery</t>
  </si>
  <si>
    <t>251</t>
  </si>
  <si>
    <t>783425350</t>
  </si>
  <si>
    <t>Nátery kov.potr.a armatúr syntet. potrubie do DN 100 mm dvojnás. 1x email a základný náter - 140µm</t>
  </si>
  <si>
    <t>1278447989</t>
  </si>
  <si>
    <t>Práce a dodávky M</t>
  </si>
  <si>
    <t>3</t>
  </si>
  <si>
    <t>23-M</t>
  </si>
  <si>
    <t>Montáže potrubia</t>
  </si>
  <si>
    <t>93</t>
  </si>
  <si>
    <t>230230003</t>
  </si>
  <si>
    <t>Predbežná tlaková skúška vodou DN 100</t>
  </si>
  <si>
    <t>64</t>
  </si>
  <si>
    <t>-973843935</t>
  </si>
  <si>
    <t>94</t>
  </si>
  <si>
    <t>230230018</t>
  </si>
  <si>
    <t>Hlavná tlaková skúška vzduchom 0, 6 MPa - STN 38 6413 DN 100</t>
  </si>
  <si>
    <t>780162669</t>
  </si>
  <si>
    <t>HZS</t>
  </si>
  <si>
    <t>Hodinové zúčtovacie sadzby</t>
  </si>
  <si>
    <t>107</t>
  </si>
  <si>
    <t>HZS000112</t>
  </si>
  <si>
    <t>Stavebno montážne práce náročnejšie, ucelené, obtiažne, rutinné (Tr. 2) v rozsahu viac ako 8 hodín náročnejšie</t>
  </si>
  <si>
    <t>hod</t>
  </si>
  <si>
    <t>512</t>
  </si>
  <si>
    <t>1206409264</t>
  </si>
  <si>
    <t>OST</t>
  </si>
  <si>
    <t>Ostatné</t>
  </si>
  <si>
    <t>11</t>
  </si>
  <si>
    <t>HZS-0010</t>
  </si>
  <si>
    <t xml:space="preserve">Revízie </t>
  </si>
  <si>
    <t>kpl</t>
  </si>
  <si>
    <t>192881986</t>
  </si>
  <si>
    <t>264</t>
  </si>
  <si>
    <t>HZS-0011</t>
  </si>
  <si>
    <t>Technická inšpekcia</t>
  </si>
  <si>
    <t>sub</t>
  </si>
  <si>
    <t>1827376148</t>
  </si>
  <si>
    <t>12</t>
  </si>
  <si>
    <t>HZS-0051</t>
  </si>
  <si>
    <t>Príprava systému ku komplexnému vyskúšaniu</t>
  </si>
  <si>
    <t>-1746898717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</si>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</sst>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S&#352;,%20RVA/ARCHIV%20IN%20OUT%20(e-maily)/IN/Profesie/2022-05-19%20(ENAU)%20aktual%20rozpo&#269;et/300-2020%20-%20So&#353;%20Torna&#318;a%20-%20Moderniz&#225;cia%20odborn&#233;ho%20vzdel&#225;vania%20-%20budova%20So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etranie"/>
      <sheetName val="4 - OPZ"/>
    </sheetNames>
    <sheetDataSet>
      <sheetData sheetId="0">
        <row r="6">
          <cell r="K6" t="str">
            <v>Soš Tornaľa - Modernizácia odborného vzdelávania - budova Soš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2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16.5" customHeight="1">
      <c r="B7" s="6"/>
      <c r="E7" s="10" t="str">
        <f>'[1]Rekapitulácia stavby'!K6</f>
        <v>Soš Tornaľa - Modernizácia odborného vzdelávania - budova Soš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12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13</v>
      </c>
      <c r="E12" s="12"/>
      <c r="F12" s="18" t="s">
        <v>14</v>
      </c>
      <c r="G12" s="12"/>
      <c r="H12" s="12"/>
      <c r="I12" s="9" t="s">
        <v>15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16</v>
      </c>
      <c r="E14" s="12"/>
      <c r="F14" s="12"/>
      <c r="G14" s="12"/>
      <c r="H14" s="12"/>
      <c r="I14" s="9" t="s">
        <v>17</v>
      </c>
      <c r="J14" s="18" t="s">
        <v>12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18</v>
      </c>
      <c r="F15" s="12"/>
      <c r="G15" s="12"/>
      <c r="H15" s="12"/>
      <c r="I15" s="9" t="s">
        <v>19</v>
      </c>
      <c r="J15" s="18" t="s">
        <v>12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20</v>
      </c>
      <c r="E17" s="12"/>
      <c r="F17" s="12"/>
      <c r="G17" s="12"/>
      <c r="H17" s="12"/>
      <c r="I17" s="9" t="s">
        <v>17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19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21</v>
      </c>
      <c r="E20" s="12"/>
      <c r="F20" s="12"/>
      <c r="G20" s="12"/>
      <c r="H20" s="12"/>
      <c r="I20" s="9" t="s">
        <v>17</v>
      </c>
      <c r="J20" s="18" t="s">
        <v>12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22</v>
      </c>
      <c r="F21" s="12"/>
      <c r="G21" s="12"/>
      <c r="H21" s="12"/>
      <c r="I21" s="9" t="s">
        <v>19</v>
      </c>
      <c r="J21" s="18" t="s">
        <v>12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23</v>
      </c>
      <c r="E23" s="12"/>
      <c r="F23" s="12"/>
      <c r="G23" s="12"/>
      <c r="H23" s="12"/>
      <c r="I23" s="9" t="s">
        <v>17</v>
      </c>
      <c r="J23" s="18" t="s">
        <v>12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22</v>
      </c>
      <c r="F24" s="12"/>
      <c r="G24" s="12"/>
      <c r="H24" s="12"/>
      <c r="I24" s="9" t="s">
        <v>19</v>
      </c>
      <c r="J24" s="18" t="s">
        <v>12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24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25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26</v>
      </c>
      <c r="E30" s="12"/>
      <c r="F30" s="12"/>
      <c r="G30" s="12"/>
      <c r="H30" s="12"/>
      <c r="I30" s="12"/>
      <c r="J30" s="30">
        <f>ROUND(J125,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27</v>
      </c>
      <c r="G32" s="12"/>
      <c r="H32" s="12"/>
      <c r="I32" s="31" t="s">
        <v>28</v>
      </c>
      <c r="J32" s="31" t="s">
        <v>29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30</v>
      </c>
      <c r="E33" s="33" t="s">
        <v>31</v>
      </c>
      <c r="F33" s="34">
        <f>ROUND((ROUND((SUM(BE125:BE155)),  2) + SUM(BE157:BE161)), 2)</f>
        <v>0</v>
      </c>
      <c r="G33" s="35"/>
      <c r="H33" s="35"/>
      <c r="I33" s="36">
        <v>0.2</v>
      </c>
      <c r="J33" s="34">
        <f>ROUND((ROUND(((SUM(BE125:BE155))*I33),  2) + (SUM(BE157:BE161)*I33)),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32</v>
      </c>
      <c r="F34" s="34">
        <f>ROUND((ROUND((SUM(BF125:BF155)),  2) + SUM(BF157:BF161)), 2)</f>
        <v>0</v>
      </c>
      <c r="G34" s="35"/>
      <c r="H34" s="35"/>
      <c r="I34" s="36">
        <v>0.2</v>
      </c>
      <c r="J34" s="34">
        <f>ROUND((ROUND(((SUM(BF125:BF155))*I34),  2) + (SUM(BF157:BF161)*I34)),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33</v>
      </c>
      <c r="F35" s="37">
        <f>ROUND((ROUND((SUM(BG125:BG155)),  2) + SUM(BG157:BG161)),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34</v>
      </c>
      <c r="F36" s="37">
        <f>ROUND((ROUND((SUM(BH125:BH155)),  2) + SUM(BH157:BH161)),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35</v>
      </c>
      <c r="F37" s="34">
        <f>ROUND((ROUND((SUM(BI125:BI155)),  2) + SUM(BI157:BI161)),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36</v>
      </c>
      <c r="E39" s="41"/>
      <c r="F39" s="41"/>
      <c r="G39" s="42" t="s">
        <v>37</v>
      </c>
      <c r="H39" s="43" t="s">
        <v>38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39</v>
      </c>
      <c r="E50" s="47"/>
      <c r="F50" s="47"/>
      <c r="G50" s="46" t="s">
        <v>40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41</v>
      </c>
      <c r="E61" s="49"/>
      <c r="F61" s="50" t="s">
        <v>42</v>
      </c>
      <c r="G61" s="48" t="s">
        <v>41</v>
      </c>
      <c r="H61" s="49"/>
      <c r="I61" s="49"/>
      <c r="J61" s="51" t="s">
        <v>42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43</v>
      </c>
      <c r="E65" s="52"/>
      <c r="F65" s="52"/>
      <c r="G65" s="46" t="s">
        <v>44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41</v>
      </c>
      <c r="E76" s="49"/>
      <c r="F76" s="50" t="s">
        <v>42</v>
      </c>
      <c r="G76" s="48" t="s">
        <v>41</v>
      </c>
      <c r="H76" s="49"/>
      <c r="I76" s="49"/>
      <c r="J76" s="51" t="s">
        <v>42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45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16.5" customHeight="1">
      <c r="A85" s="12"/>
      <c r="B85" s="13"/>
      <c r="C85" s="12"/>
      <c r="D85" s="12"/>
      <c r="E85" s="10" t="str">
        <f>E7</f>
        <v>Soš Tornaľa - Modernizácia odborného vzdelávania - budova Soš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4 - OPZ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13</v>
      </c>
      <c r="D89" s="12"/>
      <c r="E89" s="12"/>
      <c r="F89" s="18" t="str">
        <f>F12</f>
        <v>kat.úz.: Tornaľa, p.č. 1869/17; 1869/37; 1869/40</v>
      </c>
      <c r="G89" s="12"/>
      <c r="H89" s="12"/>
      <c r="I89" s="9" t="s">
        <v>15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16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21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20</v>
      </c>
      <c r="D92" s="12"/>
      <c r="E92" s="12"/>
      <c r="F92" s="18" t="str">
        <f>IF(E18="","",E18)</f>
        <v>Vyplň údaj</v>
      </c>
      <c r="G92" s="12"/>
      <c r="H92" s="12"/>
      <c r="I92" s="9" t="s">
        <v>23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46</v>
      </c>
      <c r="D94" s="39"/>
      <c r="E94" s="39"/>
      <c r="F94" s="39"/>
      <c r="G94" s="39"/>
      <c r="H94" s="39"/>
      <c r="I94" s="39"/>
      <c r="J94" s="59" t="s">
        <v>47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48</v>
      </c>
      <c r="D96" s="12"/>
      <c r="E96" s="12"/>
      <c r="F96" s="12"/>
      <c r="G96" s="12"/>
      <c r="H96" s="12"/>
      <c r="I96" s="12"/>
      <c r="J96" s="30">
        <f>J125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49</v>
      </c>
    </row>
    <row r="97" spans="1:31" s="61" customFormat="1" ht="24.9" customHeight="1">
      <c r="B97" s="62"/>
      <c r="D97" s="63" t="s">
        <v>50</v>
      </c>
      <c r="E97" s="64"/>
      <c r="F97" s="64"/>
      <c r="G97" s="64"/>
      <c r="H97" s="64"/>
      <c r="I97" s="64"/>
      <c r="J97" s="65">
        <f>J126</f>
        <v>0</v>
      </c>
      <c r="L97" s="62"/>
    </row>
    <row r="98" spans="1:31" s="66" customFormat="1" ht="19.95" customHeight="1">
      <c r="B98" s="67"/>
      <c r="D98" s="68" t="s">
        <v>51</v>
      </c>
      <c r="E98" s="69"/>
      <c r="F98" s="69"/>
      <c r="G98" s="69"/>
      <c r="H98" s="69"/>
      <c r="I98" s="69"/>
      <c r="J98" s="70">
        <f>J127</f>
        <v>0</v>
      </c>
      <c r="L98" s="67"/>
    </row>
    <row r="99" spans="1:31" s="66" customFormat="1" ht="19.95" customHeight="1">
      <c r="B99" s="67"/>
      <c r="D99" s="68" t="s">
        <v>52</v>
      </c>
      <c r="E99" s="69"/>
      <c r="F99" s="69"/>
      <c r="G99" s="69"/>
      <c r="H99" s="69"/>
      <c r="I99" s="69"/>
      <c r="J99" s="70">
        <f>J142</f>
        <v>0</v>
      </c>
      <c r="L99" s="67"/>
    </row>
    <row r="100" spans="1:31" s="66" customFormat="1" ht="19.95" customHeight="1">
      <c r="B100" s="67"/>
      <c r="D100" s="68" t="s">
        <v>53</v>
      </c>
      <c r="E100" s="69"/>
      <c r="F100" s="69"/>
      <c r="G100" s="69"/>
      <c r="H100" s="69"/>
      <c r="I100" s="69"/>
      <c r="J100" s="70">
        <f>J144</f>
        <v>0</v>
      </c>
      <c r="L100" s="67"/>
    </row>
    <row r="101" spans="1:31" s="61" customFormat="1" ht="24.9" customHeight="1">
      <c r="B101" s="62"/>
      <c r="D101" s="63" t="s">
        <v>54</v>
      </c>
      <c r="E101" s="64"/>
      <c r="F101" s="64"/>
      <c r="G101" s="64"/>
      <c r="H101" s="64"/>
      <c r="I101" s="64"/>
      <c r="J101" s="65">
        <f>J146</f>
        <v>0</v>
      </c>
      <c r="L101" s="62"/>
    </row>
    <row r="102" spans="1:31" s="66" customFormat="1" ht="19.95" customHeight="1">
      <c r="B102" s="67"/>
      <c r="D102" s="68" t="s">
        <v>55</v>
      </c>
      <c r="E102" s="69"/>
      <c r="F102" s="69"/>
      <c r="G102" s="69"/>
      <c r="H102" s="69"/>
      <c r="I102" s="69"/>
      <c r="J102" s="70">
        <f>J147</f>
        <v>0</v>
      </c>
      <c r="L102" s="67"/>
    </row>
    <row r="103" spans="1:31" s="61" customFormat="1" ht="24.9" customHeight="1">
      <c r="B103" s="62"/>
      <c r="D103" s="63" t="s">
        <v>56</v>
      </c>
      <c r="E103" s="64"/>
      <c r="F103" s="64"/>
      <c r="G103" s="64"/>
      <c r="H103" s="64"/>
      <c r="I103" s="64"/>
      <c r="J103" s="65">
        <f>J150</f>
        <v>0</v>
      </c>
      <c r="L103" s="62"/>
    </row>
    <row r="104" spans="1:31" s="61" customFormat="1" ht="24.9" customHeight="1">
      <c r="B104" s="62"/>
      <c r="D104" s="63" t="s">
        <v>57</v>
      </c>
      <c r="E104" s="64"/>
      <c r="F104" s="64"/>
      <c r="G104" s="64"/>
      <c r="H104" s="64"/>
      <c r="I104" s="64"/>
      <c r="J104" s="65">
        <f>J152</f>
        <v>0</v>
      </c>
      <c r="L104" s="62"/>
    </row>
    <row r="105" spans="1:31" s="61" customFormat="1" ht="21.75" customHeight="1">
      <c r="B105" s="62"/>
      <c r="D105" s="71" t="s">
        <v>58</v>
      </c>
      <c r="J105" s="72">
        <f>J156</f>
        <v>0</v>
      </c>
      <c r="L105" s="62"/>
    </row>
    <row r="106" spans="1:31" s="15" customFormat="1" ht="21.75" customHeight="1">
      <c r="A106" s="12"/>
      <c r="B106" s="13"/>
      <c r="C106" s="12"/>
      <c r="D106" s="12"/>
      <c r="E106" s="12"/>
      <c r="F106" s="12"/>
      <c r="G106" s="12"/>
      <c r="H106" s="12"/>
      <c r="I106" s="12"/>
      <c r="J106" s="12"/>
      <c r="K106" s="12"/>
      <c r="L106" s="14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s="15" customFormat="1" ht="6.9" customHeight="1">
      <c r="A107" s="12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14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11" spans="1:31" s="15" customFormat="1" ht="6.9" customHeight="1">
      <c r="A111" s="12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s="15" customFormat="1" ht="24.9" customHeight="1">
      <c r="A112" s="12"/>
      <c r="B112" s="13"/>
      <c r="C112" s="7" t="s">
        <v>59</v>
      </c>
      <c r="D112" s="12"/>
      <c r="E112" s="12"/>
      <c r="F112" s="12"/>
      <c r="G112" s="12"/>
      <c r="H112" s="12"/>
      <c r="I112" s="12"/>
      <c r="J112" s="12"/>
      <c r="K112" s="12"/>
      <c r="L112" s="14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65" s="15" customFormat="1" ht="6.9" customHeight="1">
      <c r="A113" s="12"/>
      <c r="B113" s="13"/>
      <c r="C113" s="12"/>
      <c r="D113" s="12"/>
      <c r="E113" s="12"/>
      <c r="F113" s="12"/>
      <c r="G113" s="12"/>
      <c r="H113" s="12"/>
      <c r="I113" s="12"/>
      <c r="J113" s="12"/>
      <c r="K113" s="12"/>
      <c r="L113" s="14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65" s="15" customFormat="1" ht="12" customHeight="1">
      <c r="A114" s="12"/>
      <c r="B114" s="13"/>
      <c r="C114" s="9" t="s">
        <v>6</v>
      </c>
      <c r="D114" s="12"/>
      <c r="E114" s="12"/>
      <c r="F114" s="12"/>
      <c r="G114" s="12"/>
      <c r="H114" s="12"/>
      <c r="I114" s="12"/>
      <c r="J114" s="12"/>
      <c r="K114" s="12"/>
      <c r="L114" s="14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65" s="15" customFormat="1" ht="16.5" customHeight="1">
      <c r="A115" s="12"/>
      <c r="B115" s="13"/>
      <c r="C115" s="12"/>
      <c r="D115" s="12"/>
      <c r="E115" s="10" t="str">
        <f>E7</f>
        <v>Soš Tornaľa - Modernizácia odborného vzdelávania - budova Soš</v>
      </c>
      <c r="F115" s="11"/>
      <c r="G115" s="11"/>
      <c r="H115" s="11"/>
      <c r="I115" s="12"/>
      <c r="J115" s="12"/>
      <c r="K115" s="12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65" s="15" customFormat="1" ht="12" customHeight="1">
      <c r="A116" s="12"/>
      <c r="B116" s="13"/>
      <c r="C116" s="9" t="s">
        <v>7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65" s="15" customFormat="1" ht="16.5" customHeight="1">
      <c r="A117" s="12"/>
      <c r="B117" s="13"/>
      <c r="C117" s="12"/>
      <c r="D117" s="12"/>
      <c r="E117" s="16" t="str">
        <f>E9</f>
        <v>4 - OPZ</v>
      </c>
      <c r="F117" s="17"/>
      <c r="G117" s="17"/>
      <c r="H117" s="17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65" s="15" customFormat="1" ht="6.9" customHeight="1">
      <c r="A118" s="12"/>
      <c r="B118" s="13"/>
      <c r="C118" s="12"/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65" s="15" customFormat="1" ht="12" customHeight="1">
      <c r="A119" s="12"/>
      <c r="B119" s="13"/>
      <c r="C119" s="9" t="s">
        <v>13</v>
      </c>
      <c r="D119" s="12"/>
      <c r="E119" s="12"/>
      <c r="F119" s="18" t="str">
        <f>F12</f>
        <v>kat.úz.: Tornaľa, p.č. 1869/17; 1869/37; 1869/40</v>
      </c>
      <c r="G119" s="12"/>
      <c r="H119" s="12"/>
      <c r="I119" s="9" t="s">
        <v>15</v>
      </c>
      <c r="J119" s="19" t="str">
        <f>IF(J12="","",J12)</f>
        <v>18. 5. 2022</v>
      </c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65" s="15" customFormat="1" ht="6.9" customHeight="1">
      <c r="A120" s="12"/>
      <c r="B120" s="13"/>
      <c r="C120" s="12"/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65" s="15" customFormat="1" ht="25.65" customHeight="1">
      <c r="A121" s="12"/>
      <c r="B121" s="13"/>
      <c r="C121" s="9" t="s">
        <v>16</v>
      </c>
      <c r="D121" s="12"/>
      <c r="E121" s="12"/>
      <c r="F121" s="18" t="str">
        <f>E15</f>
        <v>Stredná odborná škola – Szakközépiskola Tornaľa</v>
      </c>
      <c r="G121" s="12"/>
      <c r="H121" s="12"/>
      <c r="I121" s="9" t="s">
        <v>21</v>
      </c>
      <c r="J121" s="57" t="str">
        <f>E21</f>
        <v>Ing. Pavol Fedorčák, PhD.</v>
      </c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65" s="15" customFormat="1" ht="25.65" customHeight="1">
      <c r="A122" s="12"/>
      <c r="B122" s="13"/>
      <c r="C122" s="9" t="s">
        <v>20</v>
      </c>
      <c r="D122" s="12"/>
      <c r="E122" s="12"/>
      <c r="F122" s="18" t="str">
        <f>IF(E18="","",E18)</f>
        <v>Vyplň údaj</v>
      </c>
      <c r="G122" s="12"/>
      <c r="H122" s="12"/>
      <c r="I122" s="9" t="s">
        <v>23</v>
      </c>
      <c r="J122" s="57" t="str">
        <f>E24</f>
        <v>Ing. Pavol Fedorčák, PhD.</v>
      </c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65" s="15" customFormat="1" ht="10.35" customHeight="1">
      <c r="A123" s="12"/>
      <c r="B123" s="13"/>
      <c r="C123" s="12"/>
      <c r="D123" s="12"/>
      <c r="E123" s="12"/>
      <c r="F123" s="12"/>
      <c r="G123" s="12"/>
      <c r="H123" s="12"/>
      <c r="I123" s="12"/>
      <c r="J123" s="12"/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65" s="83" customFormat="1" ht="29.25" customHeight="1">
      <c r="A124" s="73"/>
      <c r="B124" s="74"/>
      <c r="C124" s="75" t="s">
        <v>60</v>
      </c>
      <c r="D124" s="76" t="s">
        <v>61</v>
      </c>
      <c r="E124" s="76" t="s">
        <v>62</v>
      </c>
      <c r="F124" s="76" t="s">
        <v>63</v>
      </c>
      <c r="G124" s="76" t="s">
        <v>64</v>
      </c>
      <c r="H124" s="76" t="s">
        <v>65</v>
      </c>
      <c r="I124" s="76" t="s">
        <v>66</v>
      </c>
      <c r="J124" s="77" t="s">
        <v>47</v>
      </c>
      <c r="K124" s="78" t="s">
        <v>67</v>
      </c>
      <c r="L124" s="79"/>
      <c r="M124" s="80" t="s">
        <v>12</v>
      </c>
      <c r="N124" s="81" t="s">
        <v>30</v>
      </c>
      <c r="O124" s="81" t="s">
        <v>68</v>
      </c>
      <c r="P124" s="81" t="s">
        <v>69</v>
      </c>
      <c r="Q124" s="81" t="s">
        <v>70</v>
      </c>
      <c r="R124" s="81" t="s">
        <v>71</v>
      </c>
      <c r="S124" s="81" t="s">
        <v>72</v>
      </c>
      <c r="T124" s="82" t="s">
        <v>73</v>
      </c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</row>
    <row r="125" spans="1:65" s="15" customFormat="1" ht="22.8" customHeight="1">
      <c r="A125" s="12"/>
      <c r="B125" s="13"/>
      <c r="C125" s="84" t="s">
        <v>48</v>
      </c>
      <c r="D125" s="12"/>
      <c r="E125" s="12"/>
      <c r="F125" s="12"/>
      <c r="G125" s="12"/>
      <c r="H125" s="12"/>
      <c r="I125" s="12"/>
      <c r="J125" s="85">
        <f>BK125</f>
        <v>0</v>
      </c>
      <c r="K125" s="12"/>
      <c r="L125" s="13"/>
      <c r="M125" s="86"/>
      <c r="N125" s="87"/>
      <c r="O125" s="28"/>
      <c r="P125" s="88">
        <f>P126+P146+P150+P152+P156</f>
        <v>0</v>
      </c>
      <c r="Q125" s="28"/>
      <c r="R125" s="88">
        <f>R126+R146+R150+R152+R156</f>
        <v>0.16569999999999999</v>
      </c>
      <c r="S125" s="28"/>
      <c r="T125" s="89">
        <f>T126+T146+T150+T152+T156</f>
        <v>0.16955999999999999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3" t="s">
        <v>74</v>
      </c>
      <c r="AU125" s="3" t="s">
        <v>49</v>
      </c>
      <c r="BK125" s="90">
        <f>BK126+BK146+BK150+BK152+BK156</f>
        <v>0</v>
      </c>
    </row>
    <row r="126" spans="1:65" s="91" customFormat="1" ht="25.95" customHeight="1">
      <c r="B126" s="92"/>
      <c r="D126" s="93" t="s">
        <v>74</v>
      </c>
      <c r="E126" s="94" t="s">
        <v>75</v>
      </c>
      <c r="F126" s="94" t="s">
        <v>76</v>
      </c>
      <c r="I126" s="95"/>
      <c r="J126" s="72">
        <f>BK126</f>
        <v>0</v>
      </c>
      <c r="L126" s="92"/>
      <c r="M126" s="96"/>
      <c r="N126" s="97"/>
      <c r="O126" s="97"/>
      <c r="P126" s="98">
        <f>P127+P142+P144</f>
        <v>0</v>
      </c>
      <c r="Q126" s="97"/>
      <c r="R126" s="98">
        <f>R127+R142+R144</f>
        <v>0.16569999999999999</v>
      </c>
      <c r="S126" s="97"/>
      <c r="T126" s="99">
        <f>T127+T142+T144</f>
        <v>0.16955999999999999</v>
      </c>
      <c r="AR126" s="93" t="s">
        <v>77</v>
      </c>
      <c r="AT126" s="100" t="s">
        <v>74</v>
      </c>
      <c r="AU126" s="100" t="s">
        <v>2</v>
      </c>
      <c r="AY126" s="93" t="s">
        <v>78</v>
      </c>
      <c r="BK126" s="101">
        <f>BK127+BK142+BK144</f>
        <v>0</v>
      </c>
    </row>
    <row r="127" spans="1:65" s="91" customFormat="1" ht="22.8" customHeight="1">
      <c r="B127" s="92"/>
      <c r="D127" s="93" t="s">
        <v>74</v>
      </c>
      <c r="E127" s="102" t="s">
        <v>79</v>
      </c>
      <c r="F127" s="102" t="s">
        <v>80</v>
      </c>
      <c r="I127" s="95"/>
      <c r="J127" s="103">
        <f>BK127</f>
        <v>0</v>
      </c>
      <c r="L127" s="92"/>
      <c r="M127" s="96"/>
      <c r="N127" s="97"/>
      <c r="O127" s="97"/>
      <c r="P127" s="98">
        <f>SUM(P128:P141)</f>
        <v>0</v>
      </c>
      <c r="Q127" s="97"/>
      <c r="R127" s="98">
        <f>SUM(R128:R141)</f>
        <v>0.16403999999999999</v>
      </c>
      <c r="S127" s="97"/>
      <c r="T127" s="99">
        <f>SUM(T128:T141)</f>
        <v>0.16955999999999999</v>
      </c>
      <c r="AR127" s="93" t="s">
        <v>77</v>
      </c>
      <c r="AT127" s="100" t="s">
        <v>74</v>
      </c>
      <c r="AU127" s="100" t="s">
        <v>81</v>
      </c>
      <c r="AY127" s="93" t="s">
        <v>78</v>
      </c>
      <c r="BK127" s="101">
        <f>SUM(BK128:BK141)</f>
        <v>0</v>
      </c>
    </row>
    <row r="128" spans="1:65" s="15" customFormat="1" ht="24.15" customHeight="1">
      <c r="A128" s="12"/>
      <c r="B128" s="104"/>
      <c r="C128" s="105" t="s">
        <v>82</v>
      </c>
      <c r="D128" s="105" t="s">
        <v>83</v>
      </c>
      <c r="E128" s="106" t="s">
        <v>84</v>
      </c>
      <c r="F128" s="107" t="s">
        <v>85</v>
      </c>
      <c r="G128" s="108" t="s">
        <v>86</v>
      </c>
      <c r="H128" s="109">
        <v>6</v>
      </c>
      <c r="I128" s="109"/>
      <c r="J128" s="110">
        <f t="shared" ref="J128:J141" si="0">ROUND(I128*H128,2)</f>
        <v>0</v>
      </c>
      <c r="K128" s="111"/>
      <c r="L128" s="13"/>
      <c r="M128" s="112" t="s">
        <v>12</v>
      </c>
      <c r="N128" s="113" t="s">
        <v>32</v>
      </c>
      <c r="O128" s="114"/>
      <c r="P128" s="115">
        <f t="shared" ref="P128:P141" si="1">O128*H128</f>
        <v>0</v>
      </c>
      <c r="Q128" s="115">
        <v>1.8500000000000001E-3</v>
      </c>
      <c r="R128" s="115">
        <f t="shared" ref="R128:R141" si="2">Q128*H128</f>
        <v>1.11E-2</v>
      </c>
      <c r="S128" s="115">
        <v>0</v>
      </c>
      <c r="T128" s="116">
        <f t="shared" ref="T128:T141" si="3">S128*H128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17" t="s">
        <v>87</v>
      </c>
      <c r="AT128" s="117" t="s">
        <v>83</v>
      </c>
      <c r="AU128" s="117" t="s">
        <v>77</v>
      </c>
      <c r="AY128" s="3" t="s">
        <v>78</v>
      </c>
      <c r="BE128" s="118">
        <f t="shared" ref="BE128:BE141" si="4">IF(N128="základná",J128,0)</f>
        <v>0</v>
      </c>
      <c r="BF128" s="118">
        <f t="shared" ref="BF128:BF141" si="5">IF(N128="znížená",J128,0)</f>
        <v>0</v>
      </c>
      <c r="BG128" s="118">
        <f t="shared" ref="BG128:BG141" si="6">IF(N128="zákl. prenesená",J128,0)</f>
        <v>0</v>
      </c>
      <c r="BH128" s="118">
        <f t="shared" ref="BH128:BH141" si="7">IF(N128="zníž. prenesená",J128,0)</f>
        <v>0</v>
      </c>
      <c r="BI128" s="118">
        <f t="shared" ref="BI128:BI141" si="8">IF(N128="nulová",J128,0)</f>
        <v>0</v>
      </c>
      <c r="BJ128" s="3" t="s">
        <v>77</v>
      </c>
      <c r="BK128" s="118">
        <f t="shared" ref="BK128:BK141" si="9">ROUND(I128*H128,2)</f>
        <v>0</v>
      </c>
      <c r="BL128" s="3" t="s">
        <v>87</v>
      </c>
      <c r="BM128" s="117" t="s">
        <v>88</v>
      </c>
    </row>
    <row r="129" spans="1:65" s="15" customFormat="1" ht="24.15" customHeight="1">
      <c r="A129" s="12"/>
      <c r="B129" s="104"/>
      <c r="C129" s="105" t="s">
        <v>89</v>
      </c>
      <c r="D129" s="105" t="s">
        <v>83</v>
      </c>
      <c r="E129" s="106" t="s">
        <v>90</v>
      </c>
      <c r="F129" s="107" t="s">
        <v>91</v>
      </c>
      <c r="G129" s="108" t="s">
        <v>86</v>
      </c>
      <c r="H129" s="109">
        <v>6</v>
      </c>
      <c r="I129" s="109"/>
      <c r="J129" s="110">
        <f t="shared" si="0"/>
        <v>0</v>
      </c>
      <c r="K129" s="111"/>
      <c r="L129" s="13"/>
      <c r="M129" s="112" t="s">
        <v>12</v>
      </c>
      <c r="N129" s="113" t="s">
        <v>32</v>
      </c>
      <c r="O129" s="114"/>
      <c r="P129" s="115">
        <f t="shared" si="1"/>
        <v>0</v>
      </c>
      <c r="Q129" s="115">
        <v>3.8999999999999999E-4</v>
      </c>
      <c r="R129" s="115">
        <f t="shared" si="2"/>
        <v>2.3400000000000001E-3</v>
      </c>
      <c r="S129" s="115">
        <v>3.4199999999999999E-3</v>
      </c>
      <c r="T129" s="116">
        <f t="shared" si="3"/>
        <v>2.052E-2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17" t="s">
        <v>87</v>
      </c>
      <c r="AT129" s="117" t="s">
        <v>83</v>
      </c>
      <c r="AU129" s="117" t="s">
        <v>77</v>
      </c>
      <c r="AY129" s="3" t="s">
        <v>78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3" t="s">
        <v>77</v>
      </c>
      <c r="BK129" s="118">
        <f t="shared" si="9"/>
        <v>0</v>
      </c>
      <c r="BL129" s="3" t="s">
        <v>87</v>
      </c>
      <c r="BM129" s="117" t="s">
        <v>92</v>
      </c>
    </row>
    <row r="130" spans="1:65" s="15" customFormat="1" ht="24.15" customHeight="1">
      <c r="A130" s="12"/>
      <c r="B130" s="104"/>
      <c r="C130" s="105" t="s">
        <v>93</v>
      </c>
      <c r="D130" s="105" t="s">
        <v>83</v>
      </c>
      <c r="E130" s="106" t="s">
        <v>94</v>
      </c>
      <c r="F130" s="107" t="s">
        <v>95</v>
      </c>
      <c r="G130" s="108" t="s">
        <v>86</v>
      </c>
      <c r="H130" s="109">
        <v>18</v>
      </c>
      <c r="I130" s="109"/>
      <c r="J130" s="110">
        <f t="shared" si="0"/>
        <v>0</v>
      </c>
      <c r="K130" s="111"/>
      <c r="L130" s="13"/>
      <c r="M130" s="112" t="s">
        <v>12</v>
      </c>
      <c r="N130" s="113" t="s">
        <v>32</v>
      </c>
      <c r="O130" s="114"/>
      <c r="P130" s="115">
        <f t="shared" si="1"/>
        <v>0</v>
      </c>
      <c r="Q130" s="115">
        <v>3.8999999999999999E-4</v>
      </c>
      <c r="R130" s="115">
        <f t="shared" si="2"/>
        <v>7.0200000000000002E-3</v>
      </c>
      <c r="S130" s="115">
        <v>8.2799999999999992E-3</v>
      </c>
      <c r="T130" s="116">
        <f t="shared" si="3"/>
        <v>0.14903999999999998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17" t="s">
        <v>87</v>
      </c>
      <c r="AT130" s="117" t="s">
        <v>83</v>
      </c>
      <c r="AU130" s="117" t="s">
        <v>77</v>
      </c>
      <c r="AY130" s="3" t="s">
        <v>78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3" t="s">
        <v>77</v>
      </c>
      <c r="BK130" s="118">
        <f t="shared" si="9"/>
        <v>0</v>
      </c>
      <c r="BL130" s="3" t="s">
        <v>87</v>
      </c>
      <c r="BM130" s="117" t="s">
        <v>96</v>
      </c>
    </row>
    <row r="131" spans="1:65" s="15" customFormat="1" ht="24.15" customHeight="1">
      <c r="A131" s="12"/>
      <c r="B131" s="104"/>
      <c r="C131" s="105" t="s">
        <v>97</v>
      </c>
      <c r="D131" s="105" t="s">
        <v>83</v>
      </c>
      <c r="E131" s="106" t="s">
        <v>98</v>
      </c>
      <c r="F131" s="107" t="s">
        <v>99</v>
      </c>
      <c r="G131" s="108" t="s">
        <v>86</v>
      </c>
      <c r="H131" s="109">
        <v>18</v>
      </c>
      <c r="I131" s="109"/>
      <c r="J131" s="110">
        <f t="shared" si="0"/>
        <v>0</v>
      </c>
      <c r="K131" s="111"/>
      <c r="L131" s="13"/>
      <c r="M131" s="112" t="s">
        <v>12</v>
      </c>
      <c r="N131" s="113" t="s">
        <v>32</v>
      </c>
      <c r="O131" s="114"/>
      <c r="P131" s="115">
        <f t="shared" si="1"/>
        <v>0</v>
      </c>
      <c r="Q131" s="115">
        <v>7.8899999999999994E-3</v>
      </c>
      <c r="R131" s="115">
        <f t="shared" si="2"/>
        <v>0.14201999999999998</v>
      </c>
      <c r="S131" s="115">
        <v>0</v>
      </c>
      <c r="T131" s="116">
        <f t="shared" si="3"/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17" t="s">
        <v>87</v>
      </c>
      <c r="AT131" s="117" t="s">
        <v>83</v>
      </c>
      <c r="AU131" s="117" t="s">
        <v>77</v>
      </c>
      <c r="AY131" s="3" t="s">
        <v>78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3" t="s">
        <v>77</v>
      </c>
      <c r="BK131" s="118">
        <f t="shared" si="9"/>
        <v>0</v>
      </c>
      <c r="BL131" s="3" t="s">
        <v>87</v>
      </c>
      <c r="BM131" s="117" t="s">
        <v>100</v>
      </c>
    </row>
    <row r="132" spans="1:65" s="15" customFormat="1" ht="24.15" customHeight="1">
      <c r="A132" s="12"/>
      <c r="B132" s="104"/>
      <c r="C132" s="105" t="s">
        <v>101</v>
      </c>
      <c r="D132" s="105" t="s">
        <v>83</v>
      </c>
      <c r="E132" s="106" t="s">
        <v>102</v>
      </c>
      <c r="F132" s="107" t="s">
        <v>103</v>
      </c>
      <c r="G132" s="108" t="s">
        <v>104</v>
      </c>
      <c r="H132" s="109">
        <v>1</v>
      </c>
      <c r="I132" s="109"/>
      <c r="J132" s="110">
        <f t="shared" si="0"/>
        <v>0</v>
      </c>
      <c r="K132" s="111"/>
      <c r="L132" s="13"/>
      <c r="M132" s="112" t="s">
        <v>12</v>
      </c>
      <c r="N132" s="113" t="s">
        <v>32</v>
      </c>
      <c r="O132" s="114"/>
      <c r="P132" s="115">
        <f t="shared" si="1"/>
        <v>0</v>
      </c>
      <c r="Q132" s="115">
        <v>0</v>
      </c>
      <c r="R132" s="115">
        <f t="shared" si="2"/>
        <v>0</v>
      </c>
      <c r="S132" s="115">
        <v>0</v>
      </c>
      <c r="T132" s="116">
        <f t="shared" si="3"/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105</v>
      </c>
      <c r="AT132" s="117" t="s">
        <v>83</v>
      </c>
      <c r="AU132" s="117" t="s">
        <v>77</v>
      </c>
      <c r="AY132" s="3" t="s">
        <v>78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3" t="s">
        <v>77</v>
      </c>
      <c r="BK132" s="118">
        <f t="shared" si="9"/>
        <v>0</v>
      </c>
      <c r="BL132" s="3" t="s">
        <v>105</v>
      </c>
      <c r="BM132" s="117" t="s">
        <v>106</v>
      </c>
    </row>
    <row r="133" spans="1:65" s="15" customFormat="1" ht="24.15" customHeight="1">
      <c r="A133" s="12"/>
      <c r="B133" s="104"/>
      <c r="C133" s="105" t="s">
        <v>107</v>
      </c>
      <c r="D133" s="105" t="s">
        <v>83</v>
      </c>
      <c r="E133" s="106" t="s">
        <v>108</v>
      </c>
      <c r="F133" s="107" t="s">
        <v>109</v>
      </c>
      <c r="G133" s="108" t="s">
        <v>86</v>
      </c>
      <c r="H133" s="109">
        <v>40</v>
      </c>
      <c r="I133" s="109"/>
      <c r="J133" s="110">
        <f t="shared" si="0"/>
        <v>0</v>
      </c>
      <c r="K133" s="111"/>
      <c r="L133" s="13"/>
      <c r="M133" s="112" t="s">
        <v>12</v>
      </c>
      <c r="N133" s="113" t="s">
        <v>32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0</v>
      </c>
      <c r="T133" s="116">
        <f t="shared" si="3"/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87</v>
      </c>
      <c r="AT133" s="117" t="s">
        <v>83</v>
      </c>
      <c r="AU133" s="117" t="s">
        <v>77</v>
      </c>
      <c r="AY133" s="3" t="s">
        <v>78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77</v>
      </c>
      <c r="BK133" s="118">
        <f t="shared" si="9"/>
        <v>0</v>
      </c>
      <c r="BL133" s="3" t="s">
        <v>87</v>
      </c>
      <c r="BM133" s="117" t="s">
        <v>110</v>
      </c>
    </row>
    <row r="134" spans="1:65" s="15" customFormat="1" ht="24.15" customHeight="1">
      <c r="A134" s="12"/>
      <c r="B134" s="104"/>
      <c r="C134" s="105" t="s">
        <v>111</v>
      </c>
      <c r="D134" s="105" t="s">
        <v>83</v>
      </c>
      <c r="E134" s="106" t="s">
        <v>112</v>
      </c>
      <c r="F134" s="107" t="s">
        <v>113</v>
      </c>
      <c r="G134" s="108" t="s">
        <v>104</v>
      </c>
      <c r="H134" s="109">
        <v>3</v>
      </c>
      <c r="I134" s="109"/>
      <c r="J134" s="110">
        <f t="shared" si="0"/>
        <v>0</v>
      </c>
      <c r="K134" s="111"/>
      <c r="L134" s="13"/>
      <c r="M134" s="112" t="s">
        <v>12</v>
      </c>
      <c r="N134" s="113" t="s">
        <v>32</v>
      </c>
      <c r="O134" s="114"/>
      <c r="P134" s="115">
        <f t="shared" si="1"/>
        <v>0</v>
      </c>
      <c r="Q134" s="115">
        <v>2.5000000000000001E-4</v>
      </c>
      <c r="R134" s="115">
        <f t="shared" si="2"/>
        <v>7.5000000000000002E-4</v>
      </c>
      <c r="S134" s="115">
        <v>0</v>
      </c>
      <c r="T134" s="116">
        <f t="shared" si="3"/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87</v>
      </c>
      <c r="AT134" s="117" t="s">
        <v>83</v>
      </c>
      <c r="AU134" s="117" t="s">
        <v>77</v>
      </c>
      <c r="AY134" s="3" t="s">
        <v>78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77</v>
      </c>
      <c r="BK134" s="118">
        <f t="shared" si="9"/>
        <v>0</v>
      </c>
      <c r="BL134" s="3" t="s">
        <v>87</v>
      </c>
      <c r="BM134" s="117" t="s">
        <v>114</v>
      </c>
    </row>
    <row r="135" spans="1:65" s="15" customFormat="1" ht="16.5" customHeight="1">
      <c r="A135" s="12"/>
      <c r="B135" s="104"/>
      <c r="C135" s="105" t="s">
        <v>115</v>
      </c>
      <c r="D135" s="105" t="s">
        <v>83</v>
      </c>
      <c r="E135" s="106" t="s">
        <v>116</v>
      </c>
      <c r="F135" s="107" t="s">
        <v>117</v>
      </c>
      <c r="G135" s="108" t="s">
        <v>104</v>
      </c>
      <c r="H135" s="109">
        <v>3</v>
      </c>
      <c r="I135" s="109"/>
      <c r="J135" s="110">
        <f t="shared" si="0"/>
        <v>0</v>
      </c>
      <c r="K135" s="111"/>
      <c r="L135" s="13"/>
      <c r="M135" s="112" t="s">
        <v>12</v>
      </c>
      <c r="N135" s="113" t="s">
        <v>32</v>
      </c>
      <c r="O135" s="114"/>
      <c r="P135" s="115">
        <f t="shared" si="1"/>
        <v>0</v>
      </c>
      <c r="Q135" s="115">
        <v>1.0000000000000001E-5</v>
      </c>
      <c r="R135" s="115">
        <f t="shared" si="2"/>
        <v>3.0000000000000004E-5</v>
      </c>
      <c r="S135" s="115">
        <v>0</v>
      </c>
      <c r="T135" s="116">
        <f t="shared" si="3"/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87</v>
      </c>
      <c r="AT135" s="117" t="s">
        <v>83</v>
      </c>
      <c r="AU135" s="117" t="s">
        <v>77</v>
      </c>
      <c r="AY135" s="3" t="s">
        <v>78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77</v>
      </c>
      <c r="BK135" s="118">
        <f t="shared" si="9"/>
        <v>0</v>
      </c>
      <c r="BL135" s="3" t="s">
        <v>87</v>
      </c>
      <c r="BM135" s="117" t="s">
        <v>118</v>
      </c>
    </row>
    <row r="136" spans="1:65" s="15" customFormat="1" ht="33" customHeight="1">
      <c r="A136" s="12"/>
      <c r="B136" s="104"/>
      <c r="C136" s="119" t="s">
        <v>119</v>
      </c>
      <c r="D136" s="119" t="s">
        <v>120</v>
      </c>
      <c r="E136" s="120" t="s">
        <v>121</v>
      </c>
      <c r="F136" s="121" t="s">
        <v>122</v>
      </c>
      <c r="G136" s="122" t="s">
        <v>104</v>
      </c>
      <c r="H136" s="123">
        <v>3</v>
      </c>
      <c r="I136" s="123"/>
      <c r="J136" s="124">
        <f t="shared" si="0"/>
        <v>0</v>
      </c>
      <c r="K136" s="125"/>
      <c r="L136" s="126"/>
      <c r="M136" s="127" t="s">
        <v>12</v>
      </c>
      <c r="N136" s="128" t="s">
        <v>32</v>
      </c>
      <c r="O136" s="114"/>
      <c r="P136" s="115">
        <f t="shared" si="1"/>
        <v>0</v>
      </c>
      <c r="Q136" s="115">
        <v>2.5999999999999998E-4</v>
      </c>
      <c r="R136" s="115">
        <f t="shared" si="2"/>
        <v>7.7999999999999988E-4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123</v>
      </c>
      <c r="AT136" s="117" t="s">
        <v>120</v>
      </c>
      <c r="AU136" s="117" t="s">
        <v>77</v>
      </c>
      <c r="AY136" s="3" t="s">
        <v>78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77</v>
      </c>
      <c r="BK136" s="118">
        <f t="shared" si="9"/>
        <v>0</v>
      </c>
      <c r="BL136" s="3" t="s">
        <v>87</v>
      </c>
      <c r="BM136" s="117" t="s">
        <v>124</v>
      </c>
    </row>
    <row r="137" spans="1:65" s="15" customFormat="1" ht="24.15" customHeight="1">
      <c r="A137" s="12"/>
      <c r="B137" s="104"/>
      <c r="C137" s="105" t="s">
        <v>125</v>
      </c>
      <c r="D137" s="105" t="s">
        <v>83</v>
      </c>
      <c r="E137" s="106" t="s">
        <v>126</v>
      </c>
      <c r="F137" s="107" t="s">
        <v>127</v>
      </c>
      <c r="G137" s="108" t="s">
        <v>104</v>
      </c>
      <c r="H137" s="109">
        <v>3</v>
      </c>
      <c r="I137" s="109"/>
      <c r="J137" s="110">
        <f t="shared" si="0"/>
        <v>0</v>
      </c>
      <c r="K137" s="111"/>
      <c r="L137" s="13"/>
      <c r="M137" s="112" t="s">
        <v>12</v>
      </c>
      <c r="N137" s="113" t="s">
        <v>32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87</v>
      </c>
      <c r="AT137" s="117" t="s">
        <v>83</v>
      </c>
      <c r="AU137" s="117" t="s">
        <v>77</v>
      </c>
      <c r="AY137" s="3" t="s">
        <v>78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77</v>
      </c>
      <c r="BK137" s="118">
        <f t="shared" si="9"/>
        <v>0</v>
      </c>
      <c r="BL137" s="3" t="s">
        <v>87</v>
      </c>
      <c r="BM137" s="117" t="s">
        <v>128</v>
      </c>
    </row>
    <row r="138" spans="1:65" s="15" customFormat="1" ht="16.5" customHeight="1">
      <c r="A138" s="12"/>
      <c r="B138" s="104"/>
      <c r="C138" s="119" t="s">
        <v>129</v>
      </c>
      <c r="D138" s="119" t="s">
        <v>120</v>
      </c>
      <c r="E138" s="120" t="s">
        <v>130</v>
      </c>
      <c r="F138" s="121" t="s">
        <v>131</v>
      </c>
      <c r="G138" s="122" t="s">
        <v>104</v>
      </c>
      <c r="H138" s="123">
        <v>3</v>
      </c>
      <c r="I138" s="123"/>
      <c r="J138" s="124">
        <f t="shared" si="0"/>
        <v>0</v>
      </c>
      <c r="K138" s="125"/>
      <c r="L138" s="126"/>
      <c r="M138" s="127" t="s">
        <v>12</v>
      </c>
      <c r="N138" s="128" t="s">
        <v>32</v>
      </c>
      <c r="O138" s="114"/>
      <c r="P138" s="115">
        <f t="shared" si="1"/>
        <v>0</v>
      </c>
      <c r="Q138" s="115">
        <v>0</v>
      </c>
      <c r="R138" s="115">
        <f t="shared" si="2"/>
        <v>0</v>
      </c>
      <c r="S138" s="115">
        <v>0</v>
      </c>
      <c r="T138" s="116">
        <f t="shared" si="3"/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17" t="s">
        <v>123</v>
      </c>
      <c r="AT138" s="117" t="s">
        <v>120</v>
      </c>
      <c r="AU138" s="117" t="s">
        <v>77</v>
      </c>
      <c r="AY138" s="3" t="s">
        <v>78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3" t="s">
        <v>77</v>
      </c>
      <c r="BK138" s="118">
        <f t="shared" si="9"/>
        <v>0</v>
      </c>
      <c r="BL138" s="3" t="s">
        <v>87</v>
      </c>
      <c r="BM138" s="117" t="s">
        <v>132</v>
      </c>
    </row>
    <row r="139" spans="1:65" s="15" customFormat="1" ht="24.15" customHeight="1">
      <c r="A139" s="12"/>
      <c r="B139" s="104"/>
      <c r="C139" s="105" t="s">
        <v>133</v>
      </c>
      <c r="D139" s="105" t="s">
        <v>83</v>
      </c>
      <c r="E139" s="106" t="s">
        <v>134</v>
      </c>
      <c r="F139" s="107" t="s">
        <v>135</v>
      </c>
      <c r="G139" s="108" t="s">
        <v>136</v>
      </c>
      <c r="H139" s="109"/>
      <c r="I139" s="109"/>
      <c r="J139" s="110">
        <f t="shared" si="0"/>
        <v>0</v>
      </c>
      <c r="K139" s="111"/>
      <c r="L139" s="13"/>
      <c r="M139" s="112" t="s">
        <v>12</v>
      </c>
      <c r="N139" s="113" t="s">
        <v>32</v>
      </c>
      <c r="O139" s="114"/>
      <c r="P139" s="115">
        <f t="shared" si="1"/>
        <v>0</v>
      </c>
      <c r="Q139" s="115">
        <v>0</v>
      </c>
      <c r="R139" s="115">
        <f t="shared" si="2"/>
        <v>0</v>
      </c>
      <c r="S139" s="115">
        <v>0</v>
      </c>
      <c r="T139" s="116">
        <f t="shared" si="3"/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87</v>
      </c>
      <c r="AT139" s="117" t="s">
        <v>83</v>
      </c>
      <c r="AU139" s="117" t="s">
        <v>77</v>
      </c>
      <c r="AY139" s="3" t="s">
        <v>78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3" t="s">
        <v>77</v>
      </c>
      <c r="BK139" s="118">
        <f t="shared" si="9"/>
        <v>0</v>
      </c>
      <c r="BL139" s="3" t="s">
        <v>87</v>
      </c>
      <c r="BM139" s="117" t="s">
        <v>137</v>
      </c>
    </row>
    <row r="140" spans="1:65" s="15" customFormat="1" ht="24.15" customHeight="1">
      <c r="A140" s="12"/>
      <c r="B140" s="104"/>
      <c r="C140" s="105" t="s">
        <v>138</v>
      </c>
      <c r="D140" s="105" t="s">
        <v>83</v>
      </c>
      <c r="E140" s="106" t="s">
        <v>139</v>
      </c>
      <c r="F140" s="107" t="s">
        <v>140</v>
      </c>
      <c r="G140" s="108" t="s">
        <v>136</v>
      </c>
      <c r="H140" s="109"/>
      <c r="I140" s="109"/>
      <c r="J140" s="110">
        <f t="shared" si="0"/>
        <v>0</v>
      </c>
      <c r="K140" s="111"/>
      <c r="L140" s="13"/>
      <c r="M140" s="112" t="s">
        <v>12</v>
      </c>
      <c r="N140" s="113" t="s">
        <v>32</v>
      </c>
      <c r="O140" s="114"/>
      <c r="P140" s="115">
        <f t="shared" si="1"/>
        <v>0</v>
      </c>
      <c r="Q140" s="115">
        <v>0</v>
      </c>
      <c r="R140" s="115">
        <f t="shared" si="2"/>
        <v>0</v>
      </c>
      <c r="S140" s="115">
        <v>0</v>
      </c>
      <c r="T140" s="116">
        <f t="shared" si="3"/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17" t="s">
        <v>87</v>
      </c>
      <c r="AT140" s="117" t="s">
        <v>83</v>
      </c>
      <c r="AU140" s="117" t="s">
        <v>77</v>
      </c>
      <c r="AY140" s="3" t="s">
        <v>78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3" t="s">
        <v>77</v>
      </c>
      <c r="BK140" s="118">
        <f t="shared" si="9"/>
        <v>0</v>
      </c>
      <c r="BL140" s="3" t="s">
        <v>87</v>
      </c>
      <c r="BM140" s="117" t="s">
        <v>141</v>
      </c>
    </row>
    <row r="141" spans="1:65" s="15" customFormat="1" ht="24.15" customHeight="1">
      <c r="A141" s="12"/>
      <c r="B141" s="104"/>
      <c r="C141" s="105" t="s">
        <v>142</v>
      </c>
      <c r="D141" s="105" t="s">
        <v>83</v>
      </c>
      <c r="E141" s="106" t="s">
        <v>143</v>
      </c>
      <c r="F141" s="107" t="s">
        <v>144</v>
      </c>
      <c r="G141" s="108" t="s">
        <v>136</v>
      </c>
      <c r="H141" s="109"/>
      <c r="I141" s="109"/>
      <c r="J141" s="110">
        <f t="shared" si="0"/>
        <v>0</v>
      </c>
      <c r="K141" s="111"/>
      <c r="L141" s="13"/>
      <c r="M141" s="112" t="s">
        <v>12</v>
      </c>
      <c r="N141" s="113" t="s">
        <v>32</v>
      </c>
      <c r="O141" s="114"/>
      <c r="P141" s="115">
        <f t="shared" si="1"/>
        <v>0</v>
      </c>
      <c r="Q141" s="115">
        <v>0</v>
      </c>
      <c r="R141" s="115">
        <f t="shared" si="2"/>
        <v>0</v>
      </c>
      <c r="S141" s="115">
        <v>0</v>
      </c>
      <c r="T141" s="116">
        <f t="shared" si="3"/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17" t="s">
        <v>87</v>
      </c>
      <c r="AT141" s="117" t="s">
        <v>83</v>
      </c>
      <c r="AU141" s="117" t="s">
        <v>77</v>
      </c>
      <c r="AY141" s="3" t="s">
        <v>78</v>
      </c>
      <c r="BE141" s="118">
        <f t="shared" si="4"/>
        <v>0</v>
      </c>
      <c r="BF141" s="118">
        <f t="shared" si="5"/>
        <v>0</v>
      </c>
      <c r="BG141" s="118">
        <f t="shared" si="6"/>
        <v>0</v>
      </c>
      <c r="BH141" s="118">
        <f t="shared" si="7"/>
        <v>0</v>
      </c>
      <c r="BI141" s="118">
        <f t="shared" si="8"/>
        <v>0</v>
      </c>
      <c r="BJ141" s="3" t="s">
        <v>77</v>
      </c>
      <c r="BK141" s="118">
        <f t="shared" si="9"/>
        <v>0</v>
      </c>
      <c r="BL141" s="3" t="s">
        <v>87</v>
      </c>
      <c r="BM141" s="117" t="s">
        <v>145</v>
      </c>
    </row>
    <row r="142" spans="1:65" s="91" customFormat="1" ht="22.8" customHeight="1">
      <c r="B142" s="92"/>
      <c r="D142" s="93" t="s">
        <v>74</v>
      </c>
      <c r="E142" s="102" t="s">
        <v>146</v>
      </c>
      <c r="F142" s="102" t="s">
        <v>147</v>
      </c>
      <c r="I142" s="95"/>
      <c r="J142" s="103">
        <f>BK142</f>
        <v>0</v>
      </c>
      <c r="L142" s="92"/>
      <c r="M142" s="96"/>
      <c r="N142" s="97"/>
      <c r="O142" s="97"/>
      <c r="P142" s="98">
        <f>P143</f>
        <v>0</v>
      </c>
      <c r="Q142" s="97"/>
      <c r="R142" s="98">
        <f>R143</f>
        <v>9.3999999999999997E-4</v>
      </c>
      <c r="S142" s="97"/>
      <c r="T142" s="99">
        <f>T143</f>
        <v>0</v>
      </c>
      <c r="AR142" s="93" t="s">
        <v>77</v>
      </c>
      <c r="AT142" s="100" t="s">
        <v>74</v>
      </c>
      <c r="AU142" s="100" t="s">
        <v>81</v>
      </c>
      <c r="AY142" s="93" t="s">
        <v>78</v>
      </c>
      <c r="BK142" s="101">
        <f>BK143</f>
        <v>0</v>
      </c>
    </row>
    <row r="143" spans="1:65" s="15" customFormat="1" ht="24.15" customHeight="1">
      <c r="A143" s="12"/>
      <c r="B143" s="104"/>
      <c r="C143" s="105" t="s">
        <v>148</v>
      </c>
      <c r="D143" s="105" t="s">
        <v>83</v>
      </c>
      <c r="E143" s="106" t="s">
        <v>149</v>
      </c>
      <c r="F143" s="107" t="s">
        <v>150</v>
      </c>
      <c r="G143" s="108" t="s">
        <v>104</v>
      </c>
      <c r="H143" s="109">
        <v>2</v>
      </c>
      <c r="I143" s="109"/>
      <c r="J143" s="110">
        <f>ROUND(I143*H143,2)</f>
        <v>0</v>
      </c>
      <c r="K143" s="111"/>
      <c r="L143" s="13"/>
      <c r="M143" s="112" t="s">
        <v>12</v>
      </c>
      <c r="N143" s="113" t="s">
        <v>32</v>
      </c>
      <c r="O143" s="114"/>
      <c r="P143" s="115">
        <f>O143*H143</f>
        <v>0</v>
      </c>
      <c r="Q143" s="115">
        <v>4.6999999999999999E-4</v>
      </c>
      <c r="R143" s="115">
        <f>Q143*H143</f>
        <v>9.3999999999999997E-4</v>
      </c>
      <c r="S143" s="115">
        <v>0</v>
      </c>
      <c r="T143" s="116">
        <f>S143*H143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87</v>
      </c>
      <c r="AT143" s="117" t="s">
        <v>83</v>
      </c>
      <c r="AU143" s="117" t="s">
        <v>77</v>
      </c>
      <c r="AY143" s="3" t="s">
        <v>78</v>
      </c>
      <c r="BE143" s="118">
        <f>IF(N143="základná",J143,0)</f>
        <v>0</v>
      </c>
      <c r="BF143" s="118">
        <f>IF(N143="znížená",J143,0)</f>
        <v>0</v>
      </c>
      <c r="BG143" s="118">
        <f>IF(N143="zákl. prenesená",J143,0)</f>
        <v>0</v>
      </c>
      <c r="BH143" s="118">
        <f>IF(N143="zníž. prenesená",J143,0)</f>
        <v>0</v>
      </c>
      <c r="BI143" s="118">
        <f>IF(N143="nulová",J143,0)</f>
        <v>0</v>
      </c>
      <c r="BJ143" s="3" t="s">
        <v>77</v>
      </c>
      <c r="BK143" s="118">
        <f>ROUND(I143*H143,2)</f>
        <v>0</v>
      </c>
      <c r="BL143" s="3" t="s">
        <v>87</v>
      </c>
      <c r="BM143" s="117" t="s">
        <v>151</v>
      </c>
    </row>
    <row r="144" spans="1:65" s="91" customFormat="1" ht="22.8" customHeight="1">
      <c r="B144" s="92"/>
      <c r="D144" s="93" t="s">
        <v>74</v>
      </c>
      <c r="E144" s="102" t="s">
        <v>152</v>
      </c>
      <c r="F144" s="102" t="s">
        <v>153</v>
      </c>
      <c r="I144" s="95"/>
      <c r="J144" s="103">
        <f>BK144</f>
        <v>0</v>
      </c>
      <c r="L144" s="92"/>
      <c r="M144" s="96"/>
      <c r="N144" s="97"/>
      <c r="O144" s="97"/>
      <c r="P144" s="98">
        <f>P145</f>
        <v>0</v>
      </c>
      <c r="Q144" s="97"/>
      <c r="R144" s="98">
        <f>R145</f>
        <v>7.2000000000000005E-4</v>
      </c>
      <c r="S144" s="97"/>
      <c r="T144" s="99">
        <f>T145</f>
        <v>0</v>
      </c>
      <c r="AR144" s="93" t="s">
        <v>77</v>
      </c>
      <c r="AT144" s="100" t="s">
        <v>74</v>
      </c>
      <c r="AU144" s="100" t="s">
        <v>81</v>
      </c>
      <c r="AY144" s="93" t="s">
        <v>78</v>
      </c>
      <c r="BK144" s="101">
        <f>BK145</f>
        <v>0</v>
      </c>
    </row>
    <row r="145" spans="1:65" s="15" customFormat="1" ht="33" customHeight="1">
      <c r="A145" s="12"/>
      <c r="B145" s="104"/>
      <c r="C145" s="105" t="s">
        <v>154</v>
      </c>
      <c r="D145" s="105" t="s">
        <v>83</v>
      </c>
      <c r="E145" s="106" t="s">
        <v>155</v>
      </c>
      <c r="F145" s="107" t="s">
        <v>156</v>
      </c>
      <c r="G145" s="108" t="s">
        <v>86</v>
      </c>
      <c r="H145" s="109">
        <v>6</v>
      </c>
      <c r="I145" s="109"/>
      <c r="J145" s="110">
        <f>ROUND(I145*H145,2)</f>
        <v>0</v>
      </c>
      <c r="K145" s="111"/>
      <c r="L145" s="13"/>
      <c r="M145" s="112" t="s">
        <v>12</v>
      </c>
      <c r="N145" s="113" t="s">
        <v>32</v>
      </c>
      <c r="O145" s="114"/>
      <c r="P145" s="115">
        <f>O145*H145</f>
        <v>0</v>
      </c>
      <c r="Q145" s="115">
        <v>1.2E-4</v>
      </c>
      <c r="R145" s="115">
        <f>Q145*H145</f>
        <v>7.2000000000000005E-4</v>
      </c>
      <c r="S145" s="115">
        <v>0</v>
      </c>
      <c r="T145" s="116">
        <f>S145*H145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87</v>
      </c>
      <c r="AT145" s="117" t="s">
        <v>83</v>
      </c>
      <c r="AU145" s="117" t="s">
        <v>77</v>
      </c>
      <c r="AY145" s="3" t="s">
        <v>78</v>
      </c>
      <c r="BE145" s="118">
        <f>IF(N145="základná",J145,0)</f>
        <v>0</v>
      </c>
      <c r="BF145" s="118">
        <f>IF(N145="znížená",J145,0)</f>
        <v>0</v>
      </c>
      <c r="BG145" s="118">
        <f>IF(N145="zákl. prenesená",J145,0)</f>
        <v>0</v>
      </c>
      <c r="BH145" s="118">
        <f>IF(N145="zníž. prenesená",J145,0)</f>
        <v>0</v>
      </c>
      <c r="BI145" s="118">
        <f>IF(N145="nulová",J145,0)</f>
        <v>0</v>
      </c>
      <c r="BJ145" s="3" t="s">
        <v>77</v>
      </c>
      <c r="BK145" s="118">
        <f>ROUND(I145*H145,2)</f>
        <v>0</v>
      </c>
      <c r="BL145" s="3" t="s">
        <v>87</v>
      </c>
      <c r="BM145" s="117" t="s">
        <v>157</v>
      </c>
    </row>
    <row r="146" spans="1:65" s="91" customFormat="1" ht="25.95" customHeight="1">
      <c r="B146" s="92"/>
      <c r="D146" s="93" t="s">
        <v>74</v>
      </c>
      <c r="E146" s="94" t="s">
        <v>120</v>
      </c>
      <c r="F146" s="94" t="s">
        <v>158</v>
      </c>
      <c r="I146" s="95"/>
      <c r="J146" s="72">
        <f>BK146</f>
        <v>0</v>
      </c>
      <c r="L146" s="92"/>
      <c r="M146" s="96"/>
      <c r="N146" s="97"/>
      <c r="O146" s="97"/>
      <c r="P146" s="98">
        <f>P147</f>
        <v>0</v>
      </c>
      <c r="Q146" s="97"/>
      <c r="R146" s="98">
        <f>R147</f>
        <v>0</v>
      </c>
      <c r="S146" s="97"/>
      <c r="T146" s="99">
        <f>T147</f>
        <v>0</v>
      </c>
      <c r="AR146" s="93" t="s">
        <v>159</v>
      </c>
      <c r="AT146" s="100" t="s">
        <v>74</v>
      </c>
      <c r="AU146" s="100" t="s">
        <v>2</v>
      </c>
      <c r="AY146" s="93" t="s">
        <v>78</v>
      </c>
      <c r="BK146" s="101">
        <f>BK147</f>
        <v>0</v>
      </c>
    </row>
    <row r="147" spans="1:65" s="91" customFormat="1" ht="22.8" customHeight="1">
      <c r="B147" s="92"/>
      <c r="D147" s="93" t="s">
        <v>74</v>
      </c>
      <c r="E147" s="102" t="s">
        <v>160</v>
      </c>
      <c r="F147" s="102" t="s">
        <v>161</v>
      </c>
      <c r="I147" s="95"/>
      <c r="J147" s="103">
        <f>BK147</f>
        <v>0</v>
      </c>
      <c r="L147" s="92"/>
      <c r="M147" s="96"/>
      <c r="N147" s="97"/>
      <c r="O147" s="97"/>
      <c r="P147" s="98">
        <f>SUM(P148:P149)</f>
        <v>0</v>
      </c>
      <c r="Q147" s="97"/>
      <c r="R147" s="98">
        <f>SUM(R148:R149)</f>
        <v>0</v>
      </c>
      <c r="S147" s="97"/>
      <c r="T147" s="99">
        <f>SUM(T148:T149)</f>
        <v>0</v>
      </c>
      <c r="AR147" s="93" t="s">
        <v>159</v>
      </c>
      <c r="AT147" s="100" t="s">
        <v>74</v>
      </c>
      <c r="AU147" s="100" t="s">
        <v>81</v>
      </c>
      <c r="AY147" s="93" t="s">
        <v>78</v>
      </c>
      <c r="BK147" s="101">
        <f>SUM(BK148:BK149)</f>
        <v>0</v>
      </c>
    </row>
    <row r="148" spans="1:65" s="15" customFormat="1" ht="16.5" customHeight="1">
      <c r="A148" s="12"/>
      <c r="B148" s="104"/>
      <c r="C148" s="105" t="s">
        <v>162</v>
      </c>
      <c r="D148" s="105" t="s">
        <v>83</v>
      </c>
      <c r="E148" s="106" t="s">
        <v>163</v>
      </c>
      <c r="F148" s="107" t="s">
        <v>164</v>
      </c>
      <c r="G148" s="108" t="s">
        <v>86</v>
      </c>
      <c r="H148" s="109">
        <v>10</v>
      </c>
      <c r="I148" s="109"/>
      <c r="J148" s="110">
        <f>ROUND(I148*H148,2)</f>
        <v>0</v>
      </c>
      <c r="K148" s="111"/>
      <c r="L148" s="13"/>
      <c r="M148" s="112" t="s">
        <v>12</v>
      </c>
      <c r="N148" s="113" t="s">
        <v>32</v>
      </c>
      <c r="O148" s="114"/>
      <c r="P148" s="115">
        <f>O148*H148</f>
        <v>0</v>
      </c>
      <c r="Q148" s="115">
        <v>0</v>
      </c>
      <c r="R148" s="115">
        <f>Q148*H148</f>
        <v>0</v>
      </c>
      <c r="S148" s="115">
        <v>0</v>
      </c>
      <c r="T148" s="116">
        <f>S148*H148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165</v>
      </c>
      <c r="AT148" s="117" t="s">
        <v>83</v>
      </c>
      <c r="AU148" s="117" t="s">
        <v>77</v>
      </c>
      <c r="AY148" s="3" t="s">
        <v>78</v>
      </c>
      <c r="BE148" s="118">
        <f>IF(N148="základná",J148,0)</f>
        <v>0</v>
      </c>
      <c r="BF148" s="118">
        <f>IF(N148="znížená",J148,0)</f>
        <v>0</v>
      </c>
      <c r="BG148" s="118">
        <f>IF(N148="zákl. prenesená",J148,0)</f>
        <v>0</v>
      </c>
      <c r="BH148" s="118">
        <f>IF(N148="zníž. prenesená",J148,0)</f>
        <v>0</v>
      </c>
      <c r="BI148" s="118">
        <f>IF(N148="nulová",J148,0)</f>
        <v>0</v>
      </c>
      <c r="BJ148" s="3" t="s">
        <v>77</v>
      </c>
      <c r="BK148" s="118">
        <f>ROUND(I148*H148,2)</f>
        <v>0</v>
      </c>
      <c r="BL148" s="3" t="s">
        <v>165</v>
      </c>
      <c r="BM148" s="117" t="s">
        <v>166</v>
      </c>
    </row>
    <row r="149" spans="1:65" s="15" customFormat="1" ht="24.15" customHeight="1">
      <c r="A149" s="12"/>
      <c r="B149" s="104"/>
      <c r="C149" s="105" t="s">
        <v>167</v>
      </c>
      <c r="D149" s="105" t="s">
        <v>83</v>
      </c>
      <c r="E149" s="106" t="s">
        <v>168</v>
      </c>
      <c r="F149" s="107" t="s">
        <v>169</v>
      </c>
      <c r="G149" s="108" t="s">
        <v>86</v>
      </c>
      <c r="H149" s="109">
        <v>10.4</v>
      </c>
      <c r="I149" s="109"/>
      <c r="J149" s="110">
        <f>ROUND(I149*H149,2)</f>
        <v>0</v>
      </c>
      <c r="K149" s="111"/>
      <c r="L149" s="13"/>
      <c r="M149" s="112" t="s">
        <v>12</v>
      </c>
      <c r="N149" s="113" t="s">
        <v>32</v>
      </c>
      <c r="O149" s="114"/>
      <c r="P149" s="115">
        <f>O149*H149</f>
        <v>0</v>
      </c>
      <c r="Q149" s="115">
        <v>0</v>
      </c>
      <c r="R149" s="115">
        <f>Q149*H149</f>
        <v>0</v>
      </c>
      <c r="S149" s="115">
        <v>0</v>
      </c>
      <c r="T149" s="116">
        <f>S149*H149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165</v>
      </c>
      <c r="AT149" s="117" t="s">
        <v>83</v>
      </c>
      <c r="AU149" s="117" t="s">
        <v>77</v>
      </c>
      <c r="AY149" s="3" t="s">
        <v>78</v>
      </c>
      <c r="BE149" s="118">
        <f>IF(N149="základná",J149,0)</f>
        <v>0</v>
      </c>
      <c r="BF149" s="118">
        <f>IF(N149="znížená",J149,0)</f>
        <v>0</v>
      </c>
      <c r="BG149" s="118">
        <f>IF(N149="zákl. prenesená",J149,0)</f>
        <v>0</v>
      </c>
      <c r="BH149" s="118">
        <f>IF(N149="zníž. prenesená",J149,0)</f>
        <v>0</v>
      </c>
      <c r="BI149" s="118">
        <f>IF(N149="nulová",J149,0)</f>
        <v>0</v>
      </c>
      <c r="BJ149" s="3" t="s">
        <v>77</v>
      </c>
      <c r="BK149" s="118">
        <f>ROUND(I149*H149,2)</f>
        <v>0</v>
      </c>
      <c r="BL149" s="3" t="s">
        <v>165</v>
      </c>
      <c r="BM149" s="117" t="s">
        <v>170</v>
      </c>
    </row>
    <row r="150" spans="1:65" s="91" customFormat="1" ht="25.95" customHeight="1">
      <c r="B150" s="92"/>
      <c r="D150" s="93" t="s">
        <v>74</v>
      </c>
      <c r="E150" s="94" t="s">
        <v>171</v>
      </c>
      <c r="F150" s="94" t="s">
        <v>172</v>
      </c>
      <c r="I150" s="95"/>
      <c r="J150" s="72">
        <f>BK150</f>
        <v>0</v>
      </c>
      <c r="L150" s="92"/>
      <c r="M150" s="96"/>
      <c r="N150" s="97"/>
      <c r="O150" s="97"/>
      <c r="P150" s="98">
        <f>P151</f>
        <v>0</v>
      </c>
      <c r="Q150" s="97"/>
      <c r="R150" s="98">
        <f>R151</f>
        <v>0</v>
      </c>
      <c r="S150" s="97"/>
      <c r="T150" s="99">
        <f>T151</f>
        <v>0</v>
      </c>
      <c r="AR150" s="93" t="s">
        <v>105</v>
      </c>
      <c r="AT150" s="100" t="s">
        <v>74</v>
      </c>
      <c r="AU150" s="100" t="s">
        <v>2</v>
      </c>
      <c r="AY150" s="93" t="s">
        <v>78</v>
      </c>
      <c r="BK150" s="101">
        <f>BK151</f>
        <v>0</v>
      </c>
    </row>
    <row r="151" spans="1:65" s="15" customFormat="1" ht="37.799999999999997" customHeight="1">
      <c r="A151" s="12"/>
      <c r="B151" s="104"/>
      <c r="C151" s="105" t="s">
        <v>173</v>
      </c>
      <c r="D151" s="105" t="s">
        <v>83</v>
      </c>
      <c r="E151" s="106" t="s">
        <v>174</v>
      </c>
      <c r="F151" s="107" t="s">
        <v>175</v>
      </c>
      <c r="G151" s="108" t="s">
        <v>176</v>
      </c>
      <c r="H151" s="109">
        <v>4</v>
      </c>
      <c r="I151" s="109"/>
      <c r="J151" s="110">
        <f>ROUND(I151*H151,2)</f>
        <v>0</v>
      </c>
      <c r="K151" s="111"/>
      <c r="L151" s="13"/>
      <c r="M151" s="112" t="s">
        <v>12</v>
      </c>
      <c r="N151" s="113" t="s">
        <v>32</v>
      </c>
      <c r="O151" s="114"/>
      <c r="P151" s="115">
        <f>O151*H151</f>
        <v>0</v>
      </c>
      <c r="Q151" s="115">
        <v>0</v>
      </c>
      <c r="R151" s="115">
        <f>Q151*H151</f>
        <v>0</v>
      </c>
      <c r="S151" s="115">
        <v>0</v>
      </c>
      <c r="T151" s="116">
        <f>S151*H151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177</v>
      </c>
      <c r="AT151" s="117" t="s">
        <v>83</v>
      </c>
      <c r="AU151" s="117" t="s">
        <v>81</v>
      </c>
      <c r="AY151" s="3" t="s">
        <v>78</v>
      </c>
      <c r="BE151" s="118">
        <f>IF(N151="základná",J151,0)</f>
        <v>0</v>
      </c>
      <c r="BF151" s="118">
        <f>IF(N151="znížená",J151,0)</f>
        <v>0</v>
      </c>
      <c r="BG151" s="118">
        <f>IF(N151="zákl. prenesená",J151,0)</f>
        <v>0</v>
      </c>
      <c r="BH151" s="118">
        <f>IF(N151="zníž. prenesená",J151,0)</f>
        <v>0</v>
      </c>
      <c r="BI151" s="118">
        <f>IF(N151="nulová",J151,0)</f>
        <v>0</v>
      </c>
      <c r="BJ151" s="3" t="s">
        <v>77</v>
      </c>
      <c r="BK151" s="118">
        <f>ROUND(I151*H151,2)</f>
        <v>0</v>
      </c>
      <c r="BL151" s="3" t="s">
        <v>177</v>
      </c>
      <c r="BM151" s="117" t="s">
        <v>178</v>
      </c>
    </row>
    <row r="152" spans="1:65" s="91" customFormat="1" ht="25.95" customHeight="1">
      <c r="B152" s="92"/>
      <c r="D152" s="93" t="s">
        <v>74</v>
      </c>
      <c r="E152" s="94" t="s">
        <v>179</v>
      </c>
      <c r="F152" s="94" t="s">
        <v>180</v>
      </c>
      <c r="I152" s="95"/>
      <c r="J152" s="72">
        <f>BK152</f>
        <v>0</v>
      </c>
      <c r="L152" s="92"/>
      <c r="M152" s="96"/>
      <c r="N152" s="97"/>
      <c r="O152" s="97"/>
      <c r="P152" s="98">
        <f>SUM(P153:P155)</f>
        <v>0</v>
      </c>
      <c r="Q152" s="97"/>
      <c r="R152" s="98">
        <f>SUM(R153:R155)</f>
        <v>0</v>
      </c>
      <c r="S152" s="97"/>
      <c r="T152" s="99">
        <f>SUM(T153:T155)</f>
        <v>0</v>
      </c>
      <c r="AR152" s="93" t="s">
        <v>105</v>
      </c>
      <c r="AT152" s="100" t="s">
        <v>74</v>
      </c>
      <c r="AU152" s="100" t="s">
        <v>2</v>
      </c>
      <c r="AY152" s="93" t="s">
        <v>78</v>
      </c>
      <c r="BK152" s="101">
        <f>SUM(BK153:BK155)</f>
        <v>0</v>
      </c>
    </row>
    <row r="153" spans="1:65" s="15" customFormat="1" ht="16.5" customHeight="1">
      <c r="A153" s="12"/>
      <c r="B153" s="104"/>
      <c r="C153" s="105" t="s">
        <v>181</v>
      </c>
      <c r="D153" s="105" t="s">
        <v>83</v>
      </c>
      <c r="E153" s="106" t="s">
        <v>182</v>
      </c>
      <c r="F153" s="107" t="s">
        <v>183</v>
      </c>
      <c r="G153" s="108" t="s">
        <v>184</v>
      </c>
      <c r="H153" s="109">
        <v>3</v>
      </c>
      <c r="I153" s="109"/>
      <c r="J153" s="110">
        <f>ROUND(I153*H153,2)</f>
        <v>0</v>
      </c>
      <c r="K153" s="111"/>
      <c r="L153" s="13"/>
      <c r="M153" s="112" t="s">
        <v>12</v>
      </c>
      <c r="N153" s="113" t="s">
        <v>32</v>
      </c>
      <c r="O153" s="114"/>
      <c r="P153" s="115">
        <f>O153*H153</f>
        <v>0</v>
      </c>
      <c r="Q153" s="115">
        <v>0</v>
      </c>
      <c r="R153" s="115">
        <f>Q153*H153</f>
        <v>0</v>
      </c>
      <c r="S153" s="115">
        <v>0</v>
      </c>
      <c r="T153" s="116">
        <f>S153*H153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177</v>
      </c>
      <c r="AT153" s="117" t="s">
        <v>83</v>
      </c>
      <c r="AU153" s="117" t="s">
        <v>81</v>
      </c>
      <c r="AY153" s="3" t="s">
        <v>78</v>
      </c>
      <c r="BE153" s="118">
        <f>IF(N153="základná",J153,0)</f>
        <v>0</v>
      </c>
      <c r="BF153" s="118">
        <f>IF(N153="znížená",J153,0)</f>
        <v>0</v>
      </c>
      <c r="BG153" s="118">
        <f>IF(N153="zákl. prenesená",J153,0)</f>
        <v>0</v>
      </c>
      <c r="BH153" s="118">
        <f>IF(N153="zníž. prenesená",J153,0)</f>
        <v>0</v>
      </c>
      <c r="BI153" s="118">
        <f>IF(N153="nulová",J153,0)</f>
        <v>0</v>
      </c>
      <c r="BJ153" s="3" t="s">
        <v>77</v>
      </c>
      <c r="BK153" s="118">
        <f>ROUND(I153*H153,2)</f>
        <v>0</v>
      </c>
      <c r="BL153" s="3" t="s">
        <v>177</v>
      </c>
      <c r="BM153" s="117" t="s">
        <v>185</v>
      </c>
    </row>
    <row r="154" spans="1:65" s="15" customFormat="1" ht="16.5" customHeight="1">
      <c r="A154" s="12"/>
      <c r="B154" s="104"/>
      <c r="C154" s="105" t="s">
        <v>186</v>
      </c>
      <c r="D154" s="105" t="s">
        <v>83</v>
      </c>
      <c r="E154" s="106" t="s">
        <v>187</v>
      </c>
      <c r="F154" s="107" t="s">
        <v>188</v>
      </c>
      <c r="G154" s="108" t="s">
        <v>189</v>
      </c>
      <c r="H154" s="109">
        <v>1</v>
      </c>
      <c r="I154" s="109"/>
      <c r="J154" s="110">
        <f>ROUND(I154*H154,2)</f>
        <v>0</v>
      </c>
      <c r="K154" s="111"/>
      <c r="L154" s="13"/>
      <c r="M154" s="112" t="s">
        <v>12</v>
      </c>
      <c r="N154" s="113" t="s">
        <v>32</v>
      </c>
      <c r="O154" s="114"/>
      <c r="P154" s="115">
        <f>O154*H154</f>
        <v>0</v>
      </c>
      <c r="Q154" s="115">
        <v>0</v>
      </c>
      <c r="R154" s="115">
        <f>Q154*H154</f>
        <v>0</v>
      </c>
      <c r="S154" s="115">
        <v>0</v>
      </c>
      <c r="T154" s="116">
        <f>S154*H154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177</v>
      </c>
      <c r="AT154" s="117" t="s">
        <v>83</v>
      </c>
      <c r="AU154" s="117" t="s">
        <v>81</v>
      </c>
      <c r="AY154" s="3" t="s">
        <v>78</v>
      </c>
      <c r="BE154" s="118">
        <f>IF(N154="základná",J154,0)</f>
        <v>0</v>
      </c>
      <c r="BF154" s="118">
        <f>IF(N154="znížená",J154,0)</f>
        <v>0</v>
      </c>
      <c r="BG154" s="118">
        <f>IF(N154="zákl. prenesená",J154,0)</f>
        <v>0</v>
      </c>
      <c r="BH154" s="118">
        <f>IF(N154="zníž. prenesená",J154,0)</f>
        <v>0</v>
      </c>
      <c r="BI154" s="118">
        <f>IF(N154="nulová",J154,0)</f>
        <v>0</v>
      </c>
      <c r="BJ154" s="3" t="s">
        <v>77</v>
      </c>
      <c r="BK154" s="118">
        <f>ROUND(I154*H154,2)</f>
        <v>0</v>
      </c>
      <c r="BL154" s="3" t="s">
        <v>177</v>
      </c>
      <c r="BM154" s="117" t="s">
        <v>190</v>
      </c>
    </row>
    <row r="155" spans="1:65" s="15" customFormat="1" ht="16.5" customHeight="1">
      <c r="A155" s="12"/>
      <c r="B155" s="104"/>
      <c r="C155" s="105" t="s">
        <v>191</v>
      </c>
      <c r="D155" s="105" t="s">
        <v>83</v>
      </c>
      <c r="E155" s="106" t="s">
        <v>192</v>
      </c>
      <c r="F155" s="107" t="s">
        <v>193</v>
      </c>
      <c r="G155" s="108" t="s">
        <v>176</v>
      </c>
      <c r="H155" s="109">
        <v>1</v>
      </c>
      <c r="I155" s="109"/>
      <c r="J155" s="110">
        <f>ROUND(I155*H155,2)</f>
        <v>0</v>
      </c>
      <c r="K155" s="111"/>
      <c r="L155" s="13"/>
      <c r="M155" s="112" t="s">
        <v>12</v>
      </c>
      <c r="N155" s="113" t="s">
        <v>32</v>
      </c>
      <c r="O155" s="114"/>
      <c r="P155" s="115">
        <f>O155*H155</f>
        <v>0</v>
      </c>
      <c r="Q155" s="115">
        <v>0</v>
      </c>
      <c r="R155" s="115">
        <f>Q155*H155</f>
        <v>0</v>
      </c>
      <c r="S155" s="115">
        <v>0</v>
      </c>
      <c r="T155" s="116">
        <f>S155*H155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177</v>
      </c>
      <c r="AT155" s="117" t="s">
        <v>83</v>
      </c>
      <c r="AU155" s="117" t="s">
        <v>81</v>
      </c>
      <c r="AY155" s="3" t="s">
        <v>78</v>
      </c>
      <c r="BE155" s="118">
        <f>IF(N155="základná",J155,0)</f>
        <v>0</v>
      </c>
      <c r="BF155" s="118">
        <f>IF(N155="znížená",J155,0)</f>
        <v>0</v>
      </c>
      <c r="BG155" s="118">
        <f>IF(N155="zákl. prenesená",J155,0)</f>
        <v>0</v>
      </c>
      <c r="BH155" s="118">
        <f>IF(N155="zníž. prenesená",J155,0)</f>
        <v>0</v>
      </c>
      <c r="BI155" s="118">
        <f>IF(N155="nulová",J155,0)</f>
        <v>0</v>
      </c>
      <c r="BJ155" s="3" t="s">
        <v>77</v>
      </c>
      <c r="BK155" s="118">
        <f>ROUND(I155*H155,2)</f>
        <v>0</v>
      </c>
      <c r="BL155" s="3" t="s">
        <v>177</v>
      </c>
      <c r="BM155" s="117" t="s">
        <v>194</v>
      </c>
    </row>
    <row r="156" spans="1:65" s="15" customFormat="1" ht="49.95" customHeight="1">
      <c r="A156" s="12"/>
      <c r="B156" s="13"/>
      <c r="C156" s="12"/>
      <c r="D156" s="12"/>
      <c r="E156" s="94" t="s">
        <v>195</v>
      </c>
      <c r="F156" s="94" t="s">
        <v>196</v>
      </c>
      <c r="G156" s="12"/>
      <c r="H156" s="12"/>
      <c r="I156" s="12"/>
      <c r="J156" s="72">
        <f t="shared" ref="J156:J161" si="10">BK156</f>
        <v>0</v>
      </c>
      <c r="K156" s="12"/>
      <c r="L156" s="13"/>
      <c r="M156" s="129"/>
      <c r="N156" s="130"/>
      <c r="O156" s="114"/>
      <c r="P156" s="114"/>
      <c r="Q156" s="114"/>
      <c r="R156" s="114"/>
      <c r="S156" s="114"/>
      <c r="T156" s="13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3" t="s">
        <v>74</v>
      </c>
      <c r="AU156" s="3" t="s">
        <v>2</v>
      </c>
      <c r="AY156" s="3" t="s">
        <v>197</v>
      </c>
      <c r="BK156" s="118">
        <f>SUM(BK157:BK161)</f>
        <v>0</v>
      </c>
    </row>
    <row r="157" spans="1:65" s="15" customFormat="1" ht="16.350000000000001" customHeight="1">
      <c r="A157" s="12"/>
      <c r="B157" s="13"/>
      <c r="C157" s="132" t="s">
        <v>12</v>
      </c>
      <c r="D157" s="132" t="s">
        <v>83</v>
      </c>
      <c r="E157" s="133" t="s">
        <v>12</v>
      </c>
      <c r="F157" s="134" t="s">
        <v>12</v>
      </c>
      <c r="G157" s="135" t="s">
        <v>12</v>
      </c>
      <c r="H157" s="136"/>
      <c r="I157" s="136"/>
      <c r="J157" s="137">
        <f t="shared" si="10"/>
        <v>0</v>
      </c>
      <c r="K157" s="138"/>
      <c r="L157" s="13"/>
      <c r="M157" s="139" t="s">
        <v>12</v>
      </c>
      <c r="N157" s="140" t="s">
        <v>32</v>
      </c>
      <c r="O157" s="114"/>
      <c r="P157" s="114"/>
      <c r="Q157" s="114"/>
      <c r="R157" s="114"/>
      <c r="S157" s="114"/>
      <c r="T157" s="13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3" t="s">
        <v>197</v>
      </c>
      <c r="AU157" s="3" t="s">
        <v>81</v>
      </c>
      <c r="AY157" s="3" t="s">
        <v>197</v>
      </c>
      <c r="BE157" s="118">
        <f>IF(N157="základná",J157,0)</f>
        <v>0</v>
      </c>
      <c r="BF157" s="118">
        <f>IF(N157="znížená",J157,0)</f>
        <v>0</v>
      </c>
      <c r="BG157" s="118">
        <f>IF(N157="zákl. prenesená",J157,0)</f>
        <v>0</v>
      </c>
      <c r="BH157" s="118">
        <f>IF(N157="zníž. prenesená",J157,0)</f>
        <v>0</v>
      </c>
      <c r="BI157" s="118">
        <f>IF(N157="nulová",J157,0)</f>
        <v>0</v>
      </c>
      <c r="BJ157" s="3" t="s">
        <v>77</v>
      </c>
      <c r="BK157" s="118">
        <f>I157*H157</f>
        <v>0</v>
      </c>
    </row>
    <row r="158" spans="1:65" s="15" customFormat="1" ht="16.350000000000001" customHeight="1">
      <c r="A158" s="12"/>
      <c r="B158" s="13"/>
      <c r="C158" s="132" t="s">
        <v>12</v>
      </c>
      <c r="D158" s="132" t="s">
        <v>83</v>
      </c>
      <c r="E158" s="133" t="s">
        <v>12</v>
      </c>
      <c r="F158" s="134" t="s">
        <v>12</v>
      </c>
      <c r="G158" s="135" t="s">
        <v>12</v>
      </c>
      <c r="H158" s="136"/>
      <c r="I158" s="136"/>
      <c r="J158" s="137">
        <f t="shared" si="10"/>
        <v>0</v>
      </c>
      <c r="K158" s="138"/>
      <c r="L158" s="13"/>
      <c r="M158" s="139" t="s">
        <v>12</v>
      </c>
      <c r="N158" s="140" t="s">
        <v>32</v>
      </c>
      <c r="O158" s="114"/>
      <c r="P158" s="114"/>
      <c r="Q158" s="114"/>
      <c r="R158" s="114"/>
      <c r="S158" s="114"/>
      <c r="T158" s="13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3" t="s">
        <v>197</v>
      </c>
      <c r="AU158" s="3" t="s">
        <v>81</v>
      </c>
      <c r="AY158" s="3" t="s">
        <v>197</v>
      </c>
      <c r="BE158" s="118">
        <f>IF(N158="základná",J158,0)</f>
        <v>0</v>
      </c>
      <c r="BF158" s="118">
        <f>IF(N158="znížená",J158,0)</f>
        <v>0</v>
      </c>
      <c r="BG158" s="118">
        <f>IF(N158="zákl. prenesená",J158,0)</f>
        <v>0</v>
      </c>
      <c r="BH158" s="118">
        <f>IF(N158="zníž. prenesená",J158,0)</f>
        <v>0</v>
      </c>
      <c r="BI158" s="118">
        <f>IF(N158="nulová",J158,0)</f>
        <v>0</v>
      </c>
      <c r="BJ158" s="3" t="s">
        <v>77</v>
      </c>
      <c r="BK158" s="118">
        <f>I158*H158</f>
        <v>0</v>
      </c>
    </row>
    <row r="159" spans="1:65" s="15" customFormat="1" ht="16.350000000000001" customHeight="1">
      <c r="A159" s="12"/>
      <c r="B159" s="13"/>
      <c r="C159" s="132" t="s">
        <v>12</v>
      </c>
      <c r="D159" s="132" t="s">
        <v>83</v>
      </c>
      <c r="E159" s="133" t="s">
        <v>12</v>
      </c>
      <c r="F159" s="134" t="s">
        <v>12</v>
      </c>
      <c r="G159" s="135" t="s">
        <v>12</v>
      </c>
      <c r="H159" s="136"/>
      <c r="I159" s="136"/>
      <c r="J159" s="137">
        <f t="shared" si="10"/>
        <v>0</v>
      </c>
      <c r="K159" s="138"/>
      <c r="L159" s="13"/>
      <c r="M159" s="139" t="s">
        <v>12</v>
      </c>
      <c r="N159" s="140" t="s">
        <v>32</v>
      </c>
      <c r="O159" s="114"/>
      <c r="P159" s="114"/>
      <c r="Q159" s="114"/>
      <c r="R159" s="114"/>
      <c r="S159" s="114"/>
      <c r="T159" s="131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3" t="s">
        <v>197</v>
      </c>
      <c r="AU159" s="3" t="s">
        <v>81</v>
      </c>
      <c r="AY159" s="3" t="s">
        <v>197</v>
      </c>
      <c r="BE159" s="118">
        <f>IF(N159="základná",J159,0)</f>
        <v>0</v>
      </c>
      <c r="BF159" s="118">
        <f>IF(N159="znížená",J159,0)</f>
        <v>0</v>
      </c>
      <c r="BG159" s="118">
        <f>IF(N159="zákl. prenesená",J159,0)</f>
        <v>0</v>
      </c>
      <c r="BH159" s="118">
        <f>IF(N159="zníž. prenesená",J159,0)</f>
        <v>0</v>
      </c>
      <c r="BI159" s="118">
        <f>IF(N159="nulová",J159,0)</f>
        <v>0</v>
      </c>
      <c r="BJ159" s="3" t="s">
        <v>77</v>
      </c>
      <c r="BK159" s="118">
        <f>I159*H159</f>
        <v>0</v>
      </c>
    </row>
    <row r="160" spans="1:65" s="15" customFormat="1" ht="16.350000000000001" customHeight="1">
      <c r="A160" s="12"/>
      <c r="B160" s="13"/>
      <c r="C160" s="132" t="s">
        <v>12</v>
      </c>
      <c r="D160" s="132" t="s">
        <v>83</v>
      </c>
      <c r="E160" s="133" t="s">
        <v>12</v>
      </c>
      <c r="F160" s="134" t="s">
        <v>12</v>
      </c>
      <c r="G160" s="135" t="s">
        <v>12</v>
      </c>
      <c r="H160" s="136"/>
      <c r="I160" s="136"/>
      <c r="J160" s="137">
        <f t="shared" si="10"/>
        <v>0</v>
      </c>
      <c r="K160" s="138"/>
      <c r="L160" s="13"/>
      <c r="M160" s="139" t="s">
        <v>12</v>
      </c>
      <c r="N160" s="140" t="s">
        <v>32</v>
      </c>
      <c r="O160" s="114"/>
      <c r="P160" s="114"/>
      <c r="Q160" s="114"/>
      <c r="R160" s="114"/>
      <c r="S160" s="114"/>
      <c r="T160" s="13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3" t="s">
        <v>197</v>
      </c>
      <c r="AU160" s="3" t="s">
        <v>81</v>
      </c>
      <c r="AY160" s="3" t="s">
        <v>197</v>
      </c>
      <c r="BE160" s="118">
        <f>IF(N160="základná",J160,0)</f>
        <v>0</v>
      </c>
      <c r="BF160" s="118">
        <f>IF(N160="znížená",J160,0)</f>
        <v>0</v>
      </c>
      <c r="BG160" s="118">
        <f>IF(N160="zákl. prenesená",J160,0)</f>
        <v>0</v>
      </c>
      <c r="BH160" s="118">
        <f>IF(N160="zníž. prenesená",J160,0)</f>
        <v>0</v>
      </c>
      <c r="BI160" s="118">
        <f>IF(N160="nulová",J160,0)</f>
        <v>0</v>
      </c>
      <c r="BJ160" s="3" t="s">
        <v>77</v>
      </c>
      <c r="BK160" s="118">
        <f>I160*H160</f>
        <v>0</v>
      </c>
    </row>
    <row r="161" spans="1:63" s="15" customFormat="1" ht="16.350000000000001" customHeight="1">
      <c r="A161" s="12"/>
      <c r="B161" s="13"/>
      <c r="C161" s="132" t="s">
        <v>12</v>
      </c>
      <c r="D161" s="132" t="s">
        <v>83</v>
      </c>
      <c r="E161" s="133" t="s">
        <v>12</v>
      </c>
      <c r="F161" s="134" t="s">
        <v>12</v>
      </c>
      <c r="G161" s="135" t="s">
        <v>12</v>
      </c>
      <c r="H161" s="136"/>
      <c r="I161" s="136"/>
      <c r="J161" s="137">
        <f t="shared" si="10"/>
        <v>0</v>
      </c>
      <c r="K161" s="138"/>
      <c r="L161" s="13"/>
      <c r="M161" s="139" t="s">
        <v>12</v>
      </c>
      <c r="N161" s="140" t="s">
        <v>32</v>
      </c>
      <c r="O161" s="141"/>
      <c r="P161" s="141"/>
      <c r="Q161" s="141"/>
      <c r="R161" s="141"/>
      <c r="S161" s="141"/>
      <c r="T161" s="14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3" t="s">
        <v>197</v>
      </c>
      <c r="AU161" s="3" t="s">
        <v>81</v>
      </c>
      <c r="AY161" s="3" t="s">
        <v>197</v>
      </c>
      <c r="BE161" s="118">
        <f>IF(N161="základná",J161,0)</f>
        <v>0</v>
      </c>
      <c r="BF161" s="118">
        <f>IF(N161="znížená",J161,0)</f>
        <v>0</v>
      </c>
      <c r="BG161" s="118">
        <f>IF(N161="zákl. prenesená",J161,0)</f>
        <v>0</v>
      </c>
      <c r="BH161" s="118">
        <f>IF(N161="zníž. prenesená",J161,0)</f>
        <v>0</v>
      </c>
      <c r="BI161" s="118">
        <f>IF(N161="nulová",J161,0)</f>
        <v>0</v>
      </c>
      <c r="BJ161" s="3" t="s">
        <v>77</v>
      </c>
      <c r="BK161" s="118">
        <f>I161*H161</f>
        <v>0</v>
      </c>
    </row>
    <row r="162" spans="1:63" s="15" customFormat="1" ht="6.9" customHeight="1">
      <c r="A162" s="12"/>
      <c r="B162" s="53"/>
      <c r="C162" s="54"/>
      <c r="D162" s="54"/>
      <c r="E162" s="54"/>
      <c r="F162" s="54"/>
      <c r="G162" s="54"/>
      <c r="H162" s="54"/>
      <c r="I162" s="54"/>
      <c r="J162" s="54"/>
      <c r="K162" s="54"/>
      <c r="L162" s="13"/>
      <c r="M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</row>
  </sheetData>
  <autoFilter ref="C124:K16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157:N162">
      <formula1>"základná, znížená, nulová"</formula1>
    </dataValidation>
    <dataValidation type="list" allowBlank="1" showInputMessage="1" showErrorMessage="1" error="Povolené sú hodnoty K, M." sqref="D157:D162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4 - OPZ</vt:lpstr>
      <vt:lpstr>'4 - OPZ'!Názvy_tlače</vt:lpstr>
      <vt:lpstr>'4 - OPZ'!Oblasť_tlače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2022-05-19T09:14:40Z</dcterms:created>
  <dcterms:modified xsi:type="dcterms:W3CDTF">2022-05-19T09:14:52Z</dcterms:modified>
</cp:coreProperties>
</file>