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Y\2021\Tornala-Škola-HSP\RP\"/>
    </mc:Choice>
  </mc:AlternateContent>
  <xr:revisionPtr revIDLastSave="0" documentId="13_ncr:1_{074B1747-ECF0-4D79-8A1F-8650469CE7FA}" xr6:coauthVersionLast="47" xr6:coauthVersionMax="47" xr10:uidLastSave="{00000000-0000-0000-0000-000000000000}"/>
  <bookViews>
    <workbookView xWindow="-120" yWindow="-120" windowWidth="29040" windowHeight="15720" tabRatio="721" xr2:uid="{00000000-000D-0000-FFFF-FFFF00000000}"/>
  </bookViews>
  <sheets>
    <sheet name="HSP" sheetId="4" r:id="rId1"/>
  </sheets>
  <definedNames>
    <definedName name="Excel_BuiltIn_Print_Area_1">NA()</definedName>
    <definedName name="Excel_BuiltIn_Print_Area_1_1">NA()</definedName>
    <definedName name="Kdod">#REF!</definedName>
    <definedName name="_xlnm.Print_Area" localSheetId="0">HSP!$B$1:$G$96</definedName>
    <definedName name="SHARED_FORMULA_3_9_3_9_0">ROUND(#REF!*1.15,1)</definedName>
    <definedName name="SHARED_FORMULA_4_8_4_8_0">#REF!*#REF!</definedName>
    <definedName name="SHARED_FORMULA_9_16_9_16_0">#REF!*#REF!</definedName>
    <definedName name="SHARED_FORMULA_9_17_9_17_0">#REF!*#REF!</definedName>
    <definedName name="SHARED_FORMULA_9_30_9_30_0">#REF!*#REF!</definedName>
    <definedName name="SHARED_FORMULA_9_35_9_35_0">#REF!*#REF!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9" i="4" l="1"/>
  <c r="G49" i="4" s="1"/>
  <c r="E48" i="4"/>
  <c r="E68" i="4" s="1"/>
  <c r="G71" i="4"/>
  <c r="G70" i="4"/>
  <c r="E63" i="4"/>
  <c r="G47" i="4"/>
  <c r="G46" i="4"/>
  <c r="G26" i="4"/>
  <c r="G25" i="4"/>
  <c r="G24" i="4"/>
  <c r="G22" i="4"/>
  <c r="G20" i="4"/>
  <c r="G19" i="4"/>
  <c r="G17" i="4"/>
  <c r="G16" i="4"/>
  <c r="G15" i="4"/>
  <c r="G14" i="4"/>
  <c r="G13" i="4"/>
  <c r="G12" i="4"/>
  <c r="G11" i="4"/>
  <c r="G10" i="4"/>
  <c r="G80" i="4"/>
  <c r="G76" i="4"/>
  <c r="G75" i="4"/>
  <c r="G74" i="4"/>
  <c r="G72" i="4"/>
  <c r="G67" i="4"/>
  <c r="G66" i="4"/>
  <c r="G36" i="4"/>
  <c r="G35" i="4"/>
  <c r="E50" i="4" l="1"/>
  <c r="G50" i="4" s="1"/>
  <c r="E52" i="4"/>
  <c r="G57" i="4"/>
  <c r="G56" i="4"/>
  <c r="G55" i="4"/>
  <c r="G52" i="4"/>
  <c r="G51" i="4"/>
  <c r="G48" i="4"/>
  <c r="G44" i="4"/>
  <c r="G43" i="4"/>
  <c r="G42" i="4"/>
  <c r="G41" i="4"/>
  <c r="G40" i="4"/>
  <c r="G39" i="4"/>
  <c r="G89" i="4"/>
  <c r="G88" i="4"/>
  <c r="G87" i="4"/>
  <c r="E73" i="4"/>
  <c r="G73" i="4" s="1"/>
  <c r="E77" i="4"/>
  <c r="G77" i="4" s="1"/>
  <c r="E54" i="4"/>
  <c r="G54" i="4" s="1"/>
  <c r="E32" i="4"/>
  <c r="G32" i="4" s="1"/>
  <c r="E31" i="4"/>
  <c r="G31" i="4" s="1"/>
  <c r="G45" i="4" l="1"/>
  <c r="G38" i="4" s="1"/>
  <c r="G92" i="4" s="1"/>
  <c r="E53" i="4"/>
  <c r="G53" i="4" s="1"/>
  <c r="G68" i="4"/>
  <c r="E18" i="4" l="1"/>
  <c r="G18" i="4" s="1"/>
  <c r="E78" i="4" l="1"/>
  <c r="G78" i="4" s="1"/>
  <c r="E60" i="4"/>
  <c r="G60" i="4" s="1"/>
  <c r="E65" i="4"/>
  <c r="G65" i="4" s="1"/>
  <c r="E61" i="4" l="1"/>
  <c r="G61" i="4" s="1"/>
  <c r="E69" i="4"/>
  <c r="G69" i="4" s="1"/>
  <c r="E79" i="4"/>
  <c r="G79" i="4" s="1"/>
  <c r="G63" i="4" l="1"/>
  <c r="E64" i="4"/>
  <c r="G64" i="4" s="1"/>
  <c r="E62" i="4"/>
  <c r="G62" i="4" s="1"/>
  <c r="G59" i="4" s="1"/>
  <c r="G93" i="4" s="1"/>
  <c r="E34" i="4"/>
  <c r="G34" i="4" s="1"/>
  <c r="E30" i="4"/>
  <c r="G30" i="4" s="1"/>
  <c r="E29" i="4"/>
  <c r="G29" i="4" s="1"/>
  <c r="E33" i="4"/>
  <c r="G33" i="4" s="1"/>
  <c r="G28" i="4" l="1"/>
  <c r="G91" i="4" s="1"/>
  <c r="E23" i="4"/>
  <c r="G23" i="4" s="1"/>
  <c r="E21" i="4"/>
  <c r="G21" i="4" s="1"/>
  <c r="G9" i="4" s="1"/>
  <c r="G90" i="4" s="1"/>
  <c r="B11" i="4" l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G86" i="4" l="1"/>
  <c r="G85" i="4"/>
  <c r="G84" i="4" s="1"/>
  <c r="G94" i="4" l="1"/>
  <c r="G95" i="4" s="1"/>
  <c r="B29" i="4"/>
  <c r="B30" i="4" s="1"/>
  <c r="B31" i="4" l="1"/>
  <c r="B32" i="4" s="1"/>
  <c r="B33" i="4" s="1"/>
  <c r="B34" i="4" s="1"/>
  <c r="B35" i="4" s="1"/>
  <c r="B36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l="1"/>
  <c r="B54" i="4" s="1"/>
  <c r="B55" i="4" s="1"/>
  <c r="B56" i="4" s="1"/>
  <c r="B57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5" i="4" l="1"/>
  <c r="B86" i="4" s="1"/>
  <c r="B87" i="4" s="1"/>
  <c r="B88" i="4" s="1"/>
  <c r="B89" i="4" l="1"/>
</calcChain>
</file>

<file path=xl/sharedStrings.xml><?xml version="1.0" encoding="utf-8"?>
<sst xmlns="http://schemas.openxmlformats.org/spreadsheetml/2006/main" count="140" uniqueCount="138">
  <si>
    <t>Investor :</t>
  </si>
  <si>
    <t>Stavba :</t>
  </si>
  <si>
    <t>Dátum:</t>
  </si>
  <si>
    <t>P.č.</t>
  </si>
  <si>
    <t>Časť:</t>
  </si>
  <si>
    <t>Kód položky</t>
  </si>
  <si>
    <t>Popis</t>
  </si>
  <si>
    <t>Množstvo celkom</t>
  </si>
  <si>
    <t>Cena jednotková</t>
  </si>
  <si>
    <t>Cena celkom</t>
  </si>
  <si>
    <t>1</t>
  </si>
  <si>
    <t>2</t>
  </si>
  <si>
    <t>3</t>
  </si>
  <si>
    <t>4</t>
  </si>
  <si>
    <t>5</t>
  </si>
  <si>
    <t>6</t>
  </si>
  <si>
    <t>Dodávka zariadenia</t>
  </si>
  <si>
    <t xml:space="preserve">Montáž zariadenia </t>
  </si>
  <si>
    <t>Montáž elektroinštalačného materiálu</t>
  </si>
  <si>
    <t>Vyznačenie trasy vedenia podľa plánu</t>
  </si>
  <si>
    <t>Zhotovenie koncovej káblovej formy na jednom konci,do dĺžky 0,5 m,na kábli do 5 x 2</t>
  </si>
  <si>
    <t>Ostatné náklady</t>
  </si>
  <si>
    <t>Východisková odborná prehliadka a funkčná skúška</t>
  </si>
  <si>
    <t>Dodávka zariadení bez DPH</t>
  </si>
  <si>
    <t>Montáž zariadení bez DPH</t>
  </si>
  <si>
    <t>Dodávka inštalačného materiálu bez DPH</t>
  </si>
  <si>
    <t>Montáž inštalačného materiálu bez DPH</t>
  </si>
  <si>
    <t>Ostatné náklady bez DPH</t>
  </si>
  <si>
    <t>SPOLU bez DPH</t>
  </si>
  <si>
    <t>Dodávka elektroinštalačného materiálu</t>
  </si>
  <si>
    <t>PPV (podiel pridružených výkonov)</t>
  </si>
  <si>
    <t>Mimostavenisková doprava</t>
  </si>
  <si>
    <t>Hlasová signalizácia požiaru</t>
  </si>
  <si>
    <t>Montáž náhradného zdroja k rozhlasovej ústredni</t>
  </si>
  <si>
    <t>Kábel voľne uložený v kábelovej trase, odvinutie, nameranie a položenie kábla vrátane uchytenia v ohyboch a zaizolovania koncov kábla. Prezvonenie a označenie.</t>
  </si>
  <si>
    <t>000400022</t>
  </si>
  <si>
    <t>Projektové práce - náklady na dokumentáciu skutočného zhotovenia stavby</t>
  </si>
  <si>
    <t>Protipožiarna upchávka, priechod stenou - okraja orámovaný uhol t 15 cm</t>
  </si>
  <si>
    <t>Montáž pultu diaľkového ovládania na stôl</t>
  </si>
  <si>
    <t>220500871</t>
  </si>
  <si>
    <t>Kontrolná prevádzka po dobu 24 hodín, inštruktáž a zaškolenie obsluh.personálu,vyplnenie protokolu</t>
  </si>
  <si>
    <t>Pripojenie uzemňovacieho zvodu na uzemňovací svorník skrine a uzemňovací pásik,zmeranie uzemň.odporu</t>
  </si>
  <si>
    <t xml:space="preserve">ROZPOČET – HSP </t>
  </si>
  <si>
    <t>Stanica hlásateľa, 10 ovládacích tlačidiel</t>
  </si>
  <si>
    <t>RM-300X
alebo náhrada</t>
  </si>
  <si>
    <t>11090015
alebo náhrada</t>
  </si>
  <si>
    <t>M6 klietka matica racku set skrutiek (20 x skrutky M6 + 20 x matice + 20 x podložky )</t>
  </si>
  <si>
    <t>Záverečné meranie rozhlas.zariad.800 W s meraním ZR,meranie charakteristík,vyprac.protokolu</t>
  </si>
  <si>
    <t>HZS000113</t>
  </si>
  <si>
    <t>Kompletizácia rozvádzača</t>
  </si>
  <si>
    <t>Montáž rozhlasovej ústredne pre požiarny rozhlas, do 2x800W</t>
  </si>
  <si>
    <t>WA 06-165/T-EN54
alebo náhrada</t>
  </si>
  <si>
    <t>Biela reproduktorová skrinka, IP54, 6W, EN54</t>
  </si>
  <si>
    <t>F / UTP drôt CAT5E
alebo náhrada</t>
  </si>
  <si>
    <t>Kábel F / UTP drôt CAT5E, LSZH</t>
  </si>
  <si>
    <t xml:space="preserve">Krabicová rozvodka z lisovaného izolantu vrátane ukoncenia káblov a zapojenia vodicov </t>
  </si>
  <si>
    <t xml:space="preserve">Príchytka káblová, pripevnenie káblovej príchytky na konštrukciu </t>
  </si>
  <si>
    <t>KSK 125 2PO6
alebo náhrada</t>
  </si>
  <si>
    <t>Krabica inštalačná pož.odolná, EN 54, IP66</t>
  </si>
  <si>
    <t>RZA-22-A66-CAY-A1
alebo náhrada</t>
  </si>
  <si>
    <t>stojanový 19" rozvádzač rozoberateľný RZA šírka 600 mm hĺbka 600mm, 22U, výška 1080mm</t>
  </si>
  <si>
    <t>RAB-CH-X03-X3
alebo náhrada</t>
  </si>
  <si>
    <t>ventilačná jednotka strešná, podlahová, 2 ventilátory, s termostatom</t>
  </si>
  <si>
    <t>RAC-PO-X66-XD
alebo náhrada</t>
  </si>
  <si>
    <t>podstavec so zvýšenou nosnosťou</t>
  </si>
  <si>
    <t>RAB-UP-450-H4
alebo náhrada</t>
  </si>
  <si>
    <t>pevná polica so zvýšenou nosnosťou, Hĺbka: 450 mm, Nosnosť: 150 kg</t>
  </si>
  <si>
    <t>Žľab káblový LHD 40X20HF HD 40x20mm 2m PVC biely</t>
  </si>
  <si>
    <t>Skrutka SB 6,3x35mm do betónu zinkovaná</t>
  </si>
  <si>
    <t>Kovová rozperná hmoždinka</t>
  </si>
  <si>
    <t>Štítok-označenie požiarnych trás text CZ</t>
  </si>
  <si>
    <t>Protipožiarny tmel 310 ml</t>
  </si>
  <si>
    <t>Drobný inštalačný materiál</t>
  </si>
  <si>
    <t>Kábel bezhalogénový, medený uložený pevne 1-CHKE-V 0,6/1,0 kV  2x1,5</t>
  </si>
  <si>
    <t>Káble v rúrkach, na lištách a na NIEDAX lištách. Kábel uložený v rúrkach alebo lištách. Odvinutie kábla z bubna, natiahnutie, odrezanie, zaizolovanie kábla a zatiahnutie do rúrok (líšt) vrátane ich prečistenia. Prezvonenie a označenie kábla. Bez odviečkovania a zaviečkovania krabíc. SEKU, SYKY a ostatné Do 7 mm vonkajš. priemeru</t>
  </si>
  <si>
    <t>Vodič pevný 1-CXKH-R-J 1x6 B2cas1d0a1 bezhalogénový</t>
  </si>
  <si>
    <t>Kábel pevný CHKE-R-J 3x2,5 B2cas1d1a1</t>
  </si>
  <si>
    <t>Istič vzduchový jednopólový do 63 A</t>
  </si>
  <si>
    <t>Ukončenie celoplastových káblov zmrašť. záklopkou alebo páskou do 5 x 4 mm2</t>
  </si>
  <si>
    <t>Kábel bezhalogénový, medený uložený pevne 1-CHKE-R 0,6/1,0 kV  3x2,5</t>
  </si>
  <si>
    <t>Vybúranie otvorov v murive základovom alebo nadzákladovom z akýchkoľvek tehál pálených na akúkoľvek maltu priemeru profilu do 60 mm, hr. do 150 mm -0,001 t</t>
  </si>
  <si>
    <t>Vybúranie otvorov, bez odstránenia podlahy a násypu, v stropoch alebo klenbách železobetónových, plochy do 0,0225 m2, hr. do 120 mm -0,005 t</t>
  </si>
  <si>
    <t>Protipožiarna upchávka (z mat. ako Vistemat, Experlit, rebierkové pletivo) priechod stropom t 20 cm</t>
  </si>
  <si>
    <t>Vodič bezhalogénový, medený uložený voľne 1-CHKE-V 0,6/1,0 kV  10</t>
  </si>
  <si>
    <t>VX-3150DS
alebo náhrada</t>
  </si>
  <si>
    <t>Zdroj 1150W (max.1390W), 8x25A + 3x5A + dobíjanie</t>
  </si>
  <si>
    <t>VX-030DA
alebo náhrada</t>
  </si>
  <si>
    <t>Modul zosilňovača pre VX3000, 300W</t>
  </si>
  <si>
    <t>Stredná odborná škola – Szakközépiskola Tornaľa</t>
  </si>
  <si>
    <t>SOŠ TORNAĽA–MODERNIZÁCIA ODBORNÉHO VZDELÁVANIA–BUDOVA SOŠ</t>
  </si>
  <si>
    <t>VX-3008F
alebo náhrada</t>
  </si>
  <si>
    <t>Systém VX-3000, 8 liniek, 3 sloty pre zosilňovače</t>
  </si>
  <si>
    <t>PC-1865BS
alebo náhrada</t>
  </si>
  <si>
    <t>Stropný zapustený repro. s krytom, 6W, EN54, 12cm</t>
  </si>
  <si>
    <t>620050
alebo náhrada</t>
  </si>
  <si>
    <t>Rozvodný panel 19", 7 x 230V</t>
  </si>
  <si>
    <t>Montáž reproduktora do 6W, upevnenie,pripojenie,odskúšanie</t>
  </si>
  <si>
    <t>Montáž tlacidlového hlásica,zapojenie, preskúšanie na omietku</t>
  </si>
  <si>
    <t xml:space="preserve"> PRAFlaDur 2x1.5
alebo náhrada</t>
  </si>
  <si>
    <t>JE-H(ST)H 1x2x0,8
alebo náhrada</t>
  </si>
  <si>
    <t>Kábel JE-H(ST)H 1x2x0,8 FE180/PS30, B2ca,s1,d1,a1</t>
  </si>
  <si>
    <t>SMD4,8x16
alebo náhrada</t>
  </si>
  <si>
    <t>Skrutka samovrtná SMD4,8x16</t>
  </si>
  <si>
    <t>Istič PL7-C16/1</t>
  </si>
  <si>
    <t>Osadenie príchytky, vyvŕtanie diery,zatlačenie príchytky do otvoru,v tehlovom murive D 6 mm (vrátane osadenia plastového žľabu)</t>
  </si>
  <si>
    <t xml:space="preserve">Úpravy rozvádzača R4 pre osadenie ističov </t>
  </si>
  <si>
    <t>Omietka jednotlivých malých plôch vnútorných stien akoukoľvek maltou nad 0, 25 do 1 m2</t>
  </si>
  <si>
    <t xml:space="preserve">Vysekanie rýh v tehelnom murive hl. do 3 cm š. do 3 cm    </t>
  </si>
  <si>
    <t>Vysekanie rýh v akomkoľvek murive tehlovom na akúkoľvek maltu do hĺbky 50 mm a š. do 70 mm,</t>
  </si>
  <si>
    <t>Kábel PRAFlaDur-O 2x1,5 mm2 RE PH120-R, PS15-PS60, B2cas1d1a1</t>
  </si>
  <si>
    <t>UDF10
alebo náhrada</t>
  </si>
  <si>
    <t>Káblová príchytka so zachovaním funkčnosti pri požiari UDF10</t>
  </si>
  <si>
    <t>spojky, rohy, ...</t>
  </si>
  <si>
    <t>CP200
alebo náhrada</t>
  </si>
  <si>
    <t>Resetovateľný konvenčný požiarny tlačidlový hlásič</t>
  </si>
  <si>
    <t>ALCI
alebo náhrada</t>
  </si>
  <si>
    <t>Ochranný číri kryt pre ALCP100, CP200 a Taurus</t>
  </si>
  <si>
    <t xml:space="preserve">	ST1100
alebo náhrada</t>
  </si>
  <si>
    <t>Akumulátor ACEDIS, 12V/111Ah, životnosť 10-12rokov</t>
  </si>
  <si>
    <t>05/2022</t>
  </si>
  <si>
    <t>RÚRKA OHYBNÁ HFXP-TUR. DN20 PP BU 750N -25AŽ105°C LSFOH ECO, pre uloženie JE-H(ST)H 1x2x0,8 v rámci sádrokartónových priečok podkrovia</t>
  </si>
  <si>
    <t>HFXP 20
alebo ekvivalent</t>
  </si>
  <si>
    <t>LHD 40X20HF
alebo ekvivalent</t>
  </si>
  <si>
    <t>CHKE-R-J 3x2,5
alebo ekvivalent</t>
  </si>
  <si>
    <t>1-CXKH-R-J 1x6 zž
alebo ekvivalent</t>
  </si>
  <si>
    <t>OPT
alebo ekvivalent</t>
  </si>
  <si>
    <t>CP 611A
alebo ekvivalent</t>
  </si>
  <si>
    <t>PL7 C16/1
alebo ekvivalent</t>
  </si>
  <si>
    <t>Spojky, rohy, ostatné príslušenstvo k LHD40x20HF</t>
  </si>
  <si>
    <t>HFXP 25
alebo ekvivalent</t>
  </si>
  <si>
    <t>Rúrka ohybná elektroinštalačná typ D20, uložená voľne</t>
  </si>
  <si>
    <t>Rúrka ohybná elektroinštalačná typ D25, uložená voľne</t>
  </si>
  <si>
    <t>Príchytka káblová 6712 PO 10mm jednostranná zinkovaná</t>
  </si>
  <si>
    <t>Príchytka káblová 6710 PO 8mm jednostranná zinkovaná</t>
  </si>
  <si>
    <t>6712 PO
alebo ekvivalent</t>
  </si>
  <si>
    <t>6710 PO
alebo ekvivalent</t>
  </si>
  <si>
    <t>SB 6.3X35 POGMT
alebo ekvivalent</t>
  </si>
  <si>
    <t>KHP 6X32 PO
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</si>
</sst>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&quot;EUR&quot;_-;\-* #,##0.00\ &quot;EUR&quot;_-;_-* &quot;-&quot;??\ &quot;EUR&quot;_-;_-@_-"/>
    <numFmt numFmtId="165" formatCode="#,##0&quot;     &quot;"/>
    <numFmt numFmtId="166" formatCode="#,##0.00\ [$€-41B];[Red]\-#,##0.00\ [$€-41B]"/>
    <numFmt numFmtId="167" formatCode="#,##0.000;\-#,##0.000"/>
    <numFmt numFmtId="168" formatCode="#,##0.00&quot; € &quot;;\-#,##0.00&quot; € &quot;;\-#&quot; € &quot;;@\ "/>
    <numFmt numFmtId="169" formatCode="[=0]&quot;&quot;;[&gt;0]#,##0&quot; ks&quot;;[Red]\-#,##0"/>
    <numFmt numFmtId="170" formatCode="[=0]&quot;&quot;;[&gt;0]#,##0&quot; hod&quot;;[Red]\-#,##0"/>
    <numFmt numFmtId="171" formatCode="[=0]&quot;&quot;;[&gt;0]#,##0&quot; m&quot;;[Red]\-#,##0"/>
    <numFmt numFmtId="172" formatCode="[=0]&quot;&quot;;[&gt;0]#,##0&quot; sub&quot;;[Red]\-#,##0"/>
    <numFmt numFmtId="173" formatCode="[=0]&quot;&quot;;[&gt;0]#,##0&quot; %&quot;;[Red]\-#,##0"/>
    <numFmt numFmtId="174" formatCode="[=0]&quot;&quot;;[&gt;0]#,##0.00&quot; m2&quot;;[Red]\-#,##0"/>
    <numFmt numFmtId="175" formatCode="[=0]&quot;&quot;;[&gt;0]#,##0&quot; súb&quot;;[Red]\-#,##0"/>
  </numFmts>
  <fonts count="31">
    <font>
      <sz val="8"/>
      <color rgb="FF000000"/>
      <name val="MS Sans Serif"/>
      <charset val="238"/>
    </font>
    <font>
      <sz val="11"/>
      <color rgb="FF008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i/>
      <sz val="16"/>
      <color rgb="FF000000"/>
      <name val="MS Sans Serif"/>
      <family val="2"/>
      <charset val="238"/>
    </font>
    <font>
      <sz val="11"/>
      <color rgb="FF993300"/>
      <name val="Calibri"/>
      <family val="2"/>
      <charset val="238"/>
    </font>
    <font>
      <sz val="10"/>
      <name val="AT*Switzerland Narrow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11"/>
      <color rgb="FF000000"/>
      <name val="Calibri"/>
      <family val="2"/>
      <charset val="238"/>
    </font>
    <font>
      <b/>
      <i/>
      <sz val="10"/>
      <name val="Arial CE"/>
      <family val="2"/>
      <charset val="238"/>
    </font>
    <font>
      <sz val="11"/>
      <color rgb="FFFF9900"/>
      <name val="Calibri"/>
      <family val="2"/>
      <charset val="238"/>
    </font>
    <font>
      <sz val="11"/>
      <color rgb="FF006100"/>
      <name val="Calibri"/>
      <family val="2"/>
      <charset val="238"/>
    </font>
    <font>
      <sz val="9"/>
      <name val="Arial CE"/>
      <family val="2"/>
      <charset val="238"/>
    </font>
    <font>
      <b/>
      <i/>
      <u/>
      <sz val="8"/>
      <color rgb="FF000000"/>
      <name val="MS Sans Serif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family val="2"/>
      <charset val="238"/>
    </font>
    <font>
      <sz val="8"/>
      <color rgb="FF2323DC"/>
      <name val="Arial CE"/>
      <family val="2"/>
      <charset val="238"/>
    </font>
    <font>
      <sz val="7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i/>
      <sz val="8"/>
      <color rgb="FF0000FF"/>
      <name val="Arial CE"/>
      <family val="2"/>
      <charset val="238"/>
    </font>
    <font>
      <i/>
      <sz val="8"/>
      <name val="Arial CE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1"/>
    </font>
    <font>
      <i/>
      <sz val="8"/>
      <color rgb="FF0000FF"/>
      <name val="Arial"/>
      <family val="2"/>
      <charset val="238"/>
    </font>
    <font>
      <sz val="8"/>
      <color rgb="FF000000"/>
      <name val="MS Sans Serif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C6EFCE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EBF1DE"/>
      </patternFill>
    </fill>
    <fill>
      <patternFill patternType="solid">
        <fgColor rgb="FFC6EFCE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99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</borders>
  <cellStyleXfs count="31">
    <xf numFmtId="0" fontId="0" fillId="0" borderId="0">
      <alignment vertical="top" wrapText="1"/>
      <protection locked="0"/>
    </xf>
    <xf numFmtId="0" fontId="1" fillId="2" borderId="0" applyBorder="0">
      <alignment vertical="top" wrapText="1"/>
      <protection locked="0"/>
    </xf>
    <xf numFmtId="0" fontId="1" fillId="2" borderId="0" applyBorder="0">
      <alignment vertical="top" wrapText="1"/>
      <protection locked="0"/>
    </xf>
    <xf numFmtId="0" fontId="2" fillId="0" borderId="0" applyBorder="0">
      <alignment vertical="top" wrapText="1"/>
      <protection locked="0"/>
    </xf>
    <xf numFmtId="0" fontId="3" fillId="3" borderId="1">
      <alignment vertical="top" wrapText="1"/>
      <protection locked="0"/>
    </xf>
    <xf numFmtId="0" fontId="4" fillId="0" borderId="0" applyBorder="0">
      <alignment horizontal="center" vertical="top" wrapText="1"/>
      <protection locked="0"/>
    </xf>
    <xf numFmtId="0" fontId="4" fillId="0" borderId="0" applyBorder="0">
      <alignment horizontal="center" vertical="top" textRotation="90" wrapText="1"/>
      <protection locked="0"/>
    </xf>
    <xf numFmtId="0" fontId="5" fillId="4" borderId="0" applyBorder="0">
      <alignment vertical="top" wrapText="1"/>
      <protection locked="0"/>
    </xf>
    <xf numFmtId="0" fontId="6" fillId="0" borderId="0">
      <alignment horizontal="center" vertical="center" wrapText="1"/>
    </xf>
    <xf numFmtId="0" fontId="7" fillId="0" borderId="0">
      <protection locked="0"/>
    </xf>
    <xf numFmtId="0" fontId="8" fillId="0" borderId="0"/>
    <xf numFmtId="0" fontId="8" fillId="0" borderId="0"/>
    <xf numFmtId="0" fontId="9" fillId="0" borderId="0">
      <alignment vertical="top" wrapText="1"/>
      <protection locked="0"/>
    </xf>
    <xf numFmtId="0" fontId="8" fillId="0" borderId="0"/>
    <xf numFmtId="0" fontId="8" fillId="0" borderId="0">
      <alignment vertical="top" wrapText="1"/>
      <protection locked="0"/>
    </xf>
    <xf numFmtId="0" fontId="8" fillId="0" borderId="0">
      <alignment vertical="top" wrapText="1"/>
      <protection locked="0"/>
    </xf>
    <xf numFmtId="0" fontId="10" fillId="0" borderId="0"/>
    <xf numFmtId="0" fontId="8" fillId="0" borderId="0"/>
    <xf numFmtId="0" fontId="11" fillId="0" borderId="2"/>
    <xf numFmtId="0" fontId="30" fillId="5" borderId="3">
      <alignment vertical="top" wrapText="1"/>
      <protection locked="0"/>
    </xf>
    <xf numFmtId="0" fontId="12" fillId="0" borderId="4">
      <alignment vertical="top" wrapText="1"/>
      <protection locked="0"/>
    </xf>
    <xf numFmtId="0" fontId="1" fillId="2" borderId="0" applyBorder="0">
      <alignment vertical="top" wrapText="1"/>
      <protection locked="0"/>
    </xf>
    <xf numFmtId="0" fontId="1" fillId="2" borderId="0" applyBorder="0">
      <alignment vertical="top" wrapText="1"/>
      <protection locked="0"/>
    </xf>
    <xf numFmtId="0" fontId="13" fillId="6" borderId="0" applyBorder="0">
      <alignment vertical="top" wrapText="1"/>
      <protection locked="0"/>
    </xf>
    <xf numFmtId="0" fontId="8" fillId="0" borderId="0"/>
    <xf numFmtId="165" fontId="14" fillId="0" borderId="5">
      <alignment vertical="top" wrapText="1"/>
      <protection locked="0"/>
    </xf>
    <xf numFmtId="0" fontId="15" fillId="0" borderId="0" applyBorder="0">
      <alignment vertical="top" wrapText="1"/>
      <protection locked="0"/>
    </xf>
    <xf numFmtId="166" fontId="15" fillId="0" borderId="0" applyBorder="0">
      <alignment vertical="top" wrapText="1"/>
      <protection locked="0"/>
    </xf>
    <xf numFmtId="0" fontId="8" fillId="0" borderId="0"/>
    <xf numFmtId="0" fontId="11" fillId="0" borderId="7"/>
    <xf numFmtId="164" fontId="8" fillId="0" borderId="0" applyFill="0" applyBorder="0" applyAlignment="0" applyProtection="0"/>
  </cellStyleXfs>
  <cellXfs count="74">
    <xf numFmtId="0" fontId="0" fillId="0" borderId="0" xfId="0">
      <alignment vertical="top" wrapText="1"/>
      <protection locked="0"/>
    </xf>
    <xf numFmtId="37" fontId="0" fillId="0" borderId="0" xfId="0" applyNumberFormat="1" applyAlignment="1" applyProtection="1">
      <alignment horizontal="center" vertical="top"/>
    </xf>
    <xf numFmtId="0" fontId="0" fillId="0" borderId="0" xfId="0" applyAlignment="1" applyProtection="1">
      <alignment horizontal="left" vertical="top" wrapText="1"/>
    </xf>
    <xf numFmtId="167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  <xf numFmtId="0" fontId="9" fillId="0" borderId="0" xfId="0" applyFont="1" applyBorder="1" applyAlignment="1" applyProtection="1">
      <alignment horizontal="left" vertical="top"/>
    </xf>
    <xf numFmtId="0" fontId="0" fillId="0" borderId="0" xfId="0" applyProtection="1">
      <alignment vertical="top" wrapText="1"/>
    </xf>
    <xf numFmtId="0" fontId="0" fillId="0" borderId="0" xfId="0" applyAlignment="1" applyProtection="1">
      <alignment horizontal="left" vertical="top"/>
    </xf>
    <xf numFmtId="0" fontId="23" fillId="0" borderId="6" xfId="0" applyFont="1" applyBorder="1" applyAlignment="1" applyProtection="1">
      <alignment horizontal="center" vertical="center" wrapText="1"/>
    </xf>
    <xf numFmtId="0" fontId="24" fillId="0" borderId="6" xfId="0" applyFont="1" applyBorder="1" applyAlignment="1" applyProtection="1">
      <alignment horizontal="left" vertical="center" wrapText="1"/>
    </xf>
    <xf numFmtId="169" fontId="24" fillId="0" borderId="6" xfId="0" applyNumberFormat="1" applyFont="1" applyBorder="1" applyAlignment="1" applyProtection="1">
      <alignment horizontal="right" vertical="center"/>
      <protection locked="0"/>
    </xf>
    <xf numFmtId="168" fontId="25" fillId="0" borderId="6" xfId="0" applyNumberFormat="1" applyFont="1" applyBorder="1" applyAlignment="1" applyProtection="1">
      <alignment horizontal="right" vertical="center"/>
    </xf>
    <xf numFmtId="0" fontId="20" fillId="0" borderId="6" xfId="0" applyFont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left" vertical="center" wrapText="1"/>
    </xf>
    <xf numFmtId="169" fontId="26" fillId="0" borderId="6" xfId="0" applyNumberFormat="1" applyFont="1" applyBorder="1" applyAlignment="1" applyProtection="1">
      <alignment horizontal="right" vertical="center"/>
      <protection locked="0"/>
    </xf>
    <xf numFmtId="168" fontId="26" fillId="0" borderId="6" xfId="0" applyNumberFormat="1" applyFont="1" applyBorder="1" applyAlignment="1" applyProtection="1">
      <alignment horizontal="right" vertical="center"/>
    </xf>
    <xf numFmtId="170" fontId="26" fillId="0" borderId="6" xfId="0" applyNumberFormat="1" applyFont="1" applyBorder="1" applyAlignment="1" applyProtection="1">
      <alignment horizontal="right" vertical="center"/>
      <protection locked="0"/>
    </xf>
    <xf numFmtId="171" fontId="24" fillId="0" borderId="6" xfId="0" applyNumberFormat="1" applyFont="1" applyBorder="1" applyAlignment="1" applyProtection="1">
      <alignment horizontal="right" vertical="center"/>
      <protection locked="0"/>
    </xf>
    <xf numFmtId="171" fontId="26" fillId="0" borderId="6" xfId="0" applyNumberFormat="1" applyFont="1" applyBorder="1" applyAlignment="1" applyProtection="1">
      <alignment horizontal="right" vertical="center"/>
      <protection locked="0"/>
    </xf>
    <xf numFmtId="172" fontId="26" fillId="0" borderId="6" xfId="0" applyNumberFormat="1" applyFont="1" applyBorder="1" applyAlignment="1" applyProtection="1">
      <alignment horizontal="right" vertical="center"/>
      <protection locked="0"/>
    </xf>
    <xf numFmtId="173" fontId="26" fillId="0" borderId="6" xfId="0" applyNumberFormat="1" applyFont="1" applyBorder="1" applyAlignment="1" applyProtection="1">
      <alignment horizontal="right" vertical="center"/>
      <protection locked="0"/>
    </xf>
    <xf numFmtId="0" fontId="16" fillId="0" borderId="0" xfId="17" applyFont="1" applyAlignment="1">
      <alignment horizontal="left" vertical="center"/>
    </xf>
    <xf numFmtId="0" fontId="16" fillId="0" borderId="0" xfId="17" applyFont="1" applyAlignment="1">
      <alignment vertical="center" wrapText="1"/>
    </xf>
    <xf numFmtId="0" fontId="28" fillId="0" borderId="0" xfId="17" applyFont="1" applyAlignment="1">
      <alignment horizontal="left" vertical="center"/>
    </xf>
    <xf numFmtId="0" fontId="28" fillId="0" borderId="0" xfId="17" applyFont="1" applyAlignment="1">
      <alignment vertical="center" wrapText="1"/>
    </xf>
    <xf numFmtId="174" fontId="26" fillId="0" borderId="6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 applyProtection="1">
      <alignment horizontal="left"/>
    </xf>
    <xf numFmtId="49" fontId="18" fillId="0" borderId="0" xfId="0" applyNumberFormat="1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37" fontId="22" fillId="0" borderId="8" xfId="0" applyNumberFormat="1" applyFont="1" applyBorder="1" applyAlignment="1" applyProtection="1">
      <alignment horizontal="center" vertical="center"/>
    </xf>
    <xf numFmtId="168" fontId="25" fillId="0" borderId="9" xfId="0" applyNumberFormat="1" applyFont="1" applyBorder="1" applyAlignment="1" applyProtection="1">
      <alignment horizontal="right" vertical="center"/>
    </xf>
    <xf numFmtId="37" fontId="20" fillId="0" borderId="8" xfId="0" applyNumberFormat="1" applyFont="1" applyBorder="1" applyAlignment="1" applyProtection="1">
      <alignment horizontal="center" vertical="center"/>
    </xf>
    <xf numFmtId="168" fontId="20" fillId="0" borderId="9" xfId="0" applyNumberFormat="1" applyFont="1" applyBorder="1" applyAlignment="1" applyProtection="1">
      <alignment horizontal="right" vertical="center"/>
    </xf>
    <xf numFmtId="49" fontId="20" fillId="0" borderId="6" xfId="0" applyNumberFormat="1" applyFont="1" applyBorder="1" applyAlignment="1" applyProtection="1">
      <alignment horizontal="center" vertical="center" wrapText="1"/>
    </xf>
    <xf numFmtId="37" fontId="0" fillId="0" borderId="0" xfId="0" applyNumberFormat="1" applyBorder="1" applyAlignment="1" applyProtection="1">
      <alignment horizontal="center" vertical="top"/>
    </xf>
    <xf numFmtId="0" fontId="17" fillId="0" borderId="0" xfId="0" applyFont="1" applyBorder="1" applyAlignment="1" applyProtection="1">
      <alignment horizontal="left" vertical="center"/>
    </xf>
    <xf numFmtId="168" fontId="27" fillId="8" borderId="12" xfId="0" applyNumberFormat="1" applyFont="1" applyFill="1" applyBorder="1" applyAlignment="1" applyProtection="1">
      <alignment horizontal="right" vertical="center"/>
    </xf>
    <xf numFmtId="0" fontId="19" fillId="0" borderId="0" xfId="0" applyFont="1" applyBorder="1" applyAlignment="1" applyProtection="1">
      <alignment horizontal="left"/>
      <protection locked="0"/>
    </xf>
    <xf numFmtId="0" fontId="0" fillId="0" borderId="0" xfId="0" applyBorder="1" applyProtection="1">
      <alignment vertical="top" wrapText="1"/>
    </xf>
    <xf numFmtId="0" fontId="16" fillId="0" borderId="0" xfId="17" applyFont="1" applyBorder="1" applyAlignment="1">
      <alignment horizontal="left" vertical="center"/>
    </xf>
    <xf numFmtId="0" fontId="28" fillId="0" borderId="0" xfId="17" applyFont="1" applyBorder="1" applyAlignment="1">
      <alignment horizontal="left" vertical="center"/>
    </xf>
    <xf numFmtId="0" fontId="21" fillId="7" borderId="6" xfId="0" applyFont="1" applyFill="1" applyBorder="1" applyAlignment="1" applyProtection="1">
      <alignment horizontal="center" vertical="center" wrapText="1"/>
    </xf>
    <xf numFmtId="37" fontId="17" fillId="0" borderId="6" xfId="0" applyNumberFormat="1" applyFont="1" applyBorder="1" applyAlignment="1" applyProtection="1">
      <alignment vertical="center"/>
    </xf>
    <xf numFmtId="0" fontId="21" fillId="7" borderId="13" xfId="0" applyFont="1" applyFill="1" applyBorder="1" applyAlignment="1" applyProtection="1">
      <alignment horizontal="center" vertical="center" wrapText="1"/>
    </xf>
    <xf numFmtId="0" fontId="21" fillId="7" borderId="8" xfId="0" applyFont="1" applyFill="1" applyBorder="1" applyAlignment="1" applyProtection="1">
      <alignment horizontal="center" vertical="center" wrapText="1"/>
    </xf>
    <xf numFmtId="168" fontId="7" fillId="0" borderId="9" xfId="0" applyNumberFormat="1" applyFont="1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top" wrapText="1"/>
    </xf>
    <xf numFmtId="167" fontId="0" fillId="0" borderId="0" xfId="0" applyNumberFormat="1" applyBorder="1" applyAlignment="1" applyProtection="1">
      <alignment horizontal="right" vertical="top"/>
    </xf>
    <xf numFmtId="39" fontId="0" fillId="0" borderId="0" xfId="0" applyNumberFormat="1" applyBorder="1" applyAlignment="1" applyProtection="1">
      <alignment horizontal="right" vertical="top"/>
    </xf>
    <xf numFmtId="37" fontId="17" fillId="0" borderId="6" xfId="0" applyNumberFormat="1" applyFont="1" applyBorder="1" applyAlignment="1" applyProtection="1"/>
    <xf numFmtId="0" fontId="29" fillId="0" borderId="6" xfId="0" applyFont="1" applyBorder="1" applyAlignment="1">
      <alignment horizontal="left" vertical="center" wrapText="1"/>
      <protection locked="0"/>
    </xf>
    <xf numFmtId="0" fontId="21" fillId="7" borderId="14" xfId="0" applyFont="1" applyFill="1" applyBorder="1" applyAlignment="1" applyProtection="1">
      <alignment horizontal="center" vertical="center" wrapText="1"/>
    </xf>
    <xf numFmtId="0" fontId="21" fillId="7" borderId="15" xfId="0" applyFont="1" applyFill="1" applyBorder="1" applyAlignment="1" applyProtection="1">
      <alignment horizontal="center" vertical="center" wrapText="1"/>
    </xf>
    <xf numFmtId="0" fontId="21" fillId="7" borderId="9" xfId="0" applyFont="1" applyFill="1" applyBorder="1" applyAlignment="1" applyProtection="1">
      <alignment horizontal="center" vertical="center" wrapText="1"/>
    </xf>
    <xf numFmtId="168" fontId="17" fillId="0" borderId="9" xfId="0" applyNumberFormat="1" applyFont="1" applyBorder="1" applyAlignment="1" applyProtection="1">
      <alignment horizontal="right" vertical="center"/>
    </xf>
    <xf numFmtId="168" fontId="7" fillId="0" borderId="9" xfId="0" applyNumberFormat="1" applyFont="1" applyBorder="1" applyAlignment="1" applyProtection="1"/>
    <xf numFmtId="169" fontId="24" fillId="0" borderId="6" xfId="0" applyNumberFormat="1" applyFont="1" applyBorder="1" applyAlignment="1">
      <alignment horizontal="right" vertical="center"/>
      <protection locked="0"/>
    </xf>
    <xf numFmtId="0" fontId="9" fillId="0" borderId="0" xfId="0" applyFont="1" applyAlignment="1" applyProtection="1">
      <alignment horizontal="left" vertical="top"/>
    </xf>
    <xf numFmtId="170" fontId="26" fillId="0" borderId="6" xfId="0" applyNumberFormat="1" applyFont="1" applyBorder="1" applyAlignment="1">
      <alignment horizontal="right" vertical="center"/>
      <protection locked="0"/>
    </xf>
    <xf numFmtId="169" fontId="26" fillId="0" borderId="6" xfId="0" applyNumberFormat="1" applyFont="1" applyBorder="1" applyAlignment="1">
      <alignment horizontal="right" vertical="center"/>
      <protection locked="0"/>
    </xf>
    <xf numFmtId="0" fontId="18" fillId="0" borderId="0" xfId="0" applyFont="1" applyBorder="1" applyAlignment="1" applyProtection="1">
      <alignment horizontal="left" vertical="center" wrapText="1"/>
    </xf>
    <xf numFmtId="168" fontId="25" fillId="0" borderId="6" xfId="0" applyNumberFormat="1" applyFont="1" applyFill="1" applyBorder="1" applyAlignment="1" applyProtection="1">
      <alignment horizontal="right" vertical="center"/>
    </xf>
    <xf numFmtId="0" fontId="24" fillId="0" borderId="6" xfId="0" applyFont="1" applyFill="1" applyBorder="1" applyAlignment="1" applyProtection="1">
      <alignment horizontal="left" vertical="center" wrapText="1"/>
    </xf>
    <xf numFmtId="175" fontId="24" fillId="0" borderId="6" xfId="0" applyNumberFormat="1" applyFont="1" applyBorder="1" applyAlignment="1" applyProtection="1">
      <alignment horizontal="right" vertical="center"/>
      <protection locked="0"/>
    </xf>
    <xf numFmtId="37" fontId="17" fillId="0" borderId="8" xfId="0" applyNumberFormat="1" applyFont="1" applyBorder="1" applyAlignment="1" applyProtection="1">
      <alignment horizontal="center"/>
    </xf>
    <xf numFmtId="37" fontId="17" fillId="0" borderId="6" xfId="0" applyNumberFormat="1" applyFont="1" applyBorder="1" applyAlignment="1" applyProtection="1">
      <alignment horizontal="center"/>
    </xf>
    <xf numFmtId="0" fontId="7" fillId="0" borderId="8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27" fillId="8" borderId="10" xfId="0" applyFont="1" applyFill="1" applyBorder="1" applyAlignment="1" applyProtection="1">
      <alignment vertical="center"/>
    </xf>
    <xf numFmtId="0" fontId="27" fillId="8" borderId="11" xfId="0" applyFont="1" applyFill="1" applyBorder="1" applyAlignment="1" applyProtection="1">
      <alignment vertical="center"/>
    </xf>
    <xf numFmtId="37" fontId="17" fillId="0" borderId="8" xfId="0" applyNumberFormat="1" applyFont="1" applyBorder="1" applyAlignment="1" applyProtection="1">
      <alignment horizontal="center" vertical="center"/>
    </xf>
    <xf numFmtId="37" fontId="17" fillId="0" borderId="6" xfId="0" applyNumberFormat="1" applyFont="1" applyBorder="1" applyAlignment="1" applyProtection="1">
      <alignment horizontal="center" vertical="center"/>
    </xf>
  </cellXfs>
  <cellStyles count="31">
    <cellStyle name="Dobrá 2" xfId="1" xr:uid="{00000000-0005-0000-0000-000000000000}"/>
    <cellStyle name="Dobrá 3" xfId="2" xr:uid="{00000000-0005-0000-0000-000001000000}"/>
    <cellStyle name="Hypertextový odkaz 2" xfId="3" xr:uid="{00000000-0005-0000-0000-000002000000}"/>
    <cellStyle name="Kontrolná bunka 2" xfId="4" xr:uid="{00000000-0005-0000-0000-000003000000}"/>
    <cellStyle name="Mena 2" xfId="30" xr:uid="{DBA86449-B88B-43C5-BEA9-7EA2A98D721A}"/>
    <cellStyle name="Nadpis" xfId="5" xr:uid="{00000000-0005-0000-0000-000004000000}"/>
    <cellStyle name="Nadpis1" xfId="6" xr:uid="{00000000-0005-0000-0000-000005000000}"/>
    <cellStyle name="Neutrálna 2" xfId="7" xr:uid="{00000000-0005-0000-0000-000006000000}"/>
    <cellStyle name="Normal_035-00, 036-00, 037-00" xfId="8" xr:uid="{00000000-0005-0000-0000-000007000000}"/>
    <cellStyle name="Normálna" xfId="0" builtinId="0"/>
    <cellStyle name="Normálna 193" xfId="9" xr:uid="{00000000-0005-0000-0000-000008000000}"/>
    <cellStyle name="Normálna 2" xfId="10" xr:uid="{00000000-0005-0000-0000-000009000000}"/>
    <cellStyle name="Normálna 3" xfId="11" xr:uid="{00000000-0005-0000-0000-00000A000000}"/>
    <cellStyle name="normálne 2" xfId="12" xr:uid="{00000000-0005-0000-0000-00000B000000}"/>
    <cellStyle name="Normální 2" xfId="13" xr:uid="{00000000-0005-0000-0000-00000D000000}"/>
    <cellStyle name="normální 3" xfId="14" xr:uid="{00000000-0005-0000-0000-00000E000000}"/>
    <cellStyle name="normální 4" xfId="15" xr:uid="{00000000-0005-0000-0000-00000F000000}"/>
    <cellStyle name="Normální 5" xfId="16" xr:uid="{00000000-0005-0000-0000-000010000000}"/>
    <cellStyle name="Normální 6" xfId="17" xr:uid="{00000000-0005-0000-0000-000011000000}"/>
    <cellStyle name="podkapitola" xfId="18" xr:uid="{00000000-0005-0000-0000-000012000000}"/>
    <cellStyle name="podkapitola 2" xfId="29" xr:uid="{F9A8BE9B-5C47-4525-8C50-A71977795B1F}"/>
    <cellStyle name="Poznámka 2" xfId="19" xr:uid="{00000000-0005-0000-0000-000013000000}"/>
    <cellStyle name="Prepojená bunka 2" xfId="20" xr:uid="{00000000-0005-0000-0000-000014000000}"/>
    <cellStyle name="Správně" xfId="21" xr:uid="{00000000-0005-0000-0000-000015000000}"/>
    <cellStyle name="Správně 2" xfId="22" xr:uid="{00000000-0005-0000-0000-000016000000}"/>
    <cellStyle name="Správně 3" xfId="23" xr:uid="{00000000-0005-0000-0000-000017000000}"/>
    <cellStyle name="Style 1" xfId="24" xr:uid="{00000000-0005-0000-0000-000018000000}"/>
    <cellStyle name="Štýl 1" xfId="28" xr:uid="{00000000-0005-0000-0000-000019000000}"/>
    <cellStyle name="tabulka cenník" xfId="25" xr:uid="{00000000-0005-0000-0000-00001A000000}"/>
    <cellStyle name="Výsledok" xfId="26" xr:uid="{00000000-0005-0000-0000-00001B000000}"/>
    <cellStyle name="Výsledok2" xfId="27" xr:uid="{00000000-0005-0000-0000-00001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6EFC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BF1D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6100"/>
      <rgbColor rgb="FF333300"/>
      <rgbColor rgb="FF993300"/>
      <rgbColor rgb="FF993366"/>
      <rgbColor rgb="FF2323D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Y96"/>
  <sheetViews>
    <sheetView tabSelected="1" view="pageBreakPreview" zoomScale="120" zoomScaleNormal="120" zoomScaleSheetLayoutView="120" zoomScalePageLayoutView="110" workbookViewId="0">
      <selection activeCell="D1" sqref="D1"/>
    </sheetView>
  </sheetViews>
  <sheetFormatPr defaultColWidth="10.33203125" defaultRowHeight="10.5"/>
  <cols>
    <col min="1" max="1" width="6.5" style="1" customWidth="1"/>
    <col min="2" max="2" width="4" style="2" customWidth="1"/>
    <col min="3" max="3" width="15" style="2" customWidth="1"/>
    <col min="4" max="4" width="60" style="3" customWidth="1"/>
    <col min="5" max="5" width="9.6640625" style="4" customWidth="1"/>
    <col min="6" max="6" width="11.33203125" style="5" customWidth="1"/>
    <col min="7" max="7" width="16.6640625" style="5" customWidth="1"/>
    <col min="8" max="8" width="10.6640625" style="5" customWidth="1"/>
    <col min="9" max="9" width="10.6640625" style="5" hidden="1" customWidth="1"/>
    <col min="10" max="228" width="10.6640625" style="5" customWidth="1"/>
    <col min="229" max="231" width="10.6640625" style="6" customWidth="1"/>
    <col min="232" max="1008" width="10.33203125" style="6"/>
  </cols>
  <sheetData>
    <row r="1" spans="1:230" s="7" customFormat="1" ht="15">
      <c r="A1" s="39"/>
      <c r="B1" s="29"/>
      <c r="C1" s="26"/>
      <c r="D1" s="38" t="s">
        <v>42</v>
      </c>
      <c r="E1" s="26"/>
      <c r="F1" s="26"/>
      <c r="G1" s="26"/>
      <c r="HU1" s="6"/>
      <c r="HV1" s="6"/>
    </row>
    <row r="2" spans="1:230" s="7" customFormat="1" ht="11.25">
      <c r="A2" s="39"/>
      <c r="B2" s="36" t="s">
        <v>0</v>
      </c>
      <c r="C2" s="26"/>
      <c r="D2" s="62" t="s">
        <v>88</v>
      </c>
      <c r="E2" s="26"/>
      <c r="F2" s="26"/>
      <c r="G2" s="26"/>
      <c r="HU2" s="6"/>
      <c r="HV2" s="6"/>
    </row>
    <row r="3" spans="1:230" s="7" customFormat="1" ht="11.25">
      <c r="A3" s="39"/>
      <c r="B3" s="36" t="s">
        <v>1</v>
      </c>
      <c r="C3" s="26"/>
      <c r="D3" s="62" t="s">
        <v>89</v>
      </c>
      <c r="E3" s="26"/>
      <c r="F3" s="26"/>
      <c r="G3" s="26"/>
      <c r="HU3" s="6"/>
      <c r="HV3" s="6"/>
    </row>
    <row r="4" spans="1:230" s="7" customFormat="1" ht="12.75" customHeight="1">
      <c r="A4" s="39"/>
      <c r="B4" s="36" t="s">
        <v>2</v>
      </c>
      <c r="C4" s="26"/>
      <c r="D4" s="27" t="s">
        <v>119</v>
      </c>
      <c r="E4" s="28"/>
      <c r="F4" s="26"/>
      <c r="G4" s="26"/>
      <c r="HU4" s="6"/>
      <c r="HV4" s="6"/>
    </row>
    <row r="5" spans="1:230" ht="12.75" customHeight="1">
      <c r="A5" s="39"/>
      <c r="B5" s="36" t="s">
        <v>4</v>
      </c>
      <c r="C5" s="26"/>
      <c r="D5" s="29" t="s">
        <v>32</v>
      </c>
      <c r="E5" s="28"/>
      <c r="F5" s="28"/>
      <c r="G5" s="28"/>
    </row>
    <row r="6" spans="1:230" ht="10.5" customHeight="1" thickBot="1">
      <c r="A6" s="39"/>
      <c r="B6" s="26"/>
      <c r="C6" s="26"/>
      <c r="D6" s="26"/>
      <c r="E6" s="26"/>
      <c r="F6" s="26"/>
      <c r="G6" s="26"/>
    </row>
    <row r="7" spans="1:230" ht="22.5">
      <c r="A7" s="39"/>
      <c r="B7" s="44" t="s">
        <v>3</v>
      </c>
      <c r="C7" s="53" t="s">
        <v>5</v>
      </c>
      <c r="D7" s="53" t="s">
        <v>6</v>
      </c>
      <c r="E7" s="53" t="s">
        <v>7</v>
      </c>
      <c r="F7" s="53" t="s">
        <v>8</v>
      </c>
      <c r="G7" s="54" t="s">
        <v>9</v>
      </c>
    </row>
    <row r="8" spans="1:230" ht="12.75" customHeight="1">
      <c r="A8" s="47"/>
      <c r="B8" s="45" t="s">
        <v>10</v>
      </c>
      <c r="C8" s="42" t="s">
        <v>11</v>
      </c>
      <c r="D8" s="42" t="s">
        <v>12</v>
      </c>
      <c r="E8" s="42" t="s">
        <v>13</v>
      </c>
      <c r="F8" s="42" t="s">
        <v>14</v>
      </c>
      <c r="G8" s="55" t="s">
        <v>15</v>
      </c>
    </row>
    <row r="9" spans="1:230" ht="14.1" customHeight="1">
      <c r="A9" s="39"/>
      <c r="B9" s="66" t="s">
        <v>16</v>
      </c>
      <c r="C9" s="67"/>
      <c r="D9" s="67"/>
      <c r="E9" s="67"/>
      <c r="F9" s="51"/>
      <c r="G9" s="56">
        <f>SUM(G10:G27)</f>
        <v>0</v>
      </c>
    </row>
    <row r="10" spans="1:230" ht="19.5">
      <c r="A10" s="39"/>
      <c r="B10" s="30">
        <v>1</v>
      </c>
      <c r="C10" s="8" t="s">
        <v>90</v>
      </c>
      <c r="D10" s="52" t="s">
        <v>91</v>
      </c>
      <c r="E10" s="10">
        <v>1</v>
      </c>
      <c r="F10" s="11"/>
      <c r="G10" s="31">
        <f t="shared" ref="G10:G26" si="0">ROUND(E10*F10,2)</f>
        <v>0</v>
      </c>
    </row>
    <row r="11" spans="1:230" ht="19.5">
      <c r="A11" s="39"/>
      <c r="B11" s="30">
        <f t="shared" ref="B11:B26" si="1">B10+1</f>
        <v>2</v>
      </c>
      <c r="C11" s="8" t="s">
        <v>84</v>
      </c>
      <c r="D11" s="9" t="s">
        <v>85</v>
      </c>
      <c r="E11" s="10">
        <v>1</v>
      </c>
      <c r="F11" s="11"/>
      <c r="G11" s="31">
        <f t="shared" si="0"/>
        <v>0</v>
      </c>
    </row>
    <row r="12" spans="1:230" ht="19.5">
      <c r="A12" s="39"/>
      <c r="B12" s="30">
        <f t="shared" si="1"/>
        <v>3</v>
      </c>
      <c r="C12" s="8" t="s">
        <v>117</v>
      </c>
      <c r="D12" s="9" t="s">
        <v>118</v>
      </c>
      <c r="E12" s="10">
        <v>2</v>
      </c>
      <c r="F12" s="11"/>
      <c r="G12" s="31">
        <f t="shared" si="0"/>
        <v>0</v>
      </c>
    </row>
    <row r="13" spans="1:230" ht="19.5">
      <c r="A13" s="39"/>
      <c r="B13" s="30">
        <f t="shared" si="1"/>
        <v>4</v>
      </c>
      <c r="C13" s="8" t="s">
        <v>86</v>
      </c>
      <c r="D13" s="9" t="s">
        <v>87</v>
      </c>
      <c r="E13" s="10">
        <v>3</v>
      </c>
      <c r="F13" s="11"/>
      <c r="G13" s="31">
        <f t="shared" si="0"/>
        <v>0</v>
      </c>
    </row>
    <row r="14" spans="1:230" ht="19.5">
      <c r="A14" s="39"/>
      <c r="B14" s="30">
        <f t="shared" si="1"/>
        <v>5</v>
      </c>
      <c r="C14" s="8" t="s">
        <v>44</v>
      </c>
      <c r="D14" s="9" t="s">
        <v>43</v>
      </c>
      <c r="E14" s="10">
        <v>1</v>
      </c>
      <c r="F14" s="11"/>
      <c r="G14" s="31">
        <f t="shared" si="0"/>
        <v>0</v>
      </c>
    </row>
    <row r="15" spans="1:230" ht="19.5">
      <c r="A15" s="39"/>
      <c r="B15" s="30">
        <f t="shared" si="1"/>
        <v>6</v>
      </c>
      <c r="C15" s="8" t="s">
        <v>51</v>
      </c>
      <c r="D15" s="9" t="s">
        <v>52</v>
      </c>
      <c r="E15" s="10">
        <v>94</v>
      </c>
      <c r="F15" s="11"/>
      <c r="G15" s="31">
        <f t="shared" si="0"/>
        <v>0</v>
      </c>
    </row>
    <row r="16" spans="1:230" ht="19.5">
      <c r="A16" s="39"/>
      <c r="B16" s="30">
        <f t="shared" si="1"/>
        <v>7</v>
      </c>
      <c r="C16" s="8" t="s">
        <v>92</v>
      </c>
      <c r="D16" s="9" t="s">
        <v>93</v>
      </c>
      <c r="E16" s="10">
        <v>8</v>
      </c>
      <c r="F16" s="11"/>
      <c r="G16" s="31">
        <f t="shared" si="0"/>
        <v>0</v>
      </c>
    </row>
    <row r="17" spans="1:228" ht="19.5">
      <c r="A17" s="39"/>
      <c r="B17" s="30">
        <f t="shared" si="1"/>
        <v>8</v>
      </c>
      <c r="C17" s="8" t="s">
        <v>113</v>
      </c>
      <c r="D17" s="9" t="s">
        <v>114</v>
      </c>
      <c r="E17" s="10">
        <v>9</v>
      </c>
      <c r="F17" s="63"/>
      <c r="G17" s="31">
        <f t="shared" si="0"/>
        <v>0</v>
      </c>
    </row>
    <row r="18" spans="1:228" ht="19.5">
      <c r="A18" s="39"/>
      <c r="B18" s="30">
        <f t="shared" si="1"/>
        <v>9</v>
      </c>
      <c r="C18" s="8" t="s">
        <v>115</v>
      </c>
      <c r="D18" s="9" t="s">
        <v>116</v>
      </c>
      <c r="E18" s="10">
        <f>E17</f>
        <v>9</v>
      </c>
      <c r="F18" s="63"/>
      <c r="G18" s="31">
        <f t="shared" si="0"/>
        <v>0</v>
      </c>
    </row>
    <row r="19" spans="1:228" ht="19.5">
      <c r="A19" s="39"/>
      <c r="B19" s="30">
        <f t="shared" si="1"/>
        <v>10</v>
      </c>
      <c r="C19" s="8" t="s">
        <v>57</v>
      </c>
      <c r="D19" s="9" t="s">
        <v>58</v>
      </c>
      <c r="E19" s="10">
        <v>3</v>
      </c>
      <c r="F19" s="11"/>
      <c r="G19" s="31">
        <f t="shared" si="0"/>
        <v>0</v>
      </c>
      <c r="K19" s="59"/>
    </row>
    <row r="20" spans="1:228" ht="29.25">
      <c r="A20" s="6"/>
      <c r="B20" s="30">
        <f t="shared" si="1"/>
        <v>11</v>
      </c>
      <c r="C20" s="8" t="s">
        <v>59</v>
      </c>
      <c r="D20" s="52" t="s">
        <v>60</v>
      </c>
      <c r="E20" s="58">
        <v>1</v>
      </c>
      <c r="F20" s="11"/>
      <c r="G20" s="31">
        <f t="shared" si="0"/>
        <v>0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  <c r="CX20" s="59"/>
      <c r="CY20" s="59"/>
      <c r="CZ20" s="59"/>
      <c r="DA20" s="59"/>
      <c r="DB20" s="59"/>
      <c r="DC20" s="59"/>
      <c r="DD20" s="59"/>
      <c r="DE20" s="59"/>
      <c r="DF20" s="59"/>
      <c r="DG20" s="59"/>
      <c r="DH20" s="59"/>
      <c r="DI20" s="59"/>
      <c r="DJ20" s="59"/>
      <c r="DK20" s="59"/>
      <c r="DL20" s="59"/>
      <c r="DM20" s="59"/>
      <c r="DN20" s="59"/>
      <c r="DO20" s="59"/>
      <c r="DP20" s="59"/>
      <c r="DQ20" s="59"/>
      <c r="DR20" s="59"/>
      <c r="DS20" s="59"/>
      <c r="DT20" s="59"/>
      <c r="DU20" s="59"/>
      <c r="DV20" s="59"/>
      <c r="DW20" s="59"/>
      <c r="DX20" s="59"/>
      <c r="DY20" s="59"/>
      <c r="DZ20" s="59"/>
      <c r="EA20" s="59"/>
      <c r="EB20" s="59"/>
      <c r="EC20" s="59"/>
      <c r="ED20" s="59"/>
      <c r="EE20" s="59"/>
      <c r="EF20" s="59"/>
      <c r="EG20" s="59"/>
      <c r="EH20" s="59"/>
      <c r="EI20" s="59"/>
      <c r="EJ20" s="59"/>
      <c r="EK20" s="59"/>
      <c r="EL20" s="59"/>
      <c r="EM20" s="59"/>
      <c r="EN20" s="59"/>
      <c r="EO20" s="59"/>
      <c r="EP20" s="59"/>
      <c r="EQ20" s="59"/>
      <c r="ER20" s="59"/>
      <c r="ES20" s="59"/>
      <c r="ET20" s="59"/>
      <c r="EU20" s="59"/>
      <c r="EV20" s="59"/>
      <c r="EW20" s="59"/>
      <c r="EX20" s="59"/>
      <c r="EY20" s="59"/>
      <c r="EZ20" s="59"/>
      <c r="FA20" s="59"/>
      <c r="FB20" s="59"/>
      <c r="FC20" s="59"/>
      <c r="FD20" s="59"/>
      <c r="FE20" s="59"/>
      <c r="FF20" s="59"/>
      <c r="FG20" s="59"/>
      <c r="FH20" s="59"/>
      <c r="FI20" s="59"/>
      <c r="FJ20" s="59"/>
      <c r="FK20" s="59"/>
      <c r="FL20" s="59"/>
      <c r="FM20" s="59"/>
      <c r="FN20" s="59"/>
      <c r="FO20" s="59"/>
      <c r="FP20" s="59"/>
      <c r="FQ20" s="59"/>
      <c r="FR20" s="59"/>
      <c r="FS20" s="59"/>
      <c r="FT20" s="59"/>
      <c r="FU20" s="59"/>
      <c r="FV20" s="59"/>
      <c r="FW20" s="59"/>
      <c r="FX20" s="59"/>
      <c r="FY20" s="59"/>
      <c r="FZ20" s="59"/>
      <c r="GA20" s="59"/>
      <c r="GB20" s="59"/>
      <c r="GC20" s="59"/>
      <c r="GD20" s="59"/>
      <c r="GE20" s="59"/>
      <c r="GF20" s="59"/>
      <c r="GG20" s="59"/>
      <c r="GH20" s="59"/>
      <c r="GI20" s="59"/>
      <c r="GJ20" s="59"/>
      <c r="GK20" s="59"/>
      <c r="GL20" s="59"/>
      <c r="GM20" s="59"/>
      <c r="GN20" s="59"/>
      <c r="GO20" s="59"/>
      <c r="GP20" s="59"/>
      <c r="GQ20" s="59"/>
      <c r="GR20" s="59"/>
      <c r="GS20" s="59"/>
      <c r="GT20" s="59"/>
      <c r="GU20" s="59"/>
      <c r="GV20" s="59"/>
      <c r="GW20" s="59"/>
      <c r="GX20" s="59"/>
      <c r="GY20" s="59"/>
      <c r="GZ20" s="59"/>
      <c r="HA20" s="59"/>
      <c r="HB20" s="59"/>
      <c r="HC20" s="59"/>
      <c r="HD20" s="59"/>
      <c r="HE20" s="59"/>
      <c r="HF20" s="59"/>
      <c r="HG20" s="59"/>
      <c r="HH20" s="59"/>
      <c r="HI20" s="59"/>
      <c r="HJ20" s="59"/>
      <c r="HK20" s="59"/>
      <c r="HL20" s="59"/>
      <c r="HM20" s="59"/>
      <c r="HN20" s="59"/>
      <c r="HO20" s="59"/>
      <c r="HP20" s="59"/>
      <c r="HQ20" s="59"/>
      <c r="HR20" s="59"/>
      <c r="HS20" s="59"/>
      <c r="HT20" s="59"/>
    </row>
    <row r="21" spans="1:228" ht="19.5">
      <c r="A21" s="6"/>
      <c r="B21" s="30">
        <f t="shared" si="1"/>
        <v>12</v>
      </c>
      <c r="C21" s="8" t="s">
        <v>61</v>
      </c>
      <c r="D21" s="9" t="s">
        <v>62</v>
      </c>
      <c r="E21" s="58">
        <f>E20</f>
        <v>1</v>
      </c>
      <c r="F21" s="11"/>
      <c r="G21" s="31">
        <f t="shared" si="0"/>
        <v>0</v>
      </c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  <c r="CX21" s="59"/>
      <c r="CY21" s="59"/>
      <c r="CZ21" s="59"/>
      <c r="DA21" s="59"/>
      <c r="DB21" s="59"/>
      <c r="DC21" s="59"/>
      <c r="DD21" s="59"/>
      <c r="DE21" s="59"/>
      <c r="DF21" s="59"/>
      <c r="DG21" s="59"/>
      <c r="DH21" s="59"/>
      <c r="DI21" s="59"/>
      <c r="DJ21" s="59"/>
      <c r="DK21" s="59"/>
      <c r="DL21" s="59"/>
      <c r="DM21" s="59"/>
      <c r="DN21" s="59"/>
      <c r="DO21" s="59"/>
      <c r="DP21" s="59"/>
      <c r="DQ21" s="59"/>
      <c r="DR21" s="59"/>
      <c r="DS21" s="59"/>
      <c r="DT21" s="59"/>
      <c r="DU21" s="59"/>
      <c r="DV21" s="59"/>
      <c r="DW21" s="59"/>
      <c r="DX21" s="59"/>
      <c r="DY21" s="59"/>
      <c r="DZ21" s="59"/>
      <c r="EA21" s="59"/>
      <c r="EB21" s="59"/>
      <c r="EC21" s="59"/>
      <c r="ED21" s="59"/>
      <c r="EE21" s="59"/>
      <c r="EF21" s="59"/>
      <c r="EG21" s="59"/>
      <c r="EH21" s="59"/>
      <c r="EI21" s="59"/>
      <c r="EJ21" s="59"/>
      <c r="EK21" s="59"/>
      <c r="EL21" s="59"/>
      <c r="EM21" s="59"/>
      <c r="EN21" s="59"/>
      <c r="EO21" s="59"/>
      <c r="EP21" s="59"/>
      <c r="EQ21" s="59"/>
      <c r="ER21" s="59"/>
      <c r="ES21" s="59"/>
      <c r="ET21" s="59"/>
      <c r="EU21" s="59"/>
      <c r="EV21" s="59"/>
      <c r="EW21" s="59"/>
      <c r="EX21" s="59"/>
      <c r="EY21" s="59"/>
      <c r="EZ21" s="59"/>
      <c r="FA21" s="59"/>
      <c r="FB21" s="59"/>
      <c r="FC21" s="59"/>
      <c r="FD21" s="59"/>
      <c r="FE21" s="59"/>
      <c r="FF21" s="59"/>
      <c r="FG21" s="59"/>
      <c r="FH21" s="59"/>
      <c r="FI21" s="59"/>
      <c r="FJ21" s="59"/>
      <c r="FK21" s="59"/>
      <c r="FL21" s="59"/>
      <c r="FM21" s="59"/>
      <c r="FN21" s="59"/>
      <c r="FO21" s="59"/>
      <c r="FP21" s="59"/>
      <c r="FQ21" s="59"/>
      <c r="FR21" s="59"/>
      <c r="FS21" s="59"/>
      <c r="FT21" s="59"/>
      <c r="FU21" s="59"/>
      <c r="FV21" s="59"/>
      <c r="FW21" s="59"/>
      <c r="FX21" s="59"/>
      <c r="FY21" s="59"/>
      <c r="FZ21" s="59"/>
      <c r="GA21" s="59"/>
      <c r="GB21" s="59"/>
      <c r="GC21" s="59"/>
      <c r="GD21" s="59"/>
      <c r="GE21" s="59"/>
      <c r="GF21" s="59"/>
      <c r="GG21" s="59"/>
      <c r="GH21" s="59"/>
      <c r="GI21" s="59"/>
      <c r="GJ21" s="59"/>
      <c r="GK21" s="59"/>
      <c r="GL21" s="59"/>
      <c r="GM21" s="59"/>
      <c r="GN21" s="59"/>
      <c r="GO21" s="59"/>
      <c r="GP21" s="59"/>
      <c r="GQ21" s="59"/>
      <c r="GR21" s="59"/>
      <c r="GS21" s="59"/>
      <c r="GT21" s="59"/>
      <c r="GU21" s="59"/>
      <c r="GV21" s="59"/>
      <c r="GW21" s="59"/>
      <c r="GX21" s="59"/>
      <c r="GY21" s="59"/>
      <c r="GZ21" s="59"/>
      <c r="HA21" s="59"/>
      <c r="HB21" s="59"/>
      <c r="HC21" s="59"/>
      <c r="HD21" s="59"/>
      <c r="HE21" s="59"/>
      <c r="HF21" s="59"/>
      <c r="HG21" s="59"/>
      <c r="HH21" s="59"/>
      <c r="HI21" s="59"/>
      <c r="HJ21" s="59"/>
      <c r="HK21" s="59"/>
      <c r="HL21" s="59"/>
      <c r="HM21" s="59"/>
      <c r="HN21" s="59"/>
      <c r="HO21" s="59"/>
      <c r="HP21" s="59"/>
      <c r="HQ21" s="59"/>
      <c r="HR21" s="59"/>
      <c r="HS21" s="59"/>
      <c r="HT21" s="59"/>
    </row>
    <row r="22" spans="1:228" ht="19.5">
      <c r="A22" s="6"/>
      <c r="B22" s="30">
        <f t="shared" si="1"/>
        <v>13</v>
      </c>
      <c r="C22" s="8" t="s">
        <v>94</v>
      </c>
      <c r="D22" s="9" t="s">
        <v>95</v>
      </c>
      <c r="E22" s="58">
        <v>1</v>
      </c>
      <c r="F22" s="11"/>
      <c r="G22" s="31">
        <f t="shared" si="0"/>
        <v>0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  <c r="CX22" s="59"/>
      <c r="CY22" s="59"/>
      <c r="CZ22" s="59"/>
      <c r="DA22" s="59"/>
      <c r="DB22" s="59"/>
      <c r="DC22" s="59"/>
      <c r="DD22" s="59"/>
      <c r="DE22" s="59"/>
      <c r="DF22" s="59"/>
      <c r="DG22" s="59"/>
      <c r="DH22" s="59"/>
      <c r="DI22" s="59"/>
      <c r="DJ22" s="59"/>
      <c r="DK22" s="59"/>
      <c r="DL22" s="59"/>
      <c r="DM22" s="59"/>
      <c r="DN22" s="59"/>
      <c r="DO22" s="59"/>
      <c r="DP22" s="59"/>
      <c r="DQ22" s="59"/>
      <c r="DR22" s="59"/>
      <c r="DS22" s="59"/>
      <c r="DT22" s="59"/>
      <c r="DU22" s="59"/>
      <c r="DV22" s="59"/>
      <c r="DW22" s="59"/>
      <c r="DX22" s="59"/>
      <c r="DY22" s="59"/>
      <c r="DZ22" s="59"/>
      <c r="EA22" s="59"/>
      <c r="EB22" s="59"/>
      <c r="EC22" s="59"/>
      <c r="ED22" s="59"/>
      <c r="EE22" s="59"/>
      <c r="EF22" s="59"/>
      <c r="EG22" s="59"/>
      <c r="EH22" s="59"/>
      <c r="EI22" s="59"/>
      <c r="EJ22" s="59"/>
      <c r="EK22" s="59"/>
      <c r="EL22" s="59"/>
      <c r="EM22" s="59"/>
      <c r="EN22" s="59"/>
      <c r="EO22" s="59"/>
      <c r="EP22" s="59"/>
      <c r="EQ22" s="59"/>
      <c r="ER22" s="59"/>
      <c r="ES22" s="59"/>
      <c r="ET22" s="59"/>
      <c r="EU22" s="59"/>
      <c r="EV22" s="59"/>
      <c r="EW22" s="59"/>
      <c r="EX22" s="59"/>
      <c r="EY22" s="59"/>
      <c r="EZ22" s="59"/>
      <c r="FA22" s="59"/>
      <c r="FB22" s="59"/>
      <c r="FC22" s="59"/>
      <c r="FD22" s="59"/>
      <c r="FE22" s="59"/>
      <c r="FF22" s="59"/>
      <c r="FG22" s="59"/>
      <c r="FH22" s="59"/>
      <c r="FI22" s="59"/>
      <c r="FJ22" s="59"/>
      <c r="FK22" s="59"/>
      <c r="FL22" s="59"/>
      <c r="FM22" s="59"/>
      <c r="FN22" s="59"/>
      <c r="FO22" s="59"/>
      <c r="FP22" s="59"/>
      <c r="FQ22" s="59"/>
      <c r="FR22" s="59"/>
      <c r="FS22" s="59"/>
      <c r="FT22" s="59"/>
      <c r="FU22" s="59"/>
      <c r="FV22" s="59"/>
      <c r="FW22" s="59"/>
      <c r="FX22" s="59"/>
      <c r="FY22" s="59"/>
      <c r="FZ22" s="59"/>
      <c r="GA22" s="59"/>
      <c r="GB22" s="59"/>
      <c r="GC22" s="59"/>
      <c r="GD22" s="59"/>
      <c r="GE22" s="59"/>
      <c r="GF22" s="59"/>
      <c r="GG22" s="59"/>
      <c r="GH22" s="59"/>
      <c r="GI22" s="59"/>
      <c r="GJ22" s="59"/>
      <c r="GK22" s="59"/>
      <c r="GL22" s="59"/>
      <c r="GM22" s="59"/>
      <c r="GN22" s="59"/>
      <c r="GO22" s="59"/>
      <c r="GP22" s="59"/>
      <c r="GQ22" s="59"/>
      <c r="GR22" s="59"/>
      <c r="GS22" s="59"/>
      <c r="GT22" s="59"/>
      <c r="GU22" s="59"/>
      <c r="GV22" s="59"/>
      <c r="GW22" s="59"/>
      <c r="GX22" s="59"/>
      <c r="GY22" s="59"/>
      <c r="GZ22" s="59"/>
      <c r="HA22" s="59"/>
      <c r="HB22" s="59"/>
      <c r="HC22" s="59"/>
      <c r="HD22" s="59"/>
      <c r="HE22" s="59"/>
      <c r="HF22" s="59"/>
      <c r="HG22" s="59"/>
      <c r="HH22" s="59"/>
      <c r="HI22" s="59"/>
      <c r="HJ22" s="59"/>
      <c r="HK22" s="59"/>
      <c r="HL22" s="59"/>
      <c r="HM22" s="59"/>
      <c r="HN22" s="59"/>
      <c r="HO22" s="59"/>
      <c r="HP22" s="59"/>
      <c r="HQ22" s="59"/>
      <c r="HR22" s="59"/>
      <c r="HS22" s="59"/>
      <c r="HT22" s="59"/>
    </row>
    <row r="23" spans="1:228" ht="19.5">
      <c r="A23" s="6"/>
      <c r="B23" s="30">
        <f t="shared" si="1"/>
        <v>14</v>
      </c>
      <c r="C23" s="8" t="s">
        <v>63</v>
      </c>
      <c r="D23" s="9" t="s">
        <v>64</v>
      </c>
      <c r="E23" s="58">
        <f>E20</f>
        <v>1</v>
      </c>
      <c r="F23" s="11"/>
      <c r="G23" s="31">
        <f t="shared" si="0"/>
        <v>0</v>
      </c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  <c r="CX23" s="59"/>
      <c r="CY23" s="59"/>
      <c r="CZ23" s="59"/>
      <c r="DA23" s="59"/>
      <c r="DB23" s="59"/>
      <c r="DC23" s="59"/>
      <c r="DD23" s="59"/>
      <c r="DE23" s="59"/>
      <c r="DF23" s="59"/>
      <c r="DG23" s="59"/>
      <c r="DH23" s="59"/>
      <c r="DI23" s="59"/>
      <c r="DJ23" s="59"/>
      <c r="DK23" s="59"/>
      <c r="DL23" s="59"/>
      <c r="DM23" s="59"/>
      <c r="DN23" s="59"/>
      <c r="DO23" s="59"/>
      <c r="DP23" s="59"/>
      <c r="DQ23" s="59"/>
      <c r="DR23" s="59"/>
      <c r="DS23" s="59"/>
      <c r="DT23" s="59"/>
      <c r="DU23" s="59"/>
      <c r="DV23" s="59"/>
      <c r="DW23" s="59"/>
      <c r="DX23" s="59"/>
      <c r="DY23" s="59"/>
      <c r="DZ23" s="59"/>
      <c r="EA23" s="59"/>
      <c r="EB23" s="59"/>
      <c r="EC23" s="59"/>
      <c r="ED23" s="59"/>
      <c r="EE23" s="59"/>
      <c r="EF23" s="59"/>
      <c r="EG23" s="59"/>
      <c r="EH23" s="59"/>
      <c r="EI23" s="59"/>
      <c r="EJ23" s="59"/>
      <c r="EK23" s="59"/>
      <c r="EL23" s="59"/>
      <c r="EM23" s="59"/>
      <c r="EN23" s="59"/>
      <c r="EO23" s="59"/>
      <c r="EP23" s="59"/>
      <c r="EQ23" s="59"/>
      <c r="ER23" s="59"/>
      <c r="ES23" s="59"/>
      <c r="ET23" s="59"/>
      <c r="EU23" s="59"/>
      <c r="EV23" s="59"/>
      <c r="EW23" s="59"/>
      <c r="EX23" s="59"/>
      <c r="EY23" s="59"/>
      <c r="EZ23" s="59"/>
      <c r="FA23" s="59"/>
      <c r="FB23" s="59"/>
      <c r="FC23" s="59"/>
      <c r="FD23" s="59"/>
      <c r="FE23" s="59"/>
      <c r="FF23" s="59"/>
      <c r="FG23" s="59"/>
      <c r="FH23" s="59"/>
      <c r="FI23" s="59"/>
      <c r="FJ23" s="59"/>
      <c r="FK23" s="59"/>
      <c r="FL23" s="59"/>
      <c r="FM23" s="59"/>
      <c r="FN23" s="59"/>
      <c r="FO23" s="59"/>
      <c r="FP23" s="59"/>
      <c r="FQ23" s="59"/>
      <c r="FR23" s="59"/>
      <c r="FS23" s="59"/>
      <c r="FT23" s="59"/>
      <c r="FU23" s="59"/>
      <c r="FV23" s="59"/>
      <c r="FW23" s="59"/>
      <c r="FX23" s="59"/>
      <c r="FY23" s="59"/>
      <c r="FZ23" s="59"/>
      <c r="GA23" s="59"/>
      <c r="GB23" s="59"/>
      <c r="GC23" s="59"/>
      <c r="GD23" s="59"/>
      <c r="GE23" s="59"/>
      <c r="GF23" s="59"/>
      <c r="GG23" s="59"/>
      <c r="GH23" s="59"/>
      <c r="GI23" s="59"/>
      <c r="GJ23" s="59"/>
      <c r="GK23" s="59"/>
      <c r="GL23" s="59"/>
      <c r="GM23" s="59"/>
      <c r="GN23" s="59"/>
      <c r="GO23" s="59"/>
      <c r="GP23" s="59"/>
      <c r="GQ23" s="59"/>
      <c r="GR23" s="59"/>
      <c r="GS23" s="59"/>
      <c r="GT23" s="59"/>
      <c r="GU23" s="59"/>
      <c r="GV23" s="59"/>
      <c r="GW23" s="59"/>
      <c r="GX23" s="59"/>
      <c r="GY23" s="59"/>
      <c r="GZ23" s="59"/>
      <c r="HA23" s="59"/>
      <c r="HB23" s="59"/>
      <c r="HC23" s="59"/>
      <c r="HD23" s="59"/>
      <c r="HE23" s="59"/>
      <c r="HF23" s="59"/>
      <c r="HG23" s="59"/>
      <c r="HH23" s="59"/>
      <c r="HI23" s="59"/>
      <c r="HJ23" s="59"/>
      <c r="HK23" s="59"/>
      <c r="HL23" s="59"/>
      <c r="HM23" s="59"/>
      <c r="HN23" s="59"/>
      <c r="HO23" s="59"/>
      <c r="HP23" s="59"/>
      <c r="HQ23" s="59"/>
      <c r="HR23" s="59"/>
      <c r="HS23" s="59"/>
      <c r="HT23" s="59"/>
    </row>
    <row r="24" spans="1:228" ht="22.5">
      <c r="A24" s="6"/>
      <c r="B24" s="30">
        <f t="shared" si="1"/>
        <v>15</v>
      </c>
      <c r="C24" s="8" t="s">
        <v>65</v>
      </c>
      <c r="D24" s="9" t="s">
        <v>66</v>
      </c>
      <c r="E24" s="58">
        <v>1</v>
      </c>
      <c r="F24" s="11"/>
      <c r="G24" s="31">
        <f t="shared" si="0"/>
        <v>0</v>
      </c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  <c r="CX24" s="59"/>
      <c r="CY24" s="59"/>
      <c r="CZ24" s="59"/>
      <c r="DA24" s="59"/>
      <c r="DB24" s="59"/>
      <c r="DC24" s="59"/>
      <c r="DD24" s="59"/>
      <c r="DE24" s="59"/>
      <c r="DF24" s="59"/>
      <c r="DG24" s="59"/>
      <c r="DH24" s="59"/>
      <c r="DI24" s="59"/>
      <c r="DJ24" s="59"/>
      <c r="DK24" s="59"/>
      <c r="DL24" s="59"/>
      <c r="DM24" s="59"/>
      <c r="DN24" s="59"/>
      <c r="DO24" s="59"/>
      <c r="DP24" s="59"/>
      <c r="DQ24" s="59"/>
      <c r="DR24" s="59"/>
      <c r="DS24" s="59"/>
      <c r="DT24" s="59"/>
      <c r="DU24" s="59"/>
      <c r="DV24" s="59"/>
      <c r="DW24" s="59"/>
      <c r="DX24" s="59"/>
      <c r="DY24" s="59"/>
      <c r="DZ24" s="59"/>
      <c r="EA24" s="59"/>
      <c r="EB24" s="59"/>
      <c r="EC24" s="59"/>
      <c r="ED24" s="59"/>
      <c r="EE24" s="59"/>
      <c r="EF24" s="59"/>
      <c r="EG24" s="59"/>
      <c r="EH24" s="59"/>
      <c r="EI24" s="59"/>
      <c r="EJ24" s="59"/>
      <c r="EK24" s="59"/>
      <c r="EL24" s="59"/>
      <c r="EM24" s="59"/>
      <c r="EN24" s="59"/>
      <c r="EO24" s="59"/>
      <c r="EP24" s="59"/>
      <c r="EQ24" s="59"/>
      <c r="ER24" s="59"/>
      <c r="ES24" s="59"/>
      <c r="ET24" s="59"/>
      <c r="EU24" s="59"/>
      <c r="EV24" s="59"/>
      <c r="EW24" s="59"/>
      <c r="EX24" s="59"/>
      <c r="EY24" s="59"/>
      <c r="EZ24" s="59"/>
      <c r="FA24" s="59"/>
      <c r="FB24" s="59"/>
      <c r="FC24" s="59"/>
      <c r="FD24" s="59"/>
      <c r="FE24" s="59"/>
      <c r="FF24" s="59"/>
      <c r="FG24" s="59"/>
      <c r="FH24" s="59"/>
      <c r="FI24" s="59"/>
      <c r="FJ24" s="59"/>
      <c r="FK24" s="59"/>
      <c r="FL24" s="59"/>
      <c r="FM24" s="59"/>
      <c r="FN24" s="59"/>
      <c r="FO24" s="59"/>
      <c r="FP24" s="59"/>
      <c r="FQ24" s="59"/>
      <c r="FR24" s="59"/>
      <c r="FS24" s="59"/>
      <c r="FT24" s="59"/>
      <c r="FU24" s="59"/>
      <c r="FV24" s="59"/>
      <c r="FW24" s="59"/>
      <c r="FX24" s="59"/>
      <c r="FY24" s="59"/>
      <c r="FZ24" s="59"/>
      <c r="GA24" s="59"/>
      <c r="GB24" s="59"/>
      <c r="GC24" s="59"/>
      <c r="GD24" s="59"/>
      <c r="GE24" s="59"/>
      <c r="GF24" s="59"/>
      <c r="GG24" s="59"/>
      <c r="GH24" s="59"/>
      <c r="GI24" s="59"/>
      <c r="GJ24" s="59"/>
      <c r="GK24" s="59"/>
      <c r="GL24" s="59"/>
      <c r="GM24" s="59"/>
      <c r="GN24" s="59"/>
      <c r="GO24" s="59"/>
      <c r="GP24" s="59"/>
      <c r="GQ24" s="59"/>
      <c r="GR24" s="59"/>
      <c r="GS24" s="59"/>
      <c r="GT24" s="59"/>
      <c r="GU24" s="59"/>
      <c r="GV24" s="59"/>
      <c r="GW24" s="59"/>
      <c r="GX24" s="59"/>
      <c r="GY24" s="59"/>
      <c r="GZ24" s="59"/>
      <c r="HA24" s="59"/>
      <c r="HB24" s="59"/>
      <c r="HC24" s="59"/>
      <c r="HD24" s="59"/>
      <c r="HE24" s="59"/>
      <c r="HF24" s="59"/>
      <c r="HG24" s="59"/>
      <c r="HH24" s="59"/>
      <c r="HI24" s="59"/>
      <c r="HJ24" s="59"/>
      <c r="HK24" s="59"/>
      <c r="HL24" s="59"/>
      <c r="HM24" s="59"/>
      <c r="HN24" s="59"/>
      <c r="HO24" s="59"/>
      <c r="HP24" s="59"/>
      <c r="HQ24" s="59"/>
      <c r="HR24" s="59"/>
      <c r="HS24" s="59"/>
      <c r="HT24" s="59"/>
    </row>
    <row r="25" spans="1:228" ht="22.5">
      <c r="A25" s="6"/>
      <c r="B25" s="30">
        <f t="shared" si="1"/>
        <v>16</v>
      </c>
      <c r="C25" s="8">
        <v>220111865</v>
      </c>
      <c r="D25" s="9" t="s">
        <v>41</v>
      </c>
      <c r="E25" s="58">
        <v>1</v>
      </c>
      <c r="F25" s="11"/>
      <c r="G25" s="31">
        <f t="shared" si="0"/>
        <v>0</v>
      </c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  <c r="CX25" s="59"/>
      <c r="CY25" s="59"/>
      <c r="CZ25" s="59"/>
      <c r="DA25" s="59"/>
      <c r="DB25" s="59"/>
      <c r="DC25" s="59"/>
      <c r="DD25" s="59"/>
      <c r="DE25" s="59"/>
      <c r="DF25" s="59"/>
      <c r="DG25" s="59"/>
      <c r="DH25" s="59"/>
      <c r="DI25" s="59"/>
      <c r="DJ25" s="59"/>
      <c r="DK25" s="59"/>
      <c r="DL25" s="59"/>
      <c r="DM25" s="59"/>
      <c r="DN25" s="59"/>
      <c r="DO25" s="59"/>
      <c r="DP25" s="59"/>
      <c r="DQ25" s="59"/>
      <c r="DR25" s="59"/>
      <c r="DS25" s="59"/>
      <c r="DT25" s="59"/>
      <c r="DU25" s="59"/>
      <c r="DV25" s="59"/>
      <c r="DW25" s="59"/>
      <c r="DX25" s="59"/>
      <c r="DY25" s="59"/>
      <c r="DZ25" s="59"/>
      <c r="EA25" s="59"/>
      <c r="EB25" s="59"/>
      <c r="EC25" s="59"/>
      <c r="ED25" s="59"/>
      <c r="EE25" s="59"/>
      <c r="EF25" s="59"/>
      <c r="EG25" s="59"/>
      <c r="EH25" s="59"/>
      <c r="EI25" s="59"/>
      <c r="EJ25" s="59"/>
      <c r="EK25" s="59"/>
      <c r="EL25" s="59"/>
      <c r="EM25" s="59"/>
      <c r="EN25" s="59"/>
      <c r="EO25" s="59"/>
      <c r="EP25" s="59"/>
      <c r="EQ25" s="59"/>
      <c r="ER25" s="59"/>
      <c r="ES25" s="59"/>
      <c r="ET25" s="59"/>
      <c r="EU25" s="59"/>
      <c r="EV25" s="59"/>
      <c r="EW25" s="59"/>
      <c r="EX25" s="59"/>
      <c r="EY25" s="59"/>
      <c r="EZ25" s="59"/>
      <c r="FA25" s="59"/>
      <c r="FB25" s="59"/>
      <c r="FC25" s="59"/>
      <c r="FD25" s="59"/>
      <c r="FE25" s="59"/>
      <c r="FF25" s="59"/>
      <c r="FG25" s="59"/>
      <c r="FH25" s="59"/>
      <c r="FI25" s="59"/>
      <c r="FJ25" s="59"/>
      <c r="FK25" s="59"/>
      <c r="FL25" s="59"/>
      <c r="FM25" s="59"/>
      <c r="FN25" s="59"/>
      <c r="FO25" s="59"/>
      <c r="FP25" s="59"/>
      <c r="FQ25" s="59"/>
      <c r="FR25" s="59"/>
      <c r="FS25" s="59"/>
      <c r="FT25" s="59"/>
      <c r="FU25" s="59"/>
      <c r="FV25" s="59"/>
      <c r="FW25" s="59"/>
      <c r="FX25" s="59"/>
      <c r="FY25" s="59"/>
      <c r="FZ25" s="59"/>
      <c r="GA25" s="59"/>
      <c r="GB25" s="59"/>
      <c r="GC25" s="59"/>
      <c r="GD25" s="59"/>
      <c r="GE25" s="59"/>
      <c r="GF25" s="59"/>
      <c r="GG25" s="59"/>
      <c r="GH25" s="59"/>
      <c r="GI25" s="59"/>
      <c r="GJ25" s="59"/>
      <c r="GK25" s="59"/>
      <c r="GL25" s="59"/>
      <c r="GM25" s="59"/>
      <c r="GN25" s="59"/>
      <c r="GO25" s="59"/>
      <c r="GP25" s="59"/>
      <c r="GQ25" s="59"/>
      <c r="GR25" s="59"/>
      <c r="GS25" s="59"/>
      <c r="GT25" s="59"/>
      <c r="GU25" s="59"/>
      <c r="GV25" s="59"/>
      <c r="GW25" s="59"/>
      <c r="GX25" s="59"/>
      <c r="GY25" s="59"/>
      <c r="GZ25" s="59"/>
      <c r="HA25" s="59"/>
      <c r="HB25" s="59"/>
      <c r="HC25" s="59"/>
      <c r="HD25" s="59"/>
      <c r="HE25" s="59"/>
      <c r="HF25" s="59"/>
      <c r="HG25" s="59"/>
      <c r="HH25" s="59"/>
      <c r="HI25" s="59"/>
      <c r="HJ25" s="59"/>
      <c r="HK25" s="59"/>
      <c r="HL25" s="59"/>
      <c r="HM25" s="59"/>
      <c r="HN25" s="59"/>
      <c r="HO25" s="59"/>
      <c r="HP25" s="59"/>
      <c r="HQ25" s="59"/>
      <c r="HR25" s="59"/>
      <c r="HS25" s="59"/>
      <c r="HT25" s="59"/>
    </row>
    <row r="26" spans="1:228" ht="22.5">
      <c r="A26" s="6"/>
      <c r="B26" s="30">
        <f t="shared" si="1"/>
        <v>17</v>
      </c>
      <c r="C26" s="8" t="s">
        <v>45</v>
      </c>
      <c r="D26" s="9" t="s">
        <v>46</v>
      </c>
      <c r="E26" s="58">
        <v>1</v>
      </c>
      <c r="F26" s="11"/>
      <c r="G26" s="31">
        <f t="shared" si="0"/>
        <v>0</v>
      </c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  <c r="CX26" s="59"/>
      <c r="CY26" s="59"/>
      <c r="CZ26" s="59"/>
      <c r="DA26" s="59"/>
      <c r="DB26" s="59"/>
      <c r="DC26" s="59"/>
      <c r="DD26" s="59"/>
      <c r="DE26" s="59"/>
      <c r="DF26" s="59"/>
      <c r="DG26" s="59"/>
      <c r="DH26" s="59"/>
      <c r="DI26" s="59"/>
      <c r="DJ26" s="59"/>
      <c r="DK26" s="59"/>
      <c r="DL26" s="59"/>
      <c r="DM26" s="59"/>
      <c r="DN26" s="59"/>
      <c r="DO26" s="59"/>
      <c r="DP26" s="59"/>
      <c r="DQ26" s="59"/>
      <c r="DR26" s="59"/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  <c r="EG26" s="59"/>
      <c r="EH26" s="59"/>
      <c r="EI26" s="59"/>
      <c r="EJ26" s="59"/>
      <c r="EK26" s="59"/>
      <c r="EL26" s="59"/>
      <c r="EM26" s="59"/>
      <c r="EN26" s="59"/>
      <c r="EO26" s="59"/>
      <c r="EP26" s="59"/>
      <c r="EQ26" s="59"/>
      <c r="ER26" s="59"/>
      <c r="ES26" s="59"/>
      <c r="ET26" s="59"/>
      <c r="EU26" s="59"/>
      <c r="EV26" s="59"/>
      <c r="EW26" s="59"/>
      <c r="EX26" s="59"/>
      <c r="EY26" s="59"/>
      <c r="EZ26" s="59"/>
      <c r="FA26" s="59"/>
      <c r="FB26" s="59"/>
      <c r="FC26" s="59"/>
      <c r="FD26" s="59"/>
      <c r="FE26" s="59"/>
      <c r="FF26" s="59"/>
      <c r="FG26" s="59"/>
      <c r="FH26" s="59"/>
      <c r="FI26" s="59"/>
      <c r="FJ26" s="59"/>
      <c r="FK26" s="59"/>
      <c r="FL26" s="59"/>
      <c r="FM26" s="59"/>
      <c r="FN26" s="59"/>
      <c r="FO26" s="59"/>
      <c r="FP26" s="59"/>
      <c r="FQ26" s="59"/>
      <c r="FR26" s="59"/>
      <c r="FS26" s="59"/>
      <c r="FT26" s="59"/>
      <c r="FU26" s="59"/>
      <c r="FV26" s="59"/>
      <c r="FW26" s="59"/>
      <c r="FX26" s="59"/>
      <c r="FY26" s="59"/>
      <c r="FZ26" s="59"/>
      <c r="GA26" s="59"/>
      <c r="GB26" s="59"/>
      <c r="GC26" s="59"/>
      <c r="GD26" s="59"/>
      <c r="GE26" s="59"/>
      <c r="GF26" s="59"/>
      <c r="GG26" s="59"/>
      <c r="GH26" s="59"/>
      <c r="GI26" s="59"/>
      <c r="GJ26" s="59"/>
      <c r="GK26" s="59"/>
      <c r="GL26" s="59"/>
      <c r="GM26" s="59"/>
      <c r="GN26" s="59"/>
      <c r="GO26" s="59"/>
      <c r="GP26" s="59"/>
      <c r="GQ26" s="59"/>
      <c r="GR26" s="59"/>
      <c r="GS26" s="59"/>
      <c r="GT26" s="59"/>
      <c r="GU26" s="59"/>
      <c r="GV26" s="59"/>
      <c r="GW26" s="59"/>
      <c r="GX26" s="59"/>
      <c r="GY26" s="59"/>
      <c r="GZ26" s="59"/>
      <c r="HA26" s="59"/>
      <c r="HB26" s="59"/>
      <c r="HC26" s="59"/>
      <c r="HD26" s="59"/>
      <c r="HE26" s="59"/>
      <c r="HF26" s="59"/>
      <c r="HG26" s="59"/>
      <c r="HH26" s="59"/>
      <c r="HI26" s="59"/>
      <c r="HJ26" s="59"/>
      <c r="HK26" s="59"/>
      <c r="HL26" s="59"/>
      <c r="HM26" s="59"/>
      <c r="HN26" s="59"/>
      <c r="HO26" s="59"/>
      <c r="HP26" s="59"/>
      <c r="HQ26" s="59"/>
      <c r="HR26" s="59"/>
      <c r="HS26" s="59"/>
      <c r="HT26" s="59"/>
    </row>
    <row r="27" spans="1:228" ht="11.25">
      <c r="A27" s="6"/>
      <c r="B27" s="30"/>
      <c r="C27" s="8"/>
      <c r="D27" s="9"/>
      <c r="E27" s="58"/>
      <c r="F27" s="11"/>
      <c r="G27" s="31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  <c r="CX27" s="59"/>
      <c r="CY27" s="59"/>
      <c r="CZ27" s="59"/>
      <c r="DA27" s="59"/>
      <c r="DB27" s="59"/>
      <c r="DC27" s="59"/>
      <c r="DD27" s="59"/>
      <c r="DE27" s="59"/>
      <c r="DF27" s="59"/>
      <c r="DG27" s="59"/>
      <c r="DH27" s="59"/>
      <c r="DI27" s="59"/>
      <c r="DJ27" s="59"/>
      <c r="DK27" s="59"/>
      <c r="DL27" s="59"/>
      <c r="DM27" s="59"/>
      <c r="DN27" s="59"/>
      <c r="DO27" s="59"/>
      <c r="DP27" s="59"/>
      <c r="DQ27" s="59"/>
      <c r="DR27" s="59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  <c r="EG27" s="59"/>
      <c r="EH27" s="59"/>
      <c r="EI27" s="59"/>
      <c r="EJ27" s="59"/>
      <c r="EK27" s="59"/>
      <c r="EL27" s="59"/>
      <c r="EM27" s="59"/>
      <c r="EN27" s="59"/>
      <c r="EO27" s="59"/>
      <c r="EP27" s="59"/>
      <c r="EQ27" s="59"/>
      <c r="ER27" s="59"/>
      <c r="ES27" s="59"/>
      <c r="ET27" s="59"/>
      <c r="EU27" s="59"/>
      <c r="EV27" s="59"/>
      <c r="EW27" s="59"/>
      <c r="EX27" s="59"/>
      <c r="EY27" s="59"/>
      <c r="EZ27" s="59"/>
      <c r="FA27" s="59"/>
      <c r="FB27" s="59"/>
      <c r="FC27" s="59"/>
      <c r="FD27" s="59"/>
      <c r="FE27" s="59"/>
      <c r="FF27" s="59"/>
      <c r="FG27" s="59"/>
      <c r="FH27" s="59"/>
      <c r="FI27" s="59"/>
      <c r="FJ27" s="59"/>
      <c r="FK27" s="59"/>
      <c r="FL27" s="59"/>
      <c r="FM27" s="59"/>
      <c r="FN27" s="59"/>
      <c r="FO27" s="59"/>
      <c r="FP27" s="59"/>
      <c r="FQ27" s="59"/>
      <c r="FR27" s="59"/>
      <c r="FS27" s="59"/>
      <c r="FT27" s="59"/>
      <c r="FU27" s="59"/>
      <c r="FV27" s="59"/>
      <c r="FW27" s="59"/>
      <c r="FX27" s="59"/>
      <c r="FY27" s="59"/>
      <c r="FZ27" s="59"/>
      <c r="GA27" s="59"/>
      <c r="GB27" s="59"/>
      <c r="GC27" s="59"/>
      <c r="GD27" s="59"/>
      <c r="GE27" s="59"/>
      <c r="GF27" s="59"/>
      <c r="GG27" s="59"/>
      <c r="GH27" s="59"/>
      <c r="GI27" s="59"/>
      <c r="GJ27" s="59"/>
      <c r="GK27" s="59"/>
      <c r="GL27" s="59"/>
      <c r="GM27" s="59"/>
      <c r="GN27" s="59"/>
      <c r="GO27" s="59"/>
      <c r="GP27" s="59"/>
      <c r="GQ27" s="59"/>
      <c r="GR27" s="59"/>
      <c r="GS27" s="59"/>
      <c r="GT27" s="59"/>
      <c r="GU27" s="59"/>
      <c r="GV27" s="59"/>
      <c r="GW27" s="59"/>
      <c r="GX27" s="59"/>
      <c r="GY27" s="59"/>
      <c r="GZ27" s="59"/>
      <c r="HA27" s="59"/>
      <c r="HB27" s="59"/>
      <c r="HC27" s="59"/>
      <c r="HD27" s="59"/>
      <c r="HE27" s="59"/>
      <c r="HF27" s="59"/>
      <c r="HG27" s="59"/>
      <c r="HH27" s="59"/>
      <c r="HI27" s="59"/>
      <c r="HJ27" s="59"/>
      <c r="HK27" s="59"/>
      <c r="HL27" s="59"/>
      <c r="HM27" s="59"/>
      <c r="HN27" s="59"/>
      <c r="HO27" s="59"/>
      <c r="HP27" s="59"/>
      <c r="HQ27" s="59"/>
      <c r="HR27" s="59"/>
      <c r="HS27" s="59"/>
      <c r="HT27" s="59"/>
    </row>
    <row r="28" spans="1:228" ht="14.1" customHeight="1">
      <c r="A28" s="39"/>
      <c r="B28" s="66" t="s">
        <v>17</v>
      </c>
      <c r="C28" s="67"/>
      <c r="D28" s="67"/>
      <c r="E28" s="67"/>
      <c r="F28" s="51"/>
      <c r="G28" s="56">
        <f>SUM(G29:G36)</f>
        <v>0</v>
      </c>
    </row>
    <row r="29" spans="1:228" ht="11.25">
      <c r="A29" s="6"/>
      <c r="B29" s="32">
        <f>B26+1</f>
        <v>18</v>
      </c>
      <c r="C29" s="12">
        <v>220370429</v>
      </c>
      <c r="D29" s="13" t="s">
        <v>50</v>
      </c>
      <c r="E29" s="61">
        <f>E10</f>
        <v>1</v>
      </c>
      <c r="F29" s="15"/>
      <c r="G29" s="33">
        <f t="shared" ref="G29:G36" si="2">ROUND(F29*E29,2)</f>
        <v>0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  <c r="CX29" s="59"/>
      <c r="CY29" s="59"/>
      <c r="CZ29" s="59"/>
      <c r="DA29" s="59"/>
      <c r="DB29" s="59"/>
      <c r="DC29" s="59"/>
      <c r="DD29" s="59"/>
      <c r="DE29" s="59"/>
      <c r="DF29" s="59"/>
      <c r="DG29" s="59"/>
      <c r="DH29" s="59"/>
      <c r="DI29" s="59"/>
      <c r="DJ29" s="59"/>
      <c r="DK29" s="59"/>
      <c r="DL29" s="59"/>
      <c r="DM29" s="59"/>
      <c r="DN29" s="59"/>
      <c r="DO29" s="59"/>
      <c r="DP29" s="59"/>
      <c r="DQ29" s="59"/>
      <c r="DR29" s="59"/>
      <c r="DS29" s="59"/>
      <c r="DT29" s="59"/>
      <c r="DU29" s="59"/>
      <c r="DV29" s="59"/>
      <c r="DW29" s="59"/>
      <c r="DX29" s="59"/>
      <c r="DY29" s="59"/>
      <c r="DZ29" s="59"/>
      <c r="EA29" s="59"/>
      <c r="EB29" s="59"/>
      <c r="EC29" s="59"/>
      <c r="ED29" s="59"/>
      <c r="EE29" s="59"/>
      <c r="EF29" s="59"/>
      <c r="EG29" s="59"/>
      <c r="EH29" s="59"/>
      <c r="EI29" s="59"/>
      <c r="EJ29" s="59"/>
      <c r="EK29" s="59"/>
      <c r="EL29" s="59"/>
      <c r="EM29" s="59"/>
      <c r="EN29" s="59"/>
      <c r="EO29" s="59"/>
      <c r="EP29" s="59"/>
      <c r="EQ29" s="59"/>
      <c r="ER29" s="59"/>
      <c r="ES29" s="59"/>
      <c r="ET29" s="59"/>
      <c r="EU29" s="59"/>
      <c r="EV29" s="59"/>
      <c r="EW29" s="59"/>
      <c r="EX29" s="59"/>
      <c r="EY29" s="59"/>
      <c r="EZ29" s="59"/>
      <c r="FA29" s="59"/>
      <c r="FB29" s="59"/>
      <c r="FC29" s="59"/>
      <c r="FD29" s="59"/>
      <c r="FE29" s="59"/>
      <c r="FF29" s="59"/>
      <c r="FG29" s="59"/>
      <c r="FH29" s="59"/>
      <c r="FI29" s="59"/>
      <c r="FJ29" s="59"/>
      <c r="FK29" s="59"/>
      <c r="FL29" s="59"/>
      <c r="FM29" s="59"/>
      <c r="FN29" s="59"/>
      <c r="FO29" s="59"/>
      <c r="FP29" s="59"/>
      <c r="FQ29" s="59"/>
      <c r="FR29" s="59"/>
      <c r="FS29" s="59"/>
      <c r="FT29" s="59"/>
      <c r="FU29" s="59"/>
      <c r="FV29" s="59"/>
      <c r="FW29" s="59"/>
      <c r="FX29" s="59"/>
      <c r="FY29" s="59"/>
      <c r="FZ29" s="59"/>
      <c r="GA29" s="59"/>
      <c r="GB29" s="59"/>
      <c r="GC29" s="59"/>
      <c r="GD29" s="59"/>
      <c r="GE29" s="59"/>
      <c r="GF29" s="59"/>
      <c r="GG29" s="59"/>
      <c r="GH29" s="59"/>
      <c r="GI29" s="59"/>
      <c r="GJ29" s="59"/>
      <c r="GK29" s="59"/>
      <c r="GL29" s="59"/>
      <c r="GM29" s="59"/>
      <c r="GN29" s="59"/>
      <c r="GO29" s="59"/>
      <c r="GP29" s="59"/>
      <c r="GQ29" s="59"/>
      <c r="GR29" s="59"/>
      <c r="GS29" s="59"/>
      <c r="GT29" s="59"/>
      <c r="GU29" s="59"/>
      <c r="GV29" s="59"/>
      <c r="GW29" s="59"/>
      <c r="GX29" s="59"/>
      <c r="GY29" s="59"/>
      <c r="GZ29" s="59"/>
      <c r="HA29" s="59"/>
      <c r="HB29" s="59"/>
      <c r="HC29" s="59"/>
      <c r="HD29" s="59"/>
      <c r="HE29" s="59"/>
      <c r="HF29" s="59"/>
      <c r="HG29" s="59"/>
      <c r="HH29" s="59"/>
      <c r="HI29" s="59"/>
      <c r="HJ29" s="59"/>
      <c r="HK29" s="59"/>
      <c r="HL29" s="59"/>
      <c r="HM29" s="59"/>
      <c r="HN29" s="59"/>
      <c r="HO29" s="59"/>
      <c r="HP29" s="59"/>
      <c r="HQ29" s="59"/>
      <c r="HR29" s="59"/>
      <c r="HS29" s="59"/>
      <c r="HT29" s="59"/>
    </row>
    <row r="30" spans="1:228" ht="11.25">
      <c r="A30" s="39"/>
      <c r="B30" s="32">
        <f>B29+1</f>
        <v>19</v>
      </c>
      <c r="C30" s="12">
        <v>220321722</v>
      </c>
      <c r="D30" s="13" t="s">
        <v>33</v>
      </c>
      <c r="E30" s="14">
        <f>E11</f>
        <v>1</v>
      </c>
      <c r="F30" s="15"/>
      <c r="G30" s="33">
        <f t="shared" si="2"/>
        <v>0</v>
      </c>
    </row>
    <row r="31" spans="1:228" ht="11.25">
      <c r="A31" s="39"/>
      <c r="B31" s="32">
        <f t="shared" ref="B31:B36" si="3">B30+1</f>
        <v>20</v>
      </c>
      <c r="C31" s="12">
        <v>220370531</v>
      </c>
      <c r="D31" s="13" t="s">
        <v>96</v>
      </c>
      <c r="E31" s="14">
        <f>E15+E16</f>
        <v>102</v>
      </c>
      <c r="F31" s="15"/>
      <c r="G31" s="33">
        <f t="shared" si="2"/>
        <v>0</v>
      </c>
    </row>
    <row r="32" spans="1:228" ht="11.25">
      <c r="A32" s="39"/>
      <c r="B32" s="32">
        <f t="shared" si="3"/>
        <v>21</v>
      </c>
      <c r="C32" s="12">
        <v>220330101</v>
      </c>
      <c r="D32" s="13" t="s">
        <v>97</v>
      </c>
      <c r="E32" s="14">
        <f>E17</f>
        <v>9</v>
      </c>
      <c r="F32" s="15"/>
      <c r="G32" s="33">
        <f t="shared" si="2"/>
        <v>0</v>
      </c>
    </row>
    <row r="33" spans="1:1013" ht="22.5">
      <c r="A33" s="39"/>
      <c r="B33" s="32">
        <f t="shared" si="3"/>
        <v>22</v>
      </c>
      <c r="C33" s="12">
        <v>210010351</v>
      </c>
      <c r="D33" s="13" t="s">
        <v>55</v>
      </c>
      <c r="E33" s="14">
        <f>E19</f>
        <v>3</v>
      </c>
      <c r="F33" s="15"/>
      <c r="G33" s="33">
        <f t="shared" si="2"/>
        <v>0</v>
      </c>
    </row>
    <row r="34" spans="1:1013" ht="11.25">
      <c r="A34" s="39"/>
      <c r="B34" s="32">
        <f t="shared" si="3"/>
        <v>23</v>
      </c>
      <c r="C34" s="12">
        <v>220370415</v>
      </c>
      <c r="D34" s="13" t="s">
        <v>38</v>
      </c>
      <c r="E34" s="14">
        <f>E14</f>
        <v>1</v>
      </c>
      <c r="F34" s="15"/>
      <c r="G34" s="33">
        <f t="shared" si="2"/>
        <v>0</v>
      </c>
    </row>
    <row r="35" spans="1:1013" ht="11.25">
      <c r="A35" s="6"/>
      <c r="B35" s="32">
        <f t="shared" si="3"/>
        <v>24</v>
      </c>
      <c r="C35" s="12" t="s">
        <v>48</v>
      </c>
      <c r="D35" s="13" t="s">
        <v>49</v>
      </c>
      <c r="E35" s="60">
        <v>8</v>
      </c>
      <c r="F35" s="15"/>
      <c r="G35" s="33">
        <f t="shared" si="2"/>
        <v>0</v>
      </c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  <c r="CX35" s="59"/>
      <c r="CY35" s="59"/>
      <c r="CZ35" s="59"/>
      <c r="DA35" s="59"/>
      <c r="DB35" s="59"/>
      <c r="DC35" s="59"/>
      <c r="DD35" s="59"/>
      <c r="DE35" s="59"/>
      <c r="DF35" s="59"/>
      <c r="DG35" s="59"/>
      <c r="DH35" s="59"/>
      <c r="DI35" s="59"/>
      <c r="DJ35" s="59"/>
      <c r="DK35" s="59"/>
      <c r="DL35" s="59"/>
      <c r="DM35" s="59"/>
      <c r="DN35" s="59"/>
      <c r="DO35" s="59"/>
      <c r="DP35" s="59"/>
      <c r="DQ35" s="59"/>
      <c r="DR35" s="59"/>
      <c r="DS35" s="59"/>
      <c r="DT35" s="59"/>
      <c r="DU35" s="59"/>
      <c r="DV35" s="59"/>
      <c r="DW35" s="59"/>
      <c r="DX35" s="59"/>
      <c r="DY35" s="59"/>
      <c r="DZ35" s="59"/>
      <c r="EA35" s="59"/>
      <c r="EB35" s="59"/>
      <c r="EC35" s="59"/>
      <c r="ED35" s="59"/>
      <c r="EE35" s="59"/>
      <c r="EF35" s="59"/>
      <c r="EG35" s="59"/>
      <c r="EH35" s="59"/>
      <c r="EI35" s="59"/>
      <c r="EJ35" s="59"/>
      <c r="EK35" s="59"/>
      <c r="EL35" s="59"/>
      <c r="EM35" s="59"/>
      <c r="EN35" s="59"/>
      <c r="EO35" s="59"/>
      <c r="EP35" s="59"/>
      <c r="EQ35" s="59"/>
      <c r="ER35" s="59"/>
      <c r="ES35" s="59"/>
      <c r="ET35" s="59"/>
      <c r="EU35" s="59"/>
      <c r="EV35" s="59"/>
      <c r="EW35" s="59"/>
      <c r="EX35" s="59"/>
      <c r="EY35" s="59"/>
      <c r="EZ35" s="59"/>
      <c r="FA35" s="59"/>
      <c r="FB35" s="59"/>
      <c r="FC35" s="59"/>
      <c r="FD35" s="59"/>
      <c r="FE35" s="59"/>
      <c r="FF35" s="59"/>
      <c r="FG35" s="59"/>
      <c r="FH35" s="59"/>
      <c r="FI35" s="59"/>
      <c r="FJ35" s="59"/>
      <c r="FK35" s="59"/>
      <c r="FL35" s="59"/>
      <c r="FM35" s="59"/>
      <c r="FN35" s="59"/>
      <c r="FO35" s="59"/>
      <c r="FP35" s="59"/>
      <c r="FQ35" s="59"/>
      <c r="FR35" s="59"/>
      <c r="FS35" s="59"/>
      <c r="FT35" s="59"/>
      <c r="FU35" s="59"/>
      <c r="FV35" s="59"/>
      <c r="FW35" s="59"/>
      <c r="FX35" s="59"/>
      <c r="FY35" s="59"/>
      <c r="FZ35" s="59"/>
      <c r="GA35" s="59"/>
      <c r="GB35" s="59"/>
      <c r="GC35" s="59"/>
      <c r="GD35" s="59"/>
      <c r="GE35" s="59"/>
      <c r="GF35" s="59"/>
      <c r="GG35" s="59"/>
      <c r="GH35" s="59"/>
      <c r="GI35" s="59"/>
      <c r="GJ35" s="59"/>
      <c r="GK35" s="59"/>
      <c r="GL35" s="59"/>
      <c r="GM35" s="59"/>
      <c r="GN35" s="59"/>
      <c r="GO35" s="59"/>
      <c r="GP35" s="59"/>
      <c r="GQ35" s="59"/>
      <c r="GR35" s="59"/>
      <c r="GS35" s="59"/>
      <c r="GT35" s="59"/>
      <c r="GU35" s="59"/>
      <c r="GV35" s="59"/>
      <c r="GW35" s="59"/>
      <c r="GX35" s="59"/>
      <c r="GY35" s="59"/>
      <c r="GZ35" s="59"/>
      <c r="HA35" s="59"/>
      <c r="HB35" s="59"/>
      <c r="HC35" s="59"/>
      <c r="HD35" s="59"/>
      <c r="HE35" s="59"/>
      <c r="HF35" s="59"/>
      <c r="HG35" s="59"/>
      <c r="HH35" s="59"/>
      <c r="HI35" s="59"/>
      <c r="HJ35" s="59"/>
      <c r="HK35" s="59"/>
      <c r="HL35" s="59"/>
      <c r="HM35" s="59"/>
      <c r="HN35" s="59"/>
      <c r="HO35" s="59"/>
      <c r="HP35" s="59"/>
      <c r="HQ35" s="59"/>
      <c r="HR35" s="59"/>
      <c r="HS35" s="59"/>
      <c r="HT35" s="59"/>
    </row>
    <row r="36" spans="1:1013" ht="22.5">
      <c r="A36" s="39"/>
      <c r="B36" s="32">
        <f t="shared" si="3"/>
        <v>25</v>
      </c>
      <c r="C36" s="12">
        <v>220370088</v>
      </c>
      <c r="D36" s="13" t="s">
        <v>47</v>
      </c>
      <c r="E36" s="14">
        <v>1</v>
      </c>
      <c r="F36" s="15"/>
      <c r="G36" s="33">
        <f t="shared" si="2"/>
        <v>0</v>
      </c>
    </row>
    <row r="37" spans="1:1013" ht="11.25">
      <c r="A37" s="39"/>
      <c r="B37" s="32"/>
      <c r="C37" s="12"/>
      <c r="D37" s="13"/>
      <c r="E37" s="14"/>
      <c r="F37" s="15"/>
      <c r="G37" s="33"/>
    </row>
    <row r="38" spans="1:1013" ht="14.1" customHeight="1">
      <c r="A38" s="39"/>
      <c r="B38" s="66" t="s">
        <v>29</v>
      </c>
      <c r="C38" s="67"/>
      <c r="D38" s="67"/>
      <c r="E38" s="67"/>
      <c r="F38" s="51"/>
      <c r="G38" s="56">
        <f>SUM(G39:G57)</f>
        <v>0</v>
      </c>
    </row>
    <row r="39" spans="1:1013" s="6" customFormat="1" ht="22.5">
      <c r="A39" s="39"/>
      <c r="B39" s="30">
        <f>B36+1</f>
        <v>26</v>
      </c>
      <c r="C39" s="8" t="s">
        <v>98</v>
      </c>
      <c r="D39" s="64" t="s">
        <v>109</v>
      </c>
      <c r="E39" s="17">
        <v>1400</v>
      </c>
      <c r="F39" s="11"/>
      <c r="G39" s="31">
        <f>ROUND(E39*F39,2)</f>
        <v>0</v>
      </c>
      <c r="H39" s="5"/>
      <c r="I39" s="5"/>
      <c r="J39" s="5"/>
      <c r="K39" s="59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ALU39"/>
      <c r="ALV39"/>
      <c r="ALW39"/>
      <c r="ALX39"/>
      <c r="ALY39"/>
    </row>
    <row r="40" spans="1:1013" s="6" customFormat="1" ht="29.25">
      <c r="A40" s="39"/>
      <c r="B40" s="30">
        <f>B39+1</f>
        <v>27</v>
      </c>
      <c r="C40" s="8" t="s">
        <v>53</v>
      </c>
      <c r="D40" s="64" t="s">
        <v>54</v>
      </c>
      <c r="E40" s="17">
        <v>55</v>
      </c>
      <c r="F40" s="11"/>
      <c r="G40" s="31">
        <f t="shared" ref="G40:G57" si="4">ROUND(E40*F40,2)</f>
        <v>0</v>
      </c>
      <c r="H40" s="5"/>
      <c r="I40" s="5"/>
      <c r="J40" s="5"/>
      <c r="K40" s="59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ALU40"/>
      <c r="ALV40"/>
      <c r="ALW40"/>
      <c r="ALX40"/>
      <c r="ALY40"/>
    </row>
    <row r="41" spans="1:1013" s="6" customFormat="1" ht="19.5">
      <c r="A41" s="39"/>
      <c r="B41" s="30">
        <f t="shared" ref="B41:B57" si="5">B40+1</f>
        <v>28</v>
      </c>
      <c r="C41" s="8" t="s">
        <v>99</v>
      </c>
      <c r="D41" s="64" t="s">
        <v>100</v>
      </c>
      <c r="E41" s="17">
        <v>300</v>
      </c>
      <c r="F41" s="11"/>
      <c r="G41" s="31">
        <f t="shared" si="4"/>
        <v>0</v>
      </c>
      <c r="H41" s="5"/>
      <c r="I41" s="5"/>
      <c r="J41" s="5"/>
      <c r="K41" s="59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ALU41"/>
      <c r="ALV41"/>
      <c r="ALW41"/>
      <c r="ALX41"/>
      <c r="ALY41"/>
    </row>
    <row r="42" spans="1:1013" s="6" customFormat="1" ht="19.5">
      <c r="A42" s="39"/>
      <c r="B42" s="30">
        <f t="shared" si="5"/>
        <v>29</v>
      </c>
      <c r="C42" s="8" t="s">
        <v>123</v>
      </c>
      <c r="D42" s="64" t="s">
        <v>76</v>
      </c>
      <c r="E42" s="17">
        <v>30</v>
      </c>
      <c r="F42" s="11"/>
      <c r="G42" s="31">
        <f t="shared" si="4"/>
        <v>0</v>
      </c>
      <c r="H42" s="5"/>
      <c r="I42" s="5"/>
      <c r="J42" s="5"/>
      <c r="K42" s="59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ALU42"/>
      <c r="ALV42"/>
      <c r="ALW42"/>
      <c r="ALX42"/>
      <c r="ALY42"/>
    </row>
    <row r="43" spans="1:1013" s="6" customFormat="1" ht="19.5">
      <c r="A43" s="39"/>
      <c r="B43" s="30">
        <f t="shared" si="5"/>
        <v>30</v>
      </c>
      <c r="C43" s="8" t="s">
        <v>124</v>
      </c>
      <c r="D43" s="64" t="s">
        <v>75</v>
      </c>
      <c r="E43" s="17">
        <v>15</v>
      </c>
      <c r="F43" s="11"/>
      <c r="G43" s="31">
        <f t="shared" si="4"/>
        <v>0</v>
      </c>
      <c r="H43" s="5"/>
      <c r="I43" s="5"/>
      <c r="J43" s="5"/>
      <c r="K43" s="59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ALU43"/>
      <c r="ALV43"/>
      <c r="ALW43"/>
      <c r="ALX43"/>
      <c r="ALY43"/>
    </row>
    <row r="44" spans="1:1013" s="6" customFormat="1" ht="19.5">
      <c r="A44" s="39"/>
      <c r="B44" s="30">
        <f t="shared" si="5"/>
        <v>31</v>
      </c>
      <c r="C44" s="8" t="s">
        <v>122</v>
      </c>
      <c r="D44" s="64" t="s">
        <v>67</v>
      </c>
      <c r="E44" s="17">
        <v>400</v>
      </c>
      <c r="F44" s="11"/>
      <c r="G44" s="31">
        <f t="shared" si="4"/>
        <v>0</v>
      </c>
      <c r="H44" s="5"/>
      <c r="I44" s="5"/>
      <c r="J44" s="5"/>
      <c r="K44" s="59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ALU44"/>
      <c r="ALV44"/>
      <c r="ALW44"/>
      <c r="ALX44"/>
      <c r="ALY44"/>
    </row>
    <row r="45" spans="1:1013" s="6" customFormat="1" ht="11.25">
      <c r="A45" s="39"/>
      <c r="B45" s="30">
        <f t="shared" si="5"/>
        <v>32</v>
      </c>
      <c r="C45" s="8" t="s">
        <v>112</v>
      </c>
      <c r="D45" s="64" t="s">
        <v>128</v>
      </c>
      <c r="E45" s="65">
        <v>1</v>
      </c>
      <c r="F45" s="11"/>
      <c r="G45" s="31">
        <f>ROUND(E45*F45,2)</f>
        <v>0</v>
      </c>
      <c r="H45" s="5"/>
      <c r="I45" s="5"/>
      <c r="J45" s="5"/>
      <c r="K45" s="59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ALU45"/>
      <c r="ALV45"/>
      <c r="ALW45"/>
      <c r="ALX45"/>
      <c r="ALY45"/>
    </row>
    <row r="46" spans="1:1013" s="6" customFormat="1" ht="33.75">
      <c r="A46" s="39"/>
      <c r="B46" s="30">
        <f t="shared" si="5"/>
        <v>33</v>
      </c>
      <c r="C46" s="8" t="s">
        <v>121</v>
      </c>
      <c r="D46" s="64" t="s">
        <v>120</v>
      </c>
      <c r="E46" s="17">
        <v>100</v>
      </c>
      <c r="F46" s="11"/>
      <c r="G46" s="31">
        <f t="shared" si="4"/>
        <v>0</v>
      </c>
      <c r="H46" s="5"/>
      <c r="I46" s="5"/>
      <c r="J46" s="5"/>
      <c r="K46" s="59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ALU46"/>
      <c r="ALV46"/>
      <c r="ALW46"/>
      <c r="ALX46"/>
      <c r="ALY46"/>
    </row>
    <row r="47" spans="1:1013" s="6" customFormat="1" ht="33.75">
      <c r="A47" s="39"/>
      <c r="B47" s="30">
        <f t="shared" si="5"/>
        <v>34</v>
      </c>
      <c r="C47" s="8" t="s">
        <v>129</v>
      </c>
      <c r="D47" s="64" t="s">
        <v>120</v>
      </c>
      <c r="E47" s="17">
        <v>200</v>
      </c>
      <c r="F47" s="11"/>
      <c r="G47" s="31">
        <f t="shared" si="4"/>
        <v>0</v>
      </c>
      <c r="H47" s="5"/>
      <c r="I47" s="5"/>
      <c r="J47" s="5"/>
      <c r="K47" s="59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ALU47"/>
      <c r="ALV47"/>
      <c r="ALW47"/>
      <c r="ALX47"/>
      <c r="ALY47"/>
    </row>
    <row r="48" spans="1:1013" s="6" customFormat="1" ht="19.5">
      <c r="A48" s="39"/>
      <c r="B48" s="30">
        <f t="shared" si="5"/>
        <v>35</v>
      </c>
      <c r="C48" s="8" t="s">
        <v>134</v>
      </c>
      <c r="D48" s="64" t="s">
        <v>132</v>
      </c>
      <c r="E48" s="10">
        <f>ROUNDUP((E39-430)/0.6,-1)</f>
        <v>1620</v>
      </c>
      <c r="F48" s="11"/>
      <c r="G48" s="31">
        <f t="shared" si="4"/>
        <v>0</v>
      </c>
      <c r="H48" s="5"/>
      <c r="I48" s="5"/>
      <c r="J48" s="5"/>
      <c r="K48" s="59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ALU48"/>
      <c r="ALV48"/>
      <c r="ALW48"/>
      <c r="ALX48"/>
      <c r="ALY48"/>
    </row>
    <row r="49" spans="1:1013" s="6" customFormat="1" ht="19.5">
      <c r="A49" s="39"/>
      <c r="B49" s="30">
        <f t="shared" si="5"/>
        <v>36</v>
      </c>
      <c r="C49" s="8" t="s">
        <v>135</v>
      </c>
      <c r="D49" s="64" t="s">
        <v>133</v>
      </c>
      <c r="E49" s="10">
        <f>ROUNDUP((E41)/0.6,-1)</f>
        <v>500</v>
      </c>
      <c r="F49" s="11"/>
      <c r="G49" s="31">
        <f t="shared" ref="G49" si="6">ROUND(E49*F49,2)</f>
        <v>0</v>
      </c>
      <c r="H49" s="5"/>
      <c r="I49" s="5"/>
      <c r="J49" s="5"/>
      <c r="K49" s="59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ALU49"/>
      <c r="ALV49"/>
      <c r="ALW49"/>
      <c r="ALX49"/>
      <c r="ALY49"/>
    </row>
    <row r="50" spans="1:1013" s="6" customFormat="1" ht="19.5">
      <c r="A50" s="39"/>
      <c r="B50" s="30">
        <f t="shared" si="5"/>
        <v>37</v>
      </c>
      <c r="C50" s="8" t="s">
        <v>136</v>
      </c>
      <c r="D50" s="64" t="s">
        <v>68</v>
      </c>
      <c r="E50" s="10">
        <f>ROUNDUP(E48+E49,-1)</f>
        <v>2120</v>
      </c>
      <c r="F50" s="11"/>
      <c r="G50" s="31">
        <f t="shared" si="4"/>
        <v>0</v>
      </c>
      <c r="H50" s="5"/>
      <c r="I50" s="5"/>
      <c r="J50" s="5"/>
      <c r="K50" s="59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ALU50"/>
      <c r="ALV50"/>
      <c r="ALW50"/>
      <c r="ALX50"/>
      <c r="ALY50"/>
    </row>
    <row r="51" spans="1:1013" s="6" customFormat="1" ht="19.5">
      <c r="A51" s="39"/>
      <c r="B51" s="30">
        <f t="shared" si="5"/>
        <v>38</v>
      </c>
      <c r="C51" s="8" t="s">
        <v>137</v>
      </c>
      <c r="D51" s="64" t="s">
        <v>69</v>
      </c>
      <c r="E51" s="10">
        <v>400</v>
      </c>
      <c r="F51" s="11"/>
      <c r="G51" s="31">
        <f t="shared" si="4"/>
        <v>0</v>
      </c>
      <c r="H51" s="5"/>
      <c r="I51" s="5"/>
      <c r="J51" s="5"/>
      <c r="K51" s="59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ALU51"/>
      <c r="ALV51"/>
      <c r="ALW51"/>
      <c r="ALX51"/>
      <c r="ALY51"/>
    </row>
    <row r="52" spans="1:1013" s="7" customFormat="1" ht="19.5">
      <c r="A52" s="39"/>
      <c r="B52" s="30">
        <f t="shared" si="5"/>
        <v>39</v>
      </c>
      <c r="C52" s="8" t="s">
        <v>110</v>
      </c>
      <c r="D52" s="9" t="s">
        <v>111</v>
      </c>
      <c r="E52" s="10">
        <f>430*3</f>
        <v>1290</v>
      </c>
      <c r="F52" s="11"/>
      <c r="G52" s="31">
        <f t="shared" si="4"/>
        <v>0</v>
      </c>
      <c r="K52" s="59"/>
      <c r="HU52" s="6"/>
      <c r="HV52" s="6"/>
    </row>
    <row r="53" spans="1:1013" s="7" customFormat="1" ht="19.5">
      <c r="A53" s="39"/>
      <c r="B53" s="30">
        <f t="shared" si="5"/>
        <v>40</v>
      </c>
      <c r="C53" s="8" t="s">
        <v>101</v>
      </c>
      <c r="D53" s="9" t="s">
        <v>102</v>
      </c>
      <c r="E53" s="10">
        <f>E52</f>
        <v>1290</v>
      </c>
      <c r="F53" s="11"/>
      <c r="G53" s="31">
        <f t="shared" si="4"/>
        <v>0</v>
      </c>
      <c r="K53" s="59"/>
      <c r="HU53" s="6"/>
      <c r="HV53" s="6"/>
    </row>
    <row r="54" spans="1:1013" s="6" customFormat="1" ht="19.5">
      <c r="A54" s="39"/>
      <c r="B54" s="30">
        <f t="shared" si="5"/>
        <v>41</v>
      </c>
      <c r="C54" s="8" t="s">
        <v>125</v>
      </c>
      <c r="D54" s="64" t="s">
        <v>70</v>
      </c>
      <c r="E54" s="10">
        <f>(E39)/2/50+8</f>
        <v>22</v>
      </c>
      <c r="F54" s="11"/>
      <c r="G54" s="31">
        <f t="shared" si="4"/>
        <v>0</v>
      </c>
      <c r="H54" s="5"/>
      <c r="I54" s="5"/>
      <c r="J54" s="5"/>
      <c r="K54" s="59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ALU54"/>
      <c r="ALV54"/>
      <c r="ALW54"/>
      <c r="ALX54"/>
      <c r="ALY54"/>
    </row>
    <row r="55" spans="1:1013" s="6" customFormat="1" ht="19.5">
      <c r="A55" s="39"/>
      <c r="B55" s="30">
        <f t="shared" si="5"/>
        <v>42</v>
      </c>
      <c r="C55" s="8" t="s">
        <v>126</v>
      </c>
      <c r="D55" s="64" t="s">
        <v>71</v>
      </c>
      <c r="E55" s="10">
        <v>4</v>
      </c>
      <c r="F55" s="11"/>
      <c r="G55" s="31">
        <f t="shared" si="4"/>
        <v>0</v>
      </c>
      <c r="H55" s="5"/>
      <c r="I55" s="5"/>
      <c r="J55" s="5"/>
      <c r="K55" s="59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ALU55"/>
      <c r="ALV55"/>
      <c r="ALW55"/>
      <c r="ALX55"/>
      <c r="ALY55"/>
    </row>
    <row r="56" spans="1:1013" s="6" customFormat="1" ht="19.5">
      <c r="A56" s="39"/>
      <c r="B56" s="30">
        <f t="shared" si="5"/>
        <v>43</v>
      </c>
      <c r="C56" s="8" t="s">
        <v>127</v>
      </c>
      <c r="D56" s="64" t="s">
        <v>103</v>
      </c>
      <c r="E56" s="10">
        <v>2</v>
      </c>
      <c r="F56" s="11"/>
      <c r="G56" s="31">
        <f t="shared" si="4"/>
        <v>0</v>
      </c>
      <c r="H56" s="5"/>
      <c r="I56" s="5"/>
      <c r="J56" s="5"/>
      <c r="K56" s="59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ALU56"/>
      <c r="ALV56"/>
      <c r="ALW56"/>
      <c r="ALX56"/>
      <c r="ALY56"/>
    </row>
    <row r="57" spans="1:1013" s="6" customFormat="1" ht="11.25">
      <c r="A57" s="39"/>
      <c r="B57" s="30">
        <f t="shared" si="5"/>
        <v>44</v>
      </c>
      <c r="C57" s="8"/>
      <c r="D57" s="64" t="s">
        <v>72</v>
      </c>
      <c r="E57" s="10">
        <v>1</v>
      </c>
      <c r="F57" s="11"/>
      <c r="G57" s="31">
        <f t="shared" si="4"/>
        <v>0</v>
      </c>
      <c r="H57" s="5"/>
      <c r="I57" s="5"/>
      <c r="J57" s="5"/>
      <c r="K57" s="59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ALU57"/>
      <c r="ALV57"/>
      <c r="ALW57"/>
      <c r="ALX57"/>
      <c r="ALY57"/>
    </row>
    <row r="58" spans="1:1013" s="6" customFormat="1" ht="11.25">
      <c r="A58" s="39"/>
      <c r="B58" s="30"/>
      <c r="C58" s="8"/>
      <c r="D58" s="64"/>
      <c r="E58" s="10"/>
      <c r="F58" s="11"/>
      <c r="G58" s="31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ALU58"/>
      <c r="ALV58"/>
      <c r="ALW58"/>
      <c r="ALX58"/>
      <c r="ALY58"/>
    </row>
    <row r="59" spans="1:1013" s="6" customFormat="1" ht="14.45" customHeight="1">
      <c r="A59" s="39"/>
      <c r="B59" s="66" t="s">
        <v>18</v>
      </c>
      <c r="C59" s="67"/>
      <c r="D59" s="67"/>
      <c r="E59" s="67"/>
      <c r="F59" s="51"/>
      <c r="G59" s="56">
        <f>ROUND(SUM(G60:G80),2)</f>
        <v>0</v>
      </c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ALU59"/>
      <c r="ALV59"/>
      <c r="ALW59"/>
      <c r="ALX59"/>
      <c r="ALY59"/>
    </row>
    <row r="60" spans="1:1013" ht="12.75" customHeight="1">
      <c r="A60" s="39"/>
      <c r="B60" s="32">
        <f>B57+1</f>
        <v>45</v>
      </c>
      <c r="C60" s="12">
        <v>220261661</v>
      </c>
      <c r="D60" s="13" t="s">
        <v>19</v>
      </c>
      <c r="E60" s="18">
        <f>E39/2</f>
        <v>700</v>
      </c>
      <c r="F60" s="15"/>
      <c r="G60" s="33">
        <f>ROUND(F60*E60,2)</f>
        <v>0</v>
      </c>
    </row>
    <row r="61" spans="1:1013" ht="24" customHeight="1">
      <c r="A61" s="39"/>
      <c r="B61" s="32">
        <f>B60+1</f>
        <v>46</v>
      </c>
      <c r="C61" s="12">
        <v>210881212</v>
      </c>
      <c r="D61" s="13" t="s">
        <v>73</v>
      </c>
      <c r="E61" s="18">
        <f>E39</f>
        <v>1400</v>
      </c>
      <c r="F61" s="15"/>
      <c r="G61" s="33">
        <f t="shared" ref="G61:G80" si="7">ROUND(F61*E61,2)</f>
        <v>0</v>
      </c>
    </row>
    <row r="62" spans="1:1013" ht="33.75">
      <c r="A62" s="39"/>
      <c r="B62" s="32">
        <f t="shared" ref="B62:B80" si="8">B61+1</f>
        <v>47</v>
      </c>
      <c r="C62" s="12">
        <v>220280511</v>
      </c>
      <c r="D62" s="13" t="s">
        <v>34</v>
      </c>
      <c r="E62" s="18">
        <f>E40</f>
        <v>55</v>
      </c>
      <c r="F62" s="15"/>
      <c r="G62" s="33">
        <f t="shared" si="7"/>
        <v>0</v>
      </c>
    </row>
    <row r="63" spans="1:1013" ht="56.25">
      <c r="A63" s="39"/>
      <c r="B63" s="32">
        <f t="shared" si="8"/>
        <v>48</v>
      </c>
      <c r="C63" s="12">
        <v>220280206</v>
      </c>
      <c r="D63" s="13" t="s">
        <v>74</v>
      </c>
      <c r="E63" s="18">
        <f>E41</f>
        <v>300</v>
      </c>
      <c r="F63" s="15"/>
      <c r="G63" s="33">
        <f t="shared" si="7"/>
        <v>0</v>
      </c>
    </row>
    <row r="64" spans="1:1013" ht="26.25" customHeight="1">
      <c r="A64" s="39"/>
      <c r="B64" s="32">
        <f t="shared" si="8"/>
        <v>49</v>
      </c>
      <c r="C64" s="12">
        <v>210881217</v>
      </c>
      <c r="D64" s="13" t="s">
        <v>79</v>
      </c>
      <c r="E64" s="18">
        <f>E42</f>
        <v>30</v>
      </c>
      <c r="F64" s="15"/>
      <c r="G64" s="33">
        <f t="shared" si="7"/>
        <v>0</v>
      </c>
    </row>
    <row r="65" spans="1:244" ht="26.25" customHeight="1">
      <c r="A65" s="39"/>
      <c r="B65" s="32">
        <f t="shared" si="8"/>
        <v>50</v>
      </c>
      <c r="C65" s="12">
        <v>210881160</v>
      </c>
      <c r="D65" s="13" t="s">
        <v>83</v>
      </c>
      <c r="E65" s="18">
        <f>E43</f>
        <v>15</v>
      </c>
      <c r="F65" s="15"/>
      <c r="G65" s="33">
        <f t="shared" si="7"/>
        <v>0</v>
      </c>
    </row>
    <row r="66" spans="1:244" ht="22.5">
      <c r="A66" s="39"/>
      <c r="B66" s="32">
        <f t="shared" si="8"/>
        <v>51</v>
      </c>
      <c r="C66" s="12">
        <v>220300001</v>
      </c>
      <c r="D66" s="13" t="s">
        <v>20</v>
      </c>
      <c r="E66" s="14">
        <v>7</v>
      </c>
      <c r="F66" s="15"/>
      <c r="G66" s="33">
        <f t="shared" si="7"/>
        <v>0</v>
      </c>
    </row>
    <row r="67" spans="1:244" ht="22.5">
      <c r="A67" s="39"/>
      <c r="B67" s="32">
        <f t="shared" si="8"/>
        <v>52</v>
      </c>
      <c r="C67" s="12">
        <v>210100258</v>
      </c>
      <c r="D67" s="13" t="s">
        <v>78</v>
      </c>
      <c r="E67" s="14">
        <v>7</v>
      </c>
      <c r="F67" s="15"/>
      <c r="G67" s="33">
        <f t="shared" si="7"/>
        <v>0</v>
      </c>
    </row>
    <row r="68" spans="1:244" ht="22.5">
      <c r="A68" s="39"/>
      <c r="B68" s="32">
        <f t="shared" si="8"/>
        <v>53</v>
      </c>
      <c r="C68" s="12">
        <v>220261621</v>
      </c>
      <c r="D68" s="13" t="s">
        <v>104</v>
      </c>
      <c r="E68" s="14">
        <f>E48+E49</f>
        <v>2120</v>
      </c>
      <c r="F68" s="15"/>
      <c r="G68" s="33">
        <f t="shared" si="7"/>
        <v>0</v>
      </c>
    </row>
    <row r="69" spans="1:244" ht="11.25">
      <c r="A69" s="39"/>
      <c r="B69" s="32">
        <f t="shared" si="8"/>
        <v>54</v>
      </c>
      <c r="C69" s="12">
        <v>220261143</v>
      </c>
      <c r="D69" s="13" t="s">
        <v>56</v>
      </c>
      <c r="E69" s="14">
        <f>E53</f>
        <v>1290</v>
      </c>
      <c r="F69" s="15"/>
      <c r="G69" s="33">
        <f t="shared" si="7"/>
        <v>0</v>
      </c>
    </row>
    <row r="70" spans="1:244" ht="11.25">
      <c r="A70" s="39"/>
      <c r="B70" s="32">
        <f t="shared" si="8"/>
        <v>55</v>
      </c>
      <c r="C70" s="12">
        <v>210010015</v>
      </c>
      <c r="D70" s="13" t="s">
        <v>130</v>
      </c>
      <c r="E70" s="14">
        <v>100</v>
      </c>
      <c r="F70" s="15"/>
      <c r="G70" s="33">
        <f t="shared" si="7"/>
        <v>0</v>
      </c>
    </row>
    <row r="71" spans="1:244" ht="11.25">
      <c r="A71" s="39"/>
      <c r="B71" s="32">
        <f t="shared" si="8"/>
        <v>56</v>
      </c>
      <c r="C71" s="12">
        <v>210010016</v>
      </c>
      <c r="D71" s="13" t="s">
        <v>131</v>
      </c>
      <c r="E71" s="14">
        <v>200</v>
      </c>
      <c r="F71" s="15"/>
      <c r="G71" s="33">
        <f t="shared" si="7"/>
        <v>0</v>
      </c>
    </row>
    <row r="72" spans="1:244" ht="33.75">
      <c r="A72" s="39"/>
      <c r="B72" s="32">
        <f t="shared" si="8"/>
        <v>57</v>
      </c>
      <c r="C72" s="12">
        <v>971033131</v>
      </c>
      <c r="D72" s="13" t="s">
        <v>80</v>
      </c>
      <c r="E72" s="14">
        <v>58</v>
      </c>
      <c r="F72" s="15"/>
      <c r="G72" s="33">
        <f t="shared" si="7"/>
        <v>0</v>
      </c>
    </row>
    <row r="73" spans="1:244" ht="21" customHeight="1">
      <c r="A73" s="39"/>
      <c r="B73" s="32">
        <f t="shared" si="8"/>
        <v>58</v>
      </c>
      <c r="C73" s="12">
        <v>974031121</v>
      </c>
      <c r="D73" s="13" t="s">
        <v>107</v>
      </c>
      <c r="E73" s="18">
        <f>E17*1.5</f>
        <v>13.5</v>
      </c>
      <c r="F73" s="15"/>
      <c r="G73" s="33">
        <f t="shared" si="7"/>
        <v>0</v>
      </c>
    </row>
    <row r="74" spans="1:244" ht="21" customHeight="1">
      <c r="A74" s="39"/>
      <c r="B74" s="32">
        <f t="shared" si="8"/>
        <v>59</v>
      </c>
      <c r="C74" s="12">
        <v>974031132</v>
      </c>
      <c r="D74" s="13" t="s">
        <v>108</v>
      </c>
      <c r="E74" s="18">
        <v>10</v>
      </c>
      <c r="F74" s="15"/>
      <c r="G74" s="33">
        <f t="shared" si="7"/>
        <v>0</v>
      </c>
    </row>
    <row r="75" spans="1:244" ht="21" customHeight="1">
      <c r="A75" s="39"/>
      <c r="B75" s="32">
        <f t="shared" si="8"/>
        <v>60</v>
      </c>
      <c r="C75" s="12">
        <v>612401391</v>
      </c>
      <c r="D75" s="13" t="s">
        <v>106</v>
      </c>
      <c r="E75" s="14">
        <v>11</v>
      </c>
      <c r="F75" s="15"/>
      <c r="G75" s="33">
        <f t="shared" si="7"/>
        <v>0</v>
      </c>
    </row>
    <row r="76" spans="1:244" ht="33.75">
      <c r="A76" s="39"/>
      <c r="B76" s="32">
        <f t="shared" si="8"/>
        <v>61</v>
      </c>
      <c r="C76" s="12">
        <v>972054141</v>
      </c>
      <c r="D76" s="13" t="s">
        <v>81</v>
      </c>
      <c r="E76" s="14">
        <v>2</v>
      </c>
      <c r="F76" s="15"/>
      <c r="G76" s="33">
        <f t="shared" si="7"/>
        <v>0</v>
      </c>
    </row>
    <row r="77" spans="1:244" s="23" customFormat="1" ht="22.5" customHeight="1">
      <c r="A77" s="41"/>
      <c r="B77" s="32">
        <f t="shared" si="8"/>
        <v>62</v>
      </c>
      <c r="C77" s="12">
        <v>210020921</v>
      </c>
      <c r="D77" s="13" t="s">
        <v>37</v>
      </c>
      <c r="E77" s="25">
        <f>(E72+E75)*0.04*0.04*3.14</f>
        <v>0.34665600000000008</v>
      </c>
      <c r="F77" s="15"/>
      <c r="G77" s="33">
        <f t="shared" si="7"/>
        <v>0</v>
      </c>
      <c r="II77" s="24"/>
      <c r="IJ77" s="24"/>
    </row>
    <row r="78" spans="1:244" ht="21" customHeight="1">
      <c r="A78" s="39"/>
      <c r="B78" s="32">
        <f t="shared" si="8"/>
        <v>63</v>
      </c>
      <c r="C78" s="12">
        <v>210020911</v>
      </c>
      <c r="D78" s="13" t="s">
        <v>82</v>
      </c>
      <c r="E78" s="25">
        <f>E76*0.0225</f>
        <v>4.4999999999999998E-2</v>
      </c>
      <c r="F78" s="15"/>
      <c r="G78" s="33">
        <f t="shared" si="7"/>
        <v>0</v>
      </c>
    </row>
    <row r="79" spans="1:244" s="23" customFormat="1" ht="22.5" customHeight="1">
      <c r="A79" s="41"/>
      <c r="B79" s="32">
        <f t="shared" si="8"/>
        <v>64</v>
      </c>
      <c r="C79" s="12">
        <v>210120401</v>
      </c>
      <c r="D79" s="13" t="s">
        <v>77</v>
      </c>
      <c r="E79" s="14">
        <f>E56</f>
        <v>2</v>
      </c>
      <c r="F79" s="15"/>
      <c r="G79" s="33">
        <f t="shared" si="7"/>
        <v>0</v>
      </c>
      <c r="II79" s="24"/>
      <c r="IJ79" s="24"/>
    </row>
    <row r="80" spans="1:244" ht="11.25">
      <c r="A80" s="6"/>
      <c r="B80" s="32">
        <f t="shared" si="8"/>
        <v>65</v>
      </c>
      <c r="C80" s="12" t="s">
        <v>48</v>
      </c>
      <c r="D80" s="13" t="s">
        <v>105</v>
      </c>
      <c r="E80" s="60">
        <v>1</v>
      </c>
      <c r="F80" s="15"/>
      <c r="G80" s="33">
        <f t="shared" si="7"/>
        <v>0</v>
      </c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  <c r="CD80" s="59"/>
      <c r="CE80" s="59"/>
      <c r="CF80" s="59"/>
      <c r="CG80" s="59"/>
      <c r="CH80" s="59"/>
      <c r="CI80" s="59"/>
      <c r="CJ80" s="59"/>
      <c r="CK80" s="59"/>
      <c r="CL80" s="59"/>
      <c r="CM80" s="59"/>
      <c r="CN80" s="59"/>
      <c r="CO80" s="59"/>
      <c r="CP80" s="59"/>
      <c r="CQ80" s="59"/>
      <c r="CR80" s="59"/>
      <c r="CS80" s="59"/>
      <c r="CT80" s="59"/>
      <c r="CU80" s="59"/>
      <c r="CV80" s="59"/>
      <c r="CW80" s="59"/>
      <c r="CX80" s="59"/>
      <c r="CY80" s="59"/>
      <c r="CZ80" s="59"/>
      <c r="DA80" s="59"/>
      <c r="DB80" s="59"/>
      <c r="DC80" s="59"/>
      <c r="DD80" s="59"/>
      <c r="DE80" s="59"/>
      <c r="DF80" s="59"/>
      <c r="DG80" s="59"/>
      <c r="DH80" s="59"/>
      <c r="DI80" s="59"/>
      <c r="DJ80" s="59"/>
      <c r="DK80" s="59"/>
      <c r="DL80" s="59"/>
      <c r="DM80" s="59"/>
      <c r="DN80" s="59"/>
      <c r="DO80" s="59"/>
      <c r="DP80" s="59"/>
      <c r="DQ80" s="59"/>
      <c r="DR80" s="59"/>
      <c r="DS80" s="59"/>
      <c r="DT80" s="59"/>
      <c r="DU80" s="59"/>
      <c r="DV80" s="59"/>
      <c r="DW80" s="59"/>
      <c r="DX80" s="59"/>
      <c r="DY80" s="59"/>
      <c r="DZ80" s="59"/>
      <c r="EA80" s="59"/>
      <c r="EB80" s="59"/>
      <c r="EC80" s="59"/>
      <c r="ED80" s="59"/>
      <c r="EE80" s="59"/>
      <c r="EF80" s="59"/>
      <c r="EG80" s="59"/>
      <c r="EH80" s="59"/>
      <c r="EI80" s="59"/>
      <c r="EJ80" s="59"/>
      <c r="EK80" s="59"/>
      <c r="EL80" s="59"/>
      <c r="EM80" s="59"/>
      <c r="EN80" s="59"/>
      <c r="EO80" s="59"/>
      <c r="EP80" s="59"/>
      <c r="EQ80" s="59"/>
      <c r="ER80" s="59"/>
      <c r="ES80" s="59"/>
      <c r="ET80" s="59"/>
      <c r="EU80" s="59"/>
      <c r="EV80" s="59"/>
      <c r="EW80" s="59"/>
      <c r="EX80" s="59"/>
      <c r="EY80" s="59"/>
      <c r="EZ80" s="59"/>
      <c r="FA80" s="59"/>
      <c r="FB80" s="59"/>
      <c r="FC80" s="59"/>
      <c r="FD80" s="59"/>
      <c r="FE80" s="59"/>
      <c r="FF80" s="59"/>
      <c r="FG80" s="59"/>
      <c r="FH80" s="59"/>
      <c r="FI80" s="59"/>
      <c r="FJ80" s="59"/>
      <c r="FK80" s="59"/>
      <c r="FL80" s="59"/>
      <c r="FM80" s="59"/>
      <c r="FN80" s="59"/>
      <c r="FO80" s="59"/>
      <c r="FP80" s="59"/>
      <c r="FQ80" s="59"/>
      <c r="FR80" s="59"/>
      <c r="FS80" s="59"/>
      <c r="FT80" s="59"/>
      <c r="FU80" s="59"/>
      <c r="FV80" s="59"/>
      <c r="FW80" s="59"/>
      <c r="FX80" s="59"/>
      <c r="FY80" s="59"/>
      <c r="FZ80" s="59"/>
      <c r="GA80" s="59"/>
      <c r="GB80" s="59"/>
      <c r="GC80" s="59"/>
      <c r="GD80" s="59"/>
      <c r="GE80" s="59"/>
      <c r="GF80" s="59"/>
      <c r="GG80" s="59"/>
      <c r="GH80" s="59"/>
      <c r="GI80" s="59"/>
      <c r="GJ80" s="59"/>
      <c r="GK80" s="59"/>
      <c r="GL80" s="59"/>
      <c r="GM80" s="59"/>
      <c r="GN80" s="59"/>
      <c r="GO80" s="59"/>
      <c r="GP80" s="59"/>
      <c r="GQ80" s="59"/>
      <c r="GR80" s="59"/>
      <c r="GS80" s="59"/>
      <c r="GT80" s="59"/>
      <c r="GU80" s="59"/>
      <c r="GV80" s="59"/>
      <c r="GW80" s="59"/>
      <c r="GX80" s="59"/>
      <c r="GY80" s="59"/>
      <c r="GZ80" s="59"/>
      <c r="HA80" s="59"/>
      <c r="HB80" s="59"/>
      <c r="HC80" s="59"/>
      <c r="HD80" s="59"/>
      <c r="HE80" s="59"/>
      <c r="HF80" s="59"/>
      <c r="HG80" s="59"/>
      <c r="HH80" s="59"/>
      <c r="HI80" s="59"/>
      <c r="HJ80" s="59"/>
      <c r="HK80" s="59"/>
      <c r="HL80" s="59"/>
      <c r="HM80" s="59"/>
      <c r="HN80" s="59"/>
      <c r="HO80" s="59"/>
      <c r="HP80" s="59"/>
      <c r="HQ80" s="59"/>
      <c r="HR80" s="59"/>
      <c r="HS80" s="59"/>
      <c r="HT80" s="59"/>
    </row>
    <row r="81" spans="1:243" ht="11.25">
      <c r="A81" s="6"/>
      <c r="B81" s="32"/>
      <c r="C81" s="12"/>
      <c r="D81" s="13"/>
      <c r="E81" s="60"/>
      <c r="F81" s="15"/>
      <c r="G81" s="33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  <c r="CD81" s="59"/>
      <c r="CE81" s="59"/>
      <c r="CF81" s="59"/>
      <c r="CG81" s="59"/>
      <c r="CH81" s="59"/>
      <c r="CI81" s="59"/>
      <c r="CJ81" s="59"/>
      <c r="CK81" s="59"/>
      <c r="CL81" s="59"/>
      <c r="CM81" s="59"/>
      <c r="CN81" s="59"/>
      <c r="CO81" s="59"/>
      <c r="CP81" s="59"/>
      <c r="CQ81" s="59"/>
      <c r="CR81" s="59"/>
      <c r="CS81" s="59"/>
      <c r="CT81" s="59"/>
      <c r="CU81" s="59"/>
      <c r="CV81" s="59"/>
      <c r="CW81" s="59"/>
      <c r="CX81" s="59"/>
      <c r="CY81" s="59"/>
      <c r="CZ81" s="59"/>
      <c r="DA81" s="59"/>
      <c r="DB81" s="59"/>
      <c r="DC81" s="59"/>
      <c r="DD81" s="59"/>
      <c r="DE81" s="59"/>
      <c r="DF81" s="59"/>
      <c r="DG81" s="59"/>
      <c r="DH81" s="59"/>
      <c r="DI81" s="59"/>
      <c r="DJ81" s="59"/>
      <c r="DK81" s="59"/>
      <c r="DL81" s="59"/>
      <c r="DM81" s="59"/>
      <c r="DN81" s="59"/>
      <c r="DO81" s="59"/>
      <c r="DP81" s="59"/>
      <c r="DQ81" s="59"/>
      <c r="DR81" s="59"/>
      <c r="DS81" s="59"/>
      <c r="DT81" s="59"/>
      <c r="DU81" s="59"/>
      <c r="DV81" s="59"/>
      <c r="DW81" s="59"/>
      <c r="DX81" s="59"/>
      <c r="DY81" s="59"/>
      <c r="DZ81" s="59"/>
      <c r="EA81" s="59"/>
      <c r="EB81" s="59"/>
      <c r="EC81" s="59"/>
      <c r="ED81" s="59"/>
      <c r="EE81" s="59"/>
      <c r="EF81" s="59"/>
      <c r="EG81" s="59"/>
      <c r="EH81" s="59"/>
      <c r="EI81" s="59"/>
      <c r="EJ81" s="59"/>
      <c r="EK81" s="59"/>
      <c r="EL81" s="59"/>
      <c r="EM81" s="59"/>
      <c r="EN81" s="59"/>
      <c r="EO81" s="59"/>
      <c r="EP81" s="59"/>
      <c r="EQ81" s="59"/>
      <c r="ER81" s="59"/>
      <c r="ES81" s="59"/>
      <c r="ET81" s="59"/>
      <c r="EU81" s="59"/>
      <c r="EV81" s="59"/>
      <c r="EW81" s="59"/>
      <c r="EX81" s="59"/>
      <c r="EY81" s="59"/>
      <c r="EZ81" s="59"/>
      <c r="FA81" s="59"/>
      <c r="FB81" s="59"/>
      <c r="FC81" s="59"/>
      <c r="FD81" s="59"/>
      <c r="FE81" s="59"/>
      <c r="FF81" s="59"/>
      <c r="FG81" s="59"/>
      <c r="FH81" s="59"/>
      <c r="FI81" s="59"/>
      <c r="FJ81" s="59"/>
      <c r="FK81" s="59"/>
      <c r="FL81" s="59"/>
      <c r="FM81" s="59"/>
      <c r="FN81" s="59"/>
      <c r="FO81" s="59"/>
      <c r="FP81" s="59"/>
      <c r="FQ81" s="59"/>
      <c r="FR81" s="59"/>
      <c r="FS81" s="59"/>
      <c r="FT81" s="59"/>
      <c r="FU81" s="59"/>
      <c r="FV81" s="59"/>
      <c r="FW81" s="59"/>
      <c r="FX81" s="59"/>
      <c r="FY81" s="59"/>
      <c r="FZ81" s="59"/>
      <c r="GA81" s="59"/>
      <c r="GB81" s="59"/>
      <c r="GC81" s="59"/>
      <c r="GD81" s="59"/>
      <c r="GE81" s="59"/>
      <c r="GF81" s="59"/>
      <c r="GG81" s="59"/>
      <c r="GH81" s="59"/>
      <c r="GI81" s="59"/>
      <c r="GJ81" s="59"/>
      <c r="GK81" s="59"/>
      <c r="GL81" s="59"/>
      <c r="GM81" s="59"/>
      <c r="GN81" s="59"/>
      <c r="GO81" s="59"/>
      <c r="GP81" s="59"/>
      <c r="GQ81" s="59"/>
      <c r="GR81" s="59"/>
      <c r="GS81" s="59"/>
      <c r="GT81" s="59"/>
      <c r="GU81" s="59"/>
      <c r="GV81" s="59"/>
      <c r="GW81" s="59"/>
      <c r="GX81" s="59"/>
      <c r="GY81" s="59"/>
      <c r="GZ81" s="59"/>
      <c r="HA81" s="59"/>
      <c r="HB81" s="59"/>
      <c r="HC81" s="59"/>
      <c r="HD81" s="59"/>
      <c r="HE81" s="59"/>
      <c r="HF81" s="59"/>
      <c r="HG81" s="59"/>
      <c r="HH81" s="59"/>
      <c r="HI81" s="59"/>
      <c r="HJ81" s="59"/>
      <c r="HK81" s="59"/>
      <c r="HL81" s="59"/>
      <c r="HM81" s="59"/>
      <c r="HN81" s="59"/>
      <c r="HO81" s="59"/>
      <c r="HP81" s="59"/>
      <c r="HQ81" s="59"/>
      <c r="HR81" s="59"/>
      <c r="HS81" s="59"/>
      <c r="HT81" s="59"/>
    </row>
    <row r="82" spans="1:243" ht="11.25">
      <c r="A82" s="6"/>
      <c r="B82" s="32"/>
      <c r="C82" s="12"/>
      <c r="D82" s="13"/>
      <c r="E82" s="60"/>
      <c r="F82" s="15"/>
      <c r="G82" s="33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  <c r="CD82" s="59"/>
      <c r="CE82" s="59"/>
      <c r="CF82" s="59"/>
      <c r="CG82" s="59"/>
      <c r="CH82" s="59"/>
      <c r="CI82" s="59"/>
      <c r="CJ82" s="59"/>
      <c r="CK82" s="59"/>
      <c r="CL82" s="59"/>
      <c r="CM82" s="59"/>
      <c r="CN82" s="59"/>
      <c r="CO82" s="59"/>
      <c r="CP82" s="59"/>
      <c r="CQ82" s="59"/>
      <c r="CR82" s="59"/>
      <c r="CS82" s="59"/>
      <c r="CT82" s="59"/>
      <c r="CU82" s="59"/>
      <c r="CV82" s="59"/>
      <c r="CW82" s="59"/>
      <c r="CX82" s="59"/>
      <c r="CY82" s="59"/>
      <c r="CZ82" s="59"/>
      <c r="DA82" s="59"/>
      <c r="DB82" s="59"/>
      <c r="DC82" s="59"/>
      <c r="DD82" s="59"/>
      <c r="DE82" s="59"/>
      <c r="DF82" s="59"/>
      <c r="DG82" s="59"/>
      <c r="DH82" s="59"/>
      <c r="DI82" s="59"/>
      <c r="DJ82" s="59"/>
      <c r="DK82" s="59"/>
      <c r="DL82" s="59"/>
      <c r="DM82" s="59"/>
      <c r="DN82" s="59"/>
      <c r="DO82" s="59"/>
      <c r="DP82" s="59"/>
      <c r="DQ82" s="59"/>
      <c r="DR82" s="59"/>
      <c r="DS82" s="59"/>
      <c r="DT82" s="59"/>
      <c r="DU82" s="59"/>
      <c r="DV82" s="59"/>
      <c r="DW82" s="59"/>
      <c r="DX82" s="59"/>
      <c r="DY82" s="59"/>
      <c r="DZ82" s="59"/>
      <c r="EA82" s="59"/>
      <c r="EB82" s="59"/>
      <c r="EC82" s="59"/>
      <c r="ED82" s="59"/>
      <c r="EE82" s="59"/>
      <c r="EF82" s="59"/>
      <c r="EG82" s="59"/>
      <c r="EH82" s="59"/>
      <c r="EI82" s="59"/>
      <c r="EJ82" s="59"/>
      <c r="EK82" s="59"/>
      <c r="EL82" s="59"/>
      <c r="EM82" s="59"/>
      <c r="EN82" s="59"/>
      <c r="EO82" s="59"/>
      <c r="EP82" s="59"/>
      <c r="EQ82" s="59"/>
      <c r="ER82" s="59"/>
      <c r="ES82" s="59"/>
      <c r="ET82" s="59"/>
      <c r="EU82" s="59"/>
      <c r="EV82" s="59"/>
      <c r="EW82" s="59"/>
      <c r="EX82" s="59"/>
      <c r="EY82" s="59"/>
      <c r="EZ82" s="59"/>
      <c r="FA82" s="59"/>
      <c r="FB82" s="59"/>
      <c r="FC82" s="59"/>
      <c r="FD82" s="59"/>
      <c r="FE82" s="59"/>
      <c r="FF82" s="59"/>
      <c r="FG82" s="59"/>
      <c r="FH82" s="59"/>
      <c r="FI82" s="59"/>
      <c r="FJ82" s="59"/>
      <c r="FK82" s="59"/>
      <c r="FL82" s="59"/>
      <c r="FM82" s="59"/>
      <c r="FN82" s="59"/>
      <c r="FO82" s="59"/>
      <c r="FP82" s="59"/>
      <c r="FQ82" s="59"/>
      <c r="FR82" s="59"/>
      <c r="FS82" s="59"/>
      <c r="FT82" s="59"/>
      <c r="FU82" s="59"/>
      <c r="FV82" s="59"/>
      <c r="FW82" s="59"/>
      <c r="FX82" s="59"/>
      <c r="FY82" s="59"/>
      <c r="FZ82" s="59"/>
      <c r="GA82" s="59"/>
      <c r="GB82" s="59"/>
      <c r="GC82" s="59"/>
      <c r="GD82" s="59"/>
      <c r="GE82" s="59"/>
      <c r="GF82" s="59"/>
      <c r="GG82" s="59"/>
      <c r="GH82" s="59"/>
      <c r="GI82" s="59"/>
      <c r="GJ82" s="59"/>
      <c r="GK82" s="59"/>
      <c r="GL82" s="59"/>
      <c r="GM82" s="59"/>
      <c r="GN82" s="59"/>
      <c r="GO82" s="59"/>
      <c r="GP82" s="59"/>
      <c r="GQ82" s="59"/>
      <c r="GR82" s="59"/>
      <c r="GS82" s="59"/>
      <c r="GT82" s="59"/>
      <c r="GU82" s="59"/>
      <c r="GV82" s="59"/>
      <c r="GW82" s="59"/>
      <c r="GX82" s="59"/>
      <c r="GY82" s="59"/>
      <c r="GZ82" s="59"/>
      <c r="HA82" s="59"/>
      <c r="HB82" s="59"/>
      <c r="HC82" s="59"/>
      <c r="HD82" s="59"/>
      <c r="HE82" s="59"/>
      <c r="HF82" s="59"/>
      <c r="HG82" s="59"/>
      <c r="HH82" s="59"/>
      <c r="HI82" s="59"/>
      <c r="HJ82" s="59"/>
      <c r="HK82" s="59"/>
      <c r="HL82" s="59"/>
      <c r="HM82" s="59"/>
      <c r="HN82" s="59"/>
      <c r="HO82" s="59"/>
      <c r="HP82" s="59"/>
      <c r="HQ82" s="59"/>
      <c r="HR82" s="59"/>
      <c r="HS82" s="59"/>
      <c r="HT82" s="59"/>
    </row>
    <row r="83" spans="1:243" ht="11.25">
      <c r="A83" s="6"/>
      <c r="B83" s="32"/>
      <c r="C83" s="12"/>
      <c r="D83" s="13"/>
      <c r="E83" s="60"/>
      <c r="F83" s="15"/>
      <c r="G83" s="33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  <c r="CD83" s="59"/>
      <c r="CE83" s="59"/>
      <c r="CF83" s="59"/>
      <c r="CG83" s="59"/>
      <c r="CH83" s="59"/>
      <c r="CI83" s="59"/>
      <c r="CJ83" s="59"/>
      <c r="CK83" s="59"/>
      <c r="CL83" s="59"/>
      <c r="CM83" s="59"/>
      <c r="CN83" s="59"/>
      <c r="CO83" s="59"/>
      <c r="CP83" s="59"/>
      <c r="CQ83" s="59"/>
      <c r="CR83" s="59"/>
      <c r="CS83" s="59"/>
      <c r="CT83" s="59"/>
      <c r="CU83" s="59"/>
      <c r="CV83" s="59"/>
      <c r="CW83" s="59"/>
      <c r="CX83" s="59"/>
      <c r="CY83" s="59"/>
      <c r="CZ83" s="59"/>
      <c r="DA83" s="59"/>
      <c r="DB83" s="59"/>
      <c r="DC83" s="59"/>
      <c r="DD83" s="59"/>
      <c r="DE83" s="59"/>
      <c r="DF83" s="59"/>
      <c r="DG83" s="59"/>
      <c r="DH83" s="59"/>
      <c r="DI83" s="59"/>
      <c r="DJ83" s="59"/>
      <c r="DK83" s="59"/>
      <c r="DL83" s="59"/>
      <c r="DM83" s="59"/>
      <c r="DN83" s="59"/>
      <c r="DO83" s="59"/>
      <c r="DP83" s="59"/>
      <c r="DQ83" s="59"/>
      <c r="DR83" s="59"/>
      <c r="DS83" s="59"/>
      <c r="DT83" s="59"/>
      <c r="DU83" s="59"/>
      <c r="DV83" s="59"/>
      <c r="DW83" s="59"/>
      <c r="DX83" s="59"/>
      <c r="DY83" s="59"/>
      <c r="DZ83" s="59"/>
      <c r="EA83" s="59"/>
      <c r="EB83" s="59"/>
      <c r="EC83" s="59"/>
      <c r="ED83" s="59"/>
      <c r="EE83" s="59"/>
      <c r="EF83" s="59"/>
      <c r="EG83" s="59"/>
      <c r="EH83" s="59"/>
      <c r="EI83" s="59"/>
      <c r="EJ83" s="59"/>
      <c r="EK83" s="59"/>
      <c r="EL83" s="59"/>
      <c r="EM83" s="59"/>
      <c r="EN83" s="59"/>
      <c r="EO83" s="59"/>
      <c r="EP83" s="59"/>
      <c r="EQ83" s="59"/>
      <c r="ER83" s="59"/>
      <c r="ES83" s="59"/>
      <c r="ET83" s="59"/>
      <c r="EU83" s="59"/>
      <c r="EV83" s="59"/>
      <c r="EW83" s="59"/>
      <c r="EX83" s="59"/>
      <c r="EY83" s="59"/>
      <c r="EZ83" s="59"/>
      <c r="FA83" s="59"/>
      <c r="FB83" s="59"/>
      <c r="FC83" s="59"/>
      <c r="FD83" s="59"/>
      <c r="FE83" s="59"/>
      <c r="FF83" s="59"/>
      <c r="FG83" s="59"/>
      <c r="FH83" s="59"/>
      <c r="FI83" s="59"/>
      <c r="FJ83" s="59"/>
      <c r="FK83" s="59"/>
      <c r="FL83" s="59"/>
      <c r="FM83" s="59"/>
      <c r="FN83" s="59"/>
      <c r="FO83" s="59"/>
      <c r="FP83" s="59"/>
      <c r="FQ83" s="59"/>
      <c r="FR83" s="59"/>
      <c r="FS83" s="59"/>
      <c r="FT83" s="59"/>
      <c r="FU83" s="59"/>
      <c r="FV83" s="59"/>
      <c r="FW83" s="59"/>
      <c r="FX83" s="59"/>
      <c r="FY83" s="59"/>
      <c r="FZ83" s="59"/>
      <c r="GA83" s="59"/>
      <c r="GB83" s="59"/>
      <c r="GC83" s="59"/>
      <c r="GD83" s="59"/>
      <c r="GE83" s="59"/>
      <c r="GF83" s="59"/>
      <c r="GG83" s="59"/>
      <c r="GH83" s="59"/>
      <c r="GI83" s="59"/>
      <c r="GJ83" s="59"/>
      <c r="GK83" s="59"/>
      <c r="GL83" s="59"/>
      <c r="GM83" s="59"/>
      <c r="GN83" s="59"/>
      <c r="GO83" s="59"/>
      <c r="GP83" s="59"/>
      <c r="GQ83" s="59"/>
      <c r="GR83" s="59"/>
      <c r="GS83" s="59"/>
      <c r="GT83" s="59"/>
      <c r="GU83" s="59"/>
      <c r="GV83" s="59"/>
      <c r="GW83" s="59"/>
      <c r="GX83" s="59"/>
      <c r="GY83" s="59"/>
      <c r="GZ83" s="59"/>
      <c r="HA83" s="59"/>
      <c r="HB83" s="59"/>
      <c r="HC83" s="59"/>
      <c r="HD83" s="59"/>
      <c r="HE83" s="59"/>
      <c r="HF83" s="59"/>
      <c r="HG83" s="59"/>
      <c r="HH83" s="59"/>
      <c r="HI83" s="59"/>
      <c r="HJ83" s="59"/>
      <c r="HK83" s="59"/>
      <c r="HL83" s="59"/>
      <c r="HM83" s="59"/>
      <c r="HN83" s="59"/>
      <c r="HO83" s="59"/>
      <c r="HP83" s="59"/>
      <c r="HQ83" s="59"/>
      <c r="HR83" s="59"/>
      <c r="HS83" s="59"/>
      <c r="HT83" s="59"/>
    </row>
    <row r="84" spans="1:243" ht="14.45" customHeight="1">
      <c r="A84" s="39"/>
      <c r="B84" s="72" t="s">
        <v>21</v>
      </c>
      <c r="C84" s="73"/>
      <c r="D84" s="73"/>
      <c r="E84" s="73"/>
      <c r="F84" s="43"/>
      <c r="G84" s="56">
        <f>ROUND(SUM(G85:G89),2)</f>
        <v>0</v>
      </c>
    </row>
    <row r="85" spans="1:243" s="21" customFormat="1" ht="12.75" customHeight="1">
      <c r="A85" s="40"/>
      <c r="B85" s="32">
        <f>B80+1</f>
        <v>66</v>
      </c>
      <c r="C85" s="34"/>
      <c r="D85" s="13" t="s">
        <v>30</v>
      </c>
      <c r="E85" s="20">
        <v>3</v>
      </c>
      <c r="F85" s="15"/>
      <c r="G85" s="33">
        <f>ROUND(F85*E85,12)</f>
        <v>0</v>
      </c>
      <c r="IH85" s="22"/>
      <c r="II85" s="22"/>
    </row>
    <row r="86" spans="1:243" s="21" customFormat="1" ht="12.75" customHeight="1">
      <c r="A86" s="40"/>
      <c r="B86" s="32">
        <f>B85+1</f>
        <v>67</v>
      </c>
      <c r="C86" s="34"/>
      <c r="D86" s="13" t="s">
        <v>31</v>
      </c>
      <c r="E86" s="20">
        <v>3</v>
      </c>
      <c r="F86" s="15"/>
      <c r="G86" s="33">
        <f>ROUND(F86*E86,12)</f>
        <v>0</v>
      </c>
      <c r="IH86" s="22"/>
      <c r="II86" s="22"/>
    </row>
    <row r="87" spans="1:243" s="21" customFormat="1" ht="22.5">
      <c r="A87" s="40"/>
      <c r="B87" s="32">
        <f t="shared" ref="B87:B89" si="9">B86+1</f>
        <v>68</v>
      </c>
      <c r="C87" s="34" t="s">
        <v>39</v>
      </c>
      <c r="D87" s="13" t="s">
        <v>40</v>
      </c>
      <c r="E87" s="19">
        <v>1</v>
      </c>
      <c r="F87" s="15"/>
      <c r="G87" s="33">
        <f t="shared" ref="G87:G89" si="10">ROUND(F87*E87,12)</f>
        <v>0</v>
      </c>
      <c r="IH87" s="22"/>
      <c r="II87" s="22"/>
    </row>
    <row r="88" spans="1:243" s="21" customFormat="1" ht="22.5">
      <c r="A88" s="40"/>
      <c r="B88" s="32">
        <f t="shared" si="9"/>
        <v>69</v>
      </c>
      <c r="C88" s="34" t="s">
        <v>35</v>
      </c>
      <c r="D88" s="13" t="s">
        <v>36</v>
      </c>
      <c r="E88" s="16">
        <v>16</v>
      </c>
      <c r="F88" s="15"/>
      <c r="G88" s="33">
        <f t="shared" si="10"/>
        <v>0</v>
      </c>
      <c r="IH88" s="22"/>
      <c r="II88" s="22"/>
    </row>
    <row r="89" spans="1:243" s="21" customFormat="1" ht="16.5" customHeight="1">
      <c r="A89" s="40"/>
      <c r="B89" s="32">
        <f t="shared" si="9"/>
        <v>70</v>
      </c>
      <c r="C89" s="34"/>
      <c r="D89" s="13" t="s">
        <v>22</v>
      </c>
      <c r="E89" s="16">
        <v>18</v>
      </c>
      <c r="F89" s="15"/>
      <c r="G89" s="33">
        <f t="shared" si="10"/>
        <v>0</v>
      </c>
      <c r="IH89" s="22"/>
      <c r="II89" s="22"/>
    </row>
    <row r="90" spans="1:243" ht="12.75">
      <c r="A90" s="39"/>
      <c r="B90" s="68" t="s">
        <v>23</v>
      </c>
      <c r="C90" s="69"/>
      <c r="D90" s="69"/>
      <c r="E90" s="69"/>
      <c r="F90" s="69"/>
      <c r="G90" s="57">
        <f>G9</f>
        <v>0</v>
      </c>
    </row>
    <row r="91" spans="1:243" ht="12.75">
      <c r="A91" s="39"/>
      <c r="B91" s="68" t="s">
        <v>24</v>
      </c>
      <c r="C91" s="69"/>
      <c r="D91" s="69"/>
      <c r="E91" s="69"/>
      <c r="F91" s="69"/>
      <c r="G91" s="46">
        <f>G28</f>
        <v>0</v>
      </c>
    </row>
    <row r="92" spans="1:243" ht="12.75">
      <c r="A92" s="39"/>
      <c r="B92" s="68" t="s">
        <v>25</v>
      </c>
      <c r="C92" s="69"/>
      <c r="D92" s="69"/>
      <c r="E92" s="69"/>
      <c r="F92" s="69"/>
      <c r="G92" s="57">
        <f>G38</f>
        <v>0</v>
      </c>
    </row>
    <row r="93" spans="1:243" ht="12.75">
      <c r="A93" s="39"/>
      <c r="B93" s="68" t="s">
        <v>26</v>
      </c>
      <c r="C93" s="69"/>
      <c r="D93" s="69"/>
      <c r="E93" s="69"/>
      <c r="F93" s="69"/>
      <c r="G93" s="46">
        <f>G59</f>
        <v>0</v>
      </c>
    </row>
    <row r="94" spans="1:243" ht="12.75">
      <c r="A94" s="39"/>
      <c r="B94" s="68" t="s">
        <v>27</v>
      </c>
      <c r="C94" s="69"/>
      <c r="D94" s="69"/>
      <c r="E94" s="69"/>
      <c r="F94" s="69"/>
      <c r="G94" s="46">
        <f>G84</f>
        <v>0</v>
      </c>
    </row>
    <row r="95" spans="1:243" s="5" customFormat="1" ht="20.100000000000001" customHeight="1" thickBot="1">
      <c r="A95" s="39"/>
      <c r="B95" s="70" t="s">
        <v>28</v>
      </c>
      <c r="C95" s="71"/>
      <c r="D95" s="71"/>
      <c r="E95" s="71"/>
      <c r="F95" s="71"/>
      <c r="G95" s="37">
        <f>SUM(G90:G94)</f>
        <v>0</v>
      </c>
      <c r="HU95" s="6"/>
      <c r="HV95" s="6"/>
    </row>
    <row r="96" spans="1:243">
      <c r="A96" s="35"/>
      <c r="B96" s="48"/>
      <c r="C96" s="48"/>
      <c r="D96" s="49"/>
      <c r="E96" s="50"/>
    </row>
  </sheetData>
  <mergeCells count="11">
    <mergeCell ref="B9:E9"/>
    <mergeCell ref="B28:E28"/>
    <mergeCell ref="B94:F94"/>
    <mergeCell ref="B95:F95"/>
    <mergeCell ref="B84:E84"/>
    <mergeCell ref="B90:F90"/>
    <mergeCell ref="B91:F91"/>
    <mergeCell ref="B38:E38"/>
    <mergeCell ref="B59:E59"/>
    <mergeCell ref="B92:F92"/>
    <mergeCell ref="B93:F93"/>
  </mergeCells>
  <printOptions horizontalCentered="1"/>
  <pageMargins left="0.23622047244094491" right="0.23622047244094491" top="0.39370078740157483" bottom="0.43307086614173229" header="0.51181102362204722" footer="0.31496062992125984"/>
  <pageSetup paperSize="9" firstPageNumber="0" orientation="portrait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2341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HSP</vt:lpstr>
      <vt:lpstr>HSP!Oblasť_tlače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Konc</dc:creator>
  <dc:description/>
  <cp:lastModifiedBy>Rastislav Tiža</cp:lastModifiedBy>
  <cp:revision>301</cp:revision>
  <cp:lastPrinted>2022-05-17T08:10:32Z</cp:lastPrinted>
  <dcterms:created xsi:type="dcterms:W3CDTF">2015-07-22T08:52:58Z</dcterms:created>
  <dcterms:modified xsi:type="dcterms:W3CDTF">2022-05-17T08:16:10Z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