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ácia stavby" sheetId="1" state="visible" r:id="rId2"/>
    <sheet name="3 - SO 02 - zhromažďovaci..." sheetId="2" state="visible" r:id="rId3"/>
  </sheets>
  <definedNames>
    <definedName function="false" hidden="false" localSheetId="1" name="_xlnm.Print_Area" vbProcedure="false">'3 - SO 02 - zhromažďovaci...'!$C$4:$J$73,'3 - SO 02 - zhromažďovaci...'!$C$79:$J$103,'3 - SO 02 - zhromažďovaci...'!$C$109:$J$156</definedName>
    <definedName function="false" hidden="false" localSheetId="1" name="_xlnm.Print_Titles" vbProcedure="false">'3 - SO 02 - zhromažďovaci...'!$121:$121</definedName>
    <definedName function="false" hidden="true" localSheetId="1" name="_xlnm._FilterDatabase" vbProcedure="false">'3 - SO 02 - zhromažďovaci...'!$C$121:$K$156</definedName>
    <definedName function="false" hidden="false" localSheetId="0" name="_xlnm.Print_Area" vbProcedure="false">'Rekapitulácia stavby'!$D$4:$AO$76,'Rekapitulácia stavby'!$C$82:$AQ$96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<sst xmlns="http://schemas.openxmlformats.org/spreadsheetml/2006/main" count="621" uniqueCount="218">
  <si>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</si>
  <si>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</si>
  <si>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</si>
  <si>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</si>
  <si>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</si>
  <si>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</si>
  <si>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</si>
  <si>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</si>
  <si>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</si>
  <si>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</si>
  <si>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</si>
  <si>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</si>
  <si>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</si>
  <si>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</si>
  <si>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</si>
  <si>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</si>
  <si>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</si>
  <si>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</si>
  <si>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</si>
  <si>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</si>
  <si>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</si>
  <si>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</si>
  <si>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</si>
  <si>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</si>
  <si>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</si>
  <si>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</si>
  <si>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</si>
  <si>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</si>
  <si>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</si>
  <si>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</si>
  <si>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</si>
  <si>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</si>
  <si>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</si>
  <si>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</si>
  <si>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</si>
  <si>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</si>
  <si>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</si>
  <si>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</si>
  <si>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</si>
  <si>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</si>
  <si>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</si>
  <si>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</si>
  <si>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</si>
  <si>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</si>
  <si>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</si>
  <si>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</si>
  <si>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</si>
  <si>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</si>
  <si>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</si>
  <si>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</si>
  <si>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</si>
  <si>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</si>
  <si>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</si>
  <si>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</si>
  <si>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</si>
  <si>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</si>
  <si>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</si>
  <si>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</si>
  <si>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</si>
  <si>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</si>
  <si>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</si>
  <si>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</si>
  <si>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</si>
  <si>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</si>
  <si>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</si>
  <si>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</si>
  <si>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</si>
  <si>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</si>
  <si>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</si>
  <si>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</si>
  <si>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</si>
  <si>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</si>
  <si>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</si>
  <si>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</si>
  <si>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</si>
  <si>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</si>
  <si>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</si>
  <si>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</si>
  <si>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</si>
  <si>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3</t>
  </si>
  <si>
    <t xml:space="preserve">SO 02 - zhromažďovacia plocha - chodník</t>
  </si>
  <si>
    <t xml:space="preserve">STA</t>
  </si>
  <si>
    <t xml:space="preserve">{665fea95-751c-4e2d-a6b0-886285822d9e}</t>
  </si>
  <si>
    <t xml:space="preserve">KRYCÍ LIST ROZPOČTU</t>
  </si>
  <si>
    <t xml:space="preserve">Objekt:</t>
  </si>
  <si>
    <t xml:space="preserve">3 - SO 02 - zhromažďovacia plocha - chodník</t>
  </si>
  <si>
    <t xml:space="preserve">REKAPITULÁCIA ROZPOČTU</t>
  </si>
  <si>
    <t xml:space="preserve">Kód dielu - Popis</t>
  </si>
  <si>
    <t xml:space="preserve">Cena celkom [EUR]</t>
  </si>
  <si>
    <t xml:space="preserve">Náklady z rozpočtu</t>
  </si>
  <si>
    <t xml:space="preserve">-1</t>
  </si>
  <si>
    <t xml:space="preserve"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</si>
  <si>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</si>
  <si>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</si>
  <si>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</si>
  <si>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</si>
  <si>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</si>
  <si>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</si>
  <si>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PSV - Práce a dodávky PSV</t>
  </si>
  <si>
    <t xml:space="preserve">    724 - Zdravotechnika – strojné vybavenie</t>
  </si>
  <si>
    <t xml:space="preserve">ROZPOČET</t>
  </si>
  <si>
    <t xml:space="preserve">PČ</t>
  </si>
  <si>
    <t xml:space="preserve">MJ</t>
  </si>
  <si>
    <t xml:space="preserve">Množstvo</t>
  </si>
  <si>
    <t xml:space="preserve">J.cena [EUR]</t>
  </si>
  <si>
    <t xml:space="preserve">Cenová sústava</t>
  </si>
  <si>
    <t xml:space="preserve">J. Nh [h]</t>
  </si>
  <si>
    <t xml:space="preserve">Nh celkom [h]</t>
  </si>
  <si>
    <t xml:space="preserve">J. hmotnosť [t]</t>
  </si>
  <si>
    <t xml:space="preserve">Hmotnosť celkom [t]</t>
  </si>
  <si>
    <t xml:space="preserve">J. suť [t]</t>
  </si>
  <si>
    <t xml:space="preserve">Suť Celkom [t]</t>
  </si>
  <si>
    <t xml:space="preserve">HSV</t>
  </si>
  <si>
    <t xml:space="preserve">Práce a dodávky HSV</t>
  </si>
  <si>
    <t xml:space="preserve">ROZPOCET</t>
  </si>
  <si>
    <t xml:space="preserve">Zemné práce</t>
  </si>
  <si>
    <t xml:space="preserve">K</t>
  </si>
  <si>
    <t xml:space="preserve">113107141</t>
  </si>
  <si>
    <t xml:space="preserve">Odstránenie krytu o ploche do 200 m2 z asfaltu, hr. vrstvy do 50 mm,  -0,09800t</t>
  </si>
  <si>
    <t xml:space="preserve">m2</t>
  </si>
  <si>
    <t xml:space="preserve">4</t>
  </si>
  <si>
    <t xml:space="preserve">2</t>
  </si>
  <si>
    <t xml:space="preserve">132201101.S</t>
  </si>
  <si>
    <t xml:space="preserve">Výkop ryhy do šírky 600 mm v horn.3 do 100 m3 ručný</t>
  </si>
  <si>
    <t xml:space="preserve">m3</t>
  </si>
  <si>
    <t xml:space="preserve">131211101.S</t>
  </si>
  <si>
    <t xml:space="preserve">Hĺbenie jám v  hornine tr.3 súdržných - ručným náradím</t>
  </si>
  <si>
    <t xml:space="preserve">6</t>
  </si>
  <si>
    <t xml:space="preserve">131211119.S</t>
  </si>
  <si>
    <t xml:space="preserve">Príplatok za lepivosť pri hĺbení jám ručným náradím v hornine tr. 3</t>
  </si>
  <si>
    <t xml:space="preserve">8</t>
  </si>
  <si>
    <t xml:space="preserve">5</t>
  </si>
  <si>
    <t xml:space="preserve">174101001.S</t>
  </si>
  <si>
    <t xml:space="preserve">Zásyp sypaninou so zhutnením jám, šachiet, rýh, zárezov alebo okolo objektov do 100 m3</t>
  </si>
  <si>
    <t xml:space="preserve">10</t>
  </si>
  <si>
    <t xml:space="preserve">M</t>
  </si>
  <si>
    <t xml:space="preserve">583310001200.S</t>
  </si>
  <si>
    <t xml:space="preserve">Kamenivo ťažené hrubé frakcia 8-16 mm</t>
  </si>
  <si>
    <t xml:space="preserve">t</t>
  </si>
  <si>
    <t xml:space="preserve">12</t>
  </si>
  <si>
    <t xml:space="preserve">7</t>
  </si>
  <si>
    <t xml:space="preserve">583310003200.S</t>
  </si>
  <si>
    <t xml:space="preserve">Štrkopiesok frakcia 0-32 mm</t>
  </si>
  <si>
    <t xml:space="preserve">14</t>
  </si>
  <si>
    <t xml:space="preserve">Zakladanie</t>
  </si>
  <si>
    <t xml:space="preserve">271573001.S</t>
  </si>
  <si>
    <t xml:space="preserve">Násyp pod základové konštrukcie so zhutnením zo štrkopiesku fr.0-32 mm</t>
  </si>
  <si>
    <t xml:space="preserve">16</t>
  </si>
  <si>
    <t xml:space="preserve">9</t>
  </si>
  <si>
    <t xml:space="preserve">273321311.S</t>
  </si>
  <si>
    <t xml:space="preserve">Betón základových dosiek, železový (bez výstuže), tr. C 16/20</t>
  </si>
  <si>
    <t xml:space="preserve">18</t>
  </si>
  <si>
    <t xml:space="preserve">273362442.S</t>
  </si>
  <si>
    <t xml:space="preserve">Výstuž základových dosiek zo zvár. sietí KARI, priemer drôtu 8/8 mm, veľkosť oka 150x150 mm</t>
  </si>
  <si>
    <t xml:space="preserve">Komunikácie</t>
  </si>
  <si>
    <t xml:space="preserve">11</t>
  </si>
  <si>
    <t xml:space="preserve">596911164</t>
  </si>
  <si>
    <t xml:space="preserve">Kladenie betónovej zámkovej dlažby komunikácií pre peších hr. 80 mm pre peších nad 300 m2 so zriadením lôžka z kameniva hr. 30 mm</t>
  </si>
  <si>
    <t xml:space="preserve">22</t>
  </si>
  <si>
    <t xml:space="preserve">592460008500</t>
  </si>
  <si>
    <t xml:space="preserve">Dlažba betónová 8N normál škárová, rozmer 200x165x80 mm, sivá so zaťažením pre nákladné automobily</t>
  </si>
  <si>
    <t xml:space="preserve">24</t>
  </si>
  <si>
    <t xml:space="preserve">Úpravy povrchov, podlahy, osadenie</t>
  </si>
  <si>
    <t xml:space="preserve">13</t>
  </si>
  <si>
    <t xml:space="preserve">631312661</t>
  </si>
  <si>
    <t xml:space="preserve">Mazanina z betónu prostého (m3) tr. C 20/25 hr.nad 80 do 120 mm - najazd 5N a 3N</t>
  </si>
  <si>
    <t xml:space="preserve">26</t>
  </si>
  <si>
    <t xml:space="preserve">631571003</t>
  </si>
  <si>
    <t xml:space="preserve">Násyp zo štrkopiesku 0-32 (pre spevnenie podkladu)</t>
  </si>
  <si>
    <t xml:space="preserve">28</t>
  </si>
  <si>
    <t xml:space="preserve">Ostatné konštrukcie a práce-búranie</t>
  </si>
  <si>
    <t xml:space="preserve">15</t>
  </si>
  <si>
    <t xml:space="preserve">917832111</t>
  </si>
  <si>
    <t xml:space="preserve">Osadenie chodník. obrubníka betónového stojatého do lôžka z betónu prosteho tr. C 12/15 bez bočnej opory; ozn. N/4 a N/2</t>
  </si>
  <si>
    <t xml:space="preserve">m</t>
  </si>
  <si>
    <t xml:space="preserve">30</t>
  </si>
  <si>
    <t xml:space="preserve">592170003500</t>
  </si>
  <si>
    <t xml:space="preserve">Obrubník  rovný, lxšxv 1000x100x200 mm, sivá</t>
  </si>
  <si>
    <t xml:space="preserve">ks</t>
  </si>
  <si>
    <t xml:space="preserve">32</t>
  </si>
  <si>
    <t xml:space="preserve">17</t>
  </si>
  <si>
    <t xml:space="preserve">592170003500.R</t>
  </si>
  <si>
    <t xml:space="preserve">Obrubník  nábehový, lxšxv 1000x200x150 mm, sivá</t>
  </si>
  <si>
    <t xml:space="preserve">34</t>
  </si>
  <si>
    <t xml:space="preserve">979081111</t>
  </si>
  <si>
    <t xml:space="preserve">Odvoz sutiny a vybúraných hmôt na skládku do 1 km</t>
  </si>
  <si>
    <t xml:space="preserve">36</t>
  </si>
  <si>
    <t xml:space="preserve">19</t>
  </si>
  <si>
    <t xml:space="preserve">979081121</t>
  </si>
  <si>
    <t xml:space="preserve">Odvoz sutiny a vybúraných hmôt na skládku za každý ďalší 1 km</t>
  </si>
  <si>
    <t xml:space="preserve">38</t>
  </si>
  <si>
    <t xml:space="preserve">979082111</t>
  </si>
  <si>
    <t xml:space="preserve">Vnútrostavenisková doprava sutiny a vybúraných hmôt do 10 m</t>
  </si>
  <si>
    <t xml:space="preserve">40</t>
  </si>
  <si>
    <t xml:space="preserve">21</t>
  </si>
  <si>
    <t xml:space="preserve">979089012</t>
  </si>
  <si>
    <t xml:space="preserve">Poplatok za skladovanie - betón, tehly, dlaždice (17 01 ), ostatné</t>
  </si>
  <si>
    <t xml:space="preserve">42</t>
  </si>
  <si>
    <t xml:space="preserve">99</t>
  </si>
  <si>
    <t xml:space="preserve">Presun hmôt HSV</t>
  </si>
  <si>
    <t xml:space="preserve">998223011</t>
  </si>
  <si>
    <t xml:space="preserve">Presun hmôt pre pozemné komunikácie s krytom dláždeným (822 2.3, 822 5.3) akejkoľvek dĺžky objektu</t>
  </si>
  <si>
    <t xml:space="preserve">44</t>
  </si>
  <si>
    <t xml:space="preserve">PSV</t>
  </si>
  <si>
    <t xml:space="preserve">Práce a dodávky PSV</t>
  </si>
  <si>
    <t xml:space="preserve">724</t>
  </si>
  <si>
    <t xml:space="preserve">Zdravotechnika – strojné vybavenie</t>
  </si>
  <si>
    <t xml:space="preserve">23</t>
  </si>
  <si>
    <t xml:space="preserve">7243121001</t>
  </si>
  <si>
    <t xml:space="preserve">Montáž požiarnej nádrže</t>
  </si>
  <si>
    <t xml:space="preserve">46</t>
  </si>
  <si>
    <t xml:space="preserve">449830000100</t>
  </si>
  <si>
    <t xml:space="preserve">Požiarna nádrž - veľkokapacitná - samonosná S-22 m3</t>
  </si>
  <si>
    <t xml:space="preserve">48</t>
  </si>
  <si>
    <t xml:space="preserve">25</t>
  </si>
  <si>
    <t xml:space="preserve">998724101.S</t>
  </si>
  <si>
    <t xml:space="preserve">Presun hmôt pre strojné vybavenie v objektoch výšky do 6 m</t>
  </si>
  <si>
    <t xml:space="preserve">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</si>
</sst>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2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4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6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2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97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31" t="s">
        <v>39</v>
      </c>
      <c r="L29" s="32" t="n">
        <v>0.2</v>
      </c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 t="n">
        <f aca="false">ROUND(AZ94, 2)</f>
        <v>0</v>
      </c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 t="n">
        <f aca="false">ROUND(AV94, 2)</f>
        <v>0</v>
      </c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40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ROUND(BA94, 2)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ROUND(AW94, 2)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41</v>
      </c>
      <c r="L31" s="36" t="n">
        <v>0.2</v>
      </c>
      <c r="M31" s="36"/>
      <c r="N31" s="36"/>
      <c r="O31" s="36"/>
      <c r="P31" s="36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6" t="n">
        <v>0.2</v>
      </c>
      <c r="M32" s="36"/>
      <c r="N32" s="36"/>
      <c r="O32" s="36"/>
      <c r="P32" s="36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43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n">
        <f aca="false">ROUND(BD94, 2)</f>
        <v>0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42" t="s">
        <v>46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SUM(AK26:AK33)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49</v>
      </c>
      <c r="AI60" s="25"/>
      <c r="AJ60" s="25"/>
      <c r="AK60" s="25"/>
      <c r="AL60" s="25"/>
      <c r="AM60" s="47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49</v>
      </c>
      <c r="AI75" s="25"/>
      <c r="AJ75" s="25"/>
      <c r="AK75" s="25"/>
      <c r="AL75" s="25"/>
      <c r="AM75" s="47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54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55</v>
      </c>
      <c r="D92" s="67"/>
      <c r="E92" s="67"/>
      <c r="F92" s="67"/>
      <c r="G92" s="67"/>
      <c r="H92" s="68"/>
      <c r="I92" s="69" t="s">
        <v>56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57</v>
      </c>
      <c r="AH92" s="70"/>
      <c r="AI92" s="70"/>
      <c r="AJ92" s="70"/>
      <c r="AK92" s="70"/>
      <c r="AL92" s="70"/>
      <c r="AM92" s="70"/>
      <c r="AN92" s="71" t="s">
        <v>58</v>
      </c>
      <c r="AO92" s="71"/>
      <c r="AP92" s="71"/>
      <c r="AQ92" s="72" t="s">
        <v>59</v>
      </c>
      <c r="AR92" s="23"/>
      <c r="AS92" s="73" t="s">
        <v>60</v>
      </c>
      <c r="AT92" s="74" t="s">
        <v>61</v>
      </c>
      <c r="AU92" s="74" t="s">
        <v>62</v>
      </c>
      <c r="AV92" s="74" t="s">
        <v>63</v>
      </c>
      <c r="AW92" s="74" t="s">
        <v>64</v>
      </c>
      <c r="AX92" s="74" t="s">
        <v>65</v>
      </c>
      <c r="AY92" s="74" t="s">
        <v>66</v>
      </c>
      <c r="AZ92" s="74" t="s">
        <v>67</v>
      </c>
      <c r="BA92" s="74" t="s">
        <v>68</v>
      </c>
      <c r="BB92" s="74" t="s">
        <v>69</v>
      </c>
      <c r="BC92" s="74" t="s">
        <v>70</v>
      </c>
      <c r="BD92" s="75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ROUND(AG95,2)</f>
        <v>0</v>
      </c>
      <c r="AH94" s="83"/>
      <c r="AI94" s="83"/>
      <c r="AJ94" s="83"/>
      <c r="AK94" s="83"/>
      <c r="AL94" s="83"/>
      <c r="AM94" s="83"/>
      <c r="AN94" s="84" t="n">
        <f aca="false">SUM(AG94,AT94)</f>
        <v>0</v>
      </c>
      <c r="AO94" s="84"/>
      <c r="AP94" s="84"/>
      <c r="AQ94" s="85"/>
      <c r="AR94" s="80"/>
      <c r="AS94" s="86" t="n">
        <f aca="false">ROUND(AS95,2)</f>
        <v>0</v>
      </c>
      <c r="AT94" s="87" t="n">
        <f aca="false">ROUND(SUM(AV94:AW94),2)</f>
        <v>0</v>
      </c>
      <c r="AU94" s="88" t="n">
        <f aca="false">ROUND(AU95,5)</f>
        <v>0</v>
      </c>
      <c r="AV94" s="87" t="n">
        <f aca="false">ROUND(AZ94*L29,2)</f>
        <v>0</v>
      </c>
      <c r="AW94" s="87" t="n">
        <f aca="false">ROUND(BA94*L30,2)</f>
        <v>0</v>
      </c>
      <c r="AX94" s="87" t="n">
        <f aca="false">ROUND(BB94*L29,2)</f>
        <v>0</v>
      </c>
      <c r="AY94" s="87" t="n">
        <f aca="false">ROUND(BC94*L30,2)</f>
        <v>0</v>
      </c>
      <c r="AZ94" s="87" t="n">
        <f aca="false">ROUND(AZ95,2)</f>
        <v>0</v>
      </c>
      <c r="BA94" s="87" t="n">
        <f aca="false">ROUND(BA95,2)</f>
        <v>0</v>
      </c>
      <c r="BB94" s="87" t="n">
        <f aca="false">ROUND(BB95,2)</f>
        <v>0</v>
      </c>
      <c r="BC94" s="87" t="n">
        <f aca="false">ROUND(BC95,2)</f>
        <v>0</v>
      </c>
      <c r="BD94" s="89" t="n">
        <f aca="false">ROUND(BD95,2)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3</v>
      </c>
      <c r="BX94" s="90" t="s">
        <v>77</v>
      </c>
      <c r="CL94" s="90"/>
    </row>
    <row r="95" s="103" customFormat="true" ht="24.75" hidden="false" customHeight="true" outlineLevel="0" collapsed="false">
      <c r="A95" s="92" t="s">
        <v>78</v>
      </c>
      <c r="B95" s="93"/>
      <c r="C95" s="94"/>
      <c r="D95" s="95" t="s">
        <v>79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f aca="false">'3 - SO 02 - zhromažďovaci...'!J30</f>
        <v>0</v>
      </c>
      <c r="AH95" s="97"/>
      <c r="AI95" s="97"/>
      <c r="AJ95" s="97"/>
      <c r="AK95" s="97"/>
      <c r="AL95" s="97"/>
      <c r="AM95" s="97"/>
      <c r="AN95" s="97" t="n">
        <f aca="false">SUM(AG95,AT95)</f>
        <v>0</v>
      </c>
      <c r="AO95" s="97"/>
      <c r="AP95" s="97"/>
      <c r="AQ95" s="98" t="s">
        <v>81</v>
      </c>
      <c r="AR95" s="93"/>
      <c r="AS95" s="99" t="n">
        <v>0</v>
      </c>
      <c r="AT95" s="100" t="n">
        <f aca="false">ROUND(SUM(AV95:AW95),2)</f>
        <v>0</v>
      </c>
      <c r="AU95" s="101" t="n">
        <f aca="false">'3 - SO 02 - zhromažďovaci...'!P122</f>
        <v>0</v>
      </c>
      <c r="AV95" s="100" t="n">
        <f aca="false">'3 - SO 02 - zhromažďovaci...'!J33</f>
        <v>0</v>
      </c>
      <c r="AW95" s="100" t="n">
        <f aca="false">'3 - SO 02 - zhromažďovaci...'!J34</f>
        <v>0</v>
      </c>
      <c r="AX95" s="100" t="n">
        <f aca="false">'3 - SO 02 - zhromažďovaci...'!J35</f>
        <v>0</v>
      </c>
      <c r="AY95" s="100" t="n">
        <f aca="false">'3 - SO 02 - zhromažďovaci...'!J36</f>
        <v>0</v>
      </c>
      <c r="AZ95" s="100" t="n">
        <f aca="false">'3 - SO 02 - zhromažďovaci...'!F33</f>
        <v>0</v>
      </c>
      <c r="BA95" s="100" t="n">
        <f aca="false">'3 - SO 02 - zhromažďovaci...'!F34</f>
        <v>0</v>
      </c>
      <c r="BB95" s="100" t="n">
        <f aca="false">'3 - SO 02 - zhromažďovaci...'!F35</f>
        <v>0</v>
      </c>
      <c r="BC95" s="100" t="n">
        <f aca="false">'3 - SO 02 - zhromažďovaci...'!F36</f>
        <v>0</v>
      </c>
      <c r="BD95" s="102" t="n">
        <f aca="false">'3 - SO 02 - zhromažďovaci...'!F37</f>
        <v>0</v>
      </c>
      <c r="BT95" s="104" t="s">
        <v>12</v>
      </c>
      <c r="BV95" s="104" t="s">
        <v>76</v>
      </c>
      <c r="BW95" s="104" t="s">
        <v>82</v>
      </c>
      <c r="BX95" s="104" t="s">
        <v>3</v>
      </c>
      <c r="CL95" s="104"/>
      <c r="CM95" s="104" t="s">
        <v>74</v>
      </c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3 - SO 02 - zhromažďovaci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57"/>
  <sheetViews>
    <sheetView showFormulas="false" showGridLines="false" showRowColHeaders="true" showZeros="true" rightToLeft="false" tabSelected="true" showOutlineSymbols="true" defaultGridColor="true" view="pageBreakPreview" topLeftCell="A22" colorId="64" zoomScale="100" zoomScaleNormal="100" zoomScalePageLayoutView="100" workbookViewId="0">
      <selection pane="topLeft" activeCell="A40" activeCellId="0" sqref="A4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74</v>
      </c>
    </row>
    <row r="4" customFormat="false" ht="24.95" hidden="false" customHeight="true" outlineLevel="0" collapsed="false">
      <c r="B4" s="6"/>
      <c r="D4" s="7" t="s">
        <v>83</v>
      </c>
      <c r="L4" s="6"/>
      <c r="M4" s="105" t="s">
        <v>8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5" t="s">
        <v>14</v>
      </c>
      <c r="L6" s="6"/>
    </row>
    <row r="7" customFormat="false" ht="16.5" hidden="false" customHeight="true" outlineLevel="0" collapsed="false">
      <c r="B7" s="6"/>
      <c r="E7" s="106" t="str">
        <f aca="false">'Rekapitulácia stavby'!K6</f>
        <v>SOŠ Tornaľa - modernizácia odborného vzdelávania - budova SOŠ</v>
      </c>
      <c r="F7" s="106"/>
      <c r="G7" s="106"/>
      <c r="H7" s="106"/>
      <c r="L7" s="6"/>
    </row>
    <row r="8" s="27" customFormat="true" ht="12" hidden="false" customHeight="true" outlineLevel="0" collapsed="false">
      <c r="A8" s="22"/>
      <c r="B8" s="23"/>
      <c r="C8" s="22"/>
      <c r="D8" s="15" t="s">
        <v>84</v>
      </c>
      <c r="E8" s="22"/>
      <c r="F8" s="22"/>
      <c r="G8" s="22"/>
      <c r="H8" s="22"/>
      <c r="I8" s="22"/>
      <c r="J8" s="22"/>
      <c r="K8" s="22"/>
      <c r="L8" s="44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6.5" hidden="false" customHeight="true" outlineLevel="0" collapsed="false">
      <c r="A9" s="22"/>
      <c r="B9" s="23"/>
      <c r="C9" s="22"/>
      <c r="D9" s="22"/>
      <c r="E9" s="107" t="s">
        <v>85</v>
      </c>
      <c r="F9" s="107"/>
      <c r="G9" s="107"/>
      <c r="H9" s="107"/>
      <c r="I9" s="22"/>
      <c r="J9" s="22"/>
      <c r="K9" s="22"/>
      <c r="L9" s="44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.8" hidden="false" customHeight="false" outlineLevel="0" collapsed="false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44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2" hidden="false" customHeight="true" outlineLevel="0" collapsed="false">
      <c r="A11" s="22"/>
      <c r="B11" s="23"/>
      <c r="C11" s="22"/>
      <c r="D11" s="15" t="s">
        <v>16</v>
      </c>
      <c r="E11" s="22"/>
      <c r="F11" s="16"/>
      <c r="G11" s="22"/>
      <c r="H11" s="22"/>
      <c r="I11" s="15" t="s">
        <v>17</v>
      </c>
      <c r="J11" s="16"/>
      <c r="K11" s="22"/>
      <c r="L11" s="44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18</v>
      </c>
      <c r="E12" s="22"/>
      <c r="F12" s="16" t="s">
        <v>19</v>
      </c>
      <c r="G12" s="22"/>
      <c r="H12" s="22"/>
      <c r="I12" s="15" t="s">
        <v>20</v>
      </c>
      <c r="J12" s="108" t="str">
        <f aca="false">'Rekapitulácia stavby'!AN8</f>
        <v>18. 5. 2022</v>
      </c>
      <c r="K12" s="22"/>
      <c r="L12" s="44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0.8" hidden="false" customHeight="true" outlineLevel="0" collapsed="false">
      <c r="A13" s="22"/>
      <c r="B13" s="23"/>
      <c r="C13" s="22"/>
      <c r="D13" s="22"/>
      <c r="E13" s="22"/>
      <c r="F13" s="22"/>
      <c r="G13" s="22"/>
      <c r="H13" s="22"/>
      <c r="I13" s="22"/>
      <c r="J13" s="22"/>
      <c r="K13" s="22"/>
      <c r="L13" s="44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12" hidden="false" customHeight="true" outlineLevel="0" collapsed="false">
      <c r="A14" s="22"/>
      <c r="B14" s="23"/>
      <c r="C14" s="22"/>
      <c r="D14" s="15" t="s">
        <v>22</v>
      </c>
      <c r="E14" s="22"/>
      <c r="F14" s="22"/>
      <c r="G14" s="22"/>
      <c r="H14" s="22"/>
      <c r="I14" s="15" t="s">
        <v>23</v>
      </c>
      <c r="J14" s="16"/>
      <c r="K14" s="22"/>
      <c r="L14" s="44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8" hidden="false" customHeight="true" outlineLevel="0" collapsed="false">
      <c r="A15" s="22"/>
      <c r="B15" s="23"/>
      <c r="C15" s="22"/>
      <c r="D15" s="22"/>
      <c r="E15" s="16" t="s">
        <v>24</v>
      </c>
      <c r="F15" s="22"/>
      <c r="G15" s="22"/>
      <c r="H15" s="22"/>
      <c r="I15" s="15" t="s">
        <v>25</v>
      </c>
      <c r="J15" s="16"/>
      <c r="K15" s="22"/>
      <c r="L15" s="44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6.95" hidden="false" customHeight="true" outlineLevel="0" collapsed="false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44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12" hidden="false" customHeight="true" outlineLevel="0" collapsed="false">
      <c r="A17" s="22"/>
      <c r="B17" s="23"/>
      <c r="C17" s="22"/>
      <c r="D17" s="15" t="s">
        <v>26</v>
      </c>
      <c r="E17" s="22"/>
      <c r="F17" s="22"/>
      <c r="G17" s="22"/>
      <c r="H17" s="22"/>
      <c r="I17" s="15" t="s">
        <v>23</v>
      </c>
      <c r="J17" s="17" t="str">
        <f aca="false">'Rekapitulácia stavby'!AN13</f>
        <v>Vyplň údaj</v>
      </c>
      <c r="K17" s="22"/>
      <c r="L17" s="44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8" hidden="false" customHeight="true" outlineLevel="0" collapsed="false">
      <c r="A18" s="22"/>
      <c r="B18" s="23"/>
      <c r="C18" s="22"/>
      <c r="D18" s="22"/>
      <c r="E18" s="109" t="str">
        <f aca="false">'Rekapitulácia stavby'!E14</f>
        <v>Vyplň údaj</v>
      </c>
      <c r="F18" s="109"/>
      <c r="G18" s="109"/>
      <c r="H18" s="109"/>
      <c r="I18" s="15" t="s">
        <v>25</v>
      </c>
      <c r="J18" s="17" t="str">
        <f aca="false">'Rekapitulácia stavby'!AN14</f>
        <v>Vyplň údaj</v>
      </c>
      <c r="K18" s="22"/>
      <c r="L18" s="44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6.95" hidden="false" customHeight="true" outlineLevel="0" collapsed="false">
      <c r="A19" s="22"/>
      <c r="B19" s="23"/>
      <c r="C19" s="22"/>
      <c r="D19" s="22"/>
      <c r="E19" s="22"/>
      <c r="F19" s="22"/>
      <c r="G19" s="22"/>
      <c r="H19" s="22"/>
      <c r="I19" s="22"/>
      <c r="J19" s="22"/>
      <c r="K19" s="22"/>
      <c r="L19" s="44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12" hidden="false" customHeight="true" outlineLevel="0" collapsed="false">
      <c r="A20" s="22"/>
      <c r="B20" s="23"/>
      <c r="C20" s="22"/>
      <c r="D20" s="15" t="s">
        <v>28</v>
      </c>
      <c r="E20" s="22"/>
      <c r="F20" s="22"/>
      <c r="G20" s="22"/>
      <c r="H20" s="22"/>
      <c r="I20" s="15" t="s">
        <v>23</v>
      </c>
      <c r="J20" s="16"/>
      <c r="K20" s="22"/>
      <c r="L20" s="44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8" hidden="false" customHeight="true" outlineLevel="0" collapsed="false">
      <c r="A21" s="22"/>
      <c r="B21" s="23"/>
      <c r="C21" s="22"/>
      <c r="D21" s="22"/>
      <c r="E21" s="16" t="s">
        <v>29</v>
      </c>
      <c r="F21" s="22"/>
      <c r="G21" s="22"/>
      <c r="H21" s="22"/>
      <c r="I21" s="15" t="s">
        <v>25</v>
      </c>
      <c r="J21" s="16"/>
      <c r="K21" s="22"/>
      <c r="L21" s="44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6.95" hidden="false" customHeight="true" outlineLevel="0" collapsed="false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44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12" hidden="false" customHeight="true" outlineLevel="0" collapsed="false">
      <c r="A23" s="22"/>
      <c r="B23" s="23"/>
      <c r="C23" s="22"/>
      <c r="D23" s="15" t="s">
        <v>31</v>
      </c>
      <c r="E23" s="22"/>
      <c r="F23" s="22"/>
      <c r="G23" s="22"/>
      <c r="H23" s="22"/>
      <c r="I23" s="15" t="s">
        <v>23</v>
      </c>
      <c r="J23" s="16"/>
      <c r="K23" s="22"/>
      <c r="L23" s="44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8" hidden="false" customHeight="true" outlineLevel="0" collapsed="false">
      <c r="A24" s="22"/>
      <c r="B24" s="23"/>
      <c r="C24" s="22"/>
      <c r="D24" s="22"/>
      <c r="E24" s="16" t="s">
        <v>32</v>
      </c>
      <c r="F24" s="22"/>
      <c r="G24" s="22"/>
      <c r="H24" s="22"/>
      <c r="I24" s="15" t="s">
        <v>25</v>
      </c>
      <c r="J24" s="16"/>
      <c r="K24" s="22"/>
      <c r="L24" s="44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27" customFormat="true" ht="6.95" hidden="false" customHeight="true" outlineLevel="0" collapsed="false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44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="27" customFormat="true" ht="12" hidden="false" customHeight="true" outlineLevel="0" collapsed="false">
      <c r="A26" s="22"/>
      <c r="B26" s="23"/>
      <c r="C26" s="22"/>
      <c r="D26" s="15" t="s">
        <v>33</v>
      </c>
      <c r="E26" s="22"/>
      <c r="F26" s="22"/>
      <c r="G26" s="22"/>
      <c r="H26" s="22"/>
      <c r="I26" s="22"/>
      <c r="J26" s="22"/>
      <c r="K26" s="22"/>
      <c r="L26" s="44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113" customFormat="true" ht="16.5" hidden="false" customHeight="true" outlineLevel="0" collapsed="false">
      <c r="A27" s="110"/>
      <c r="B27" s="111"/>
      <c r="C27" s="110"/>
      <c r="D27" s="110"/>
      <c r="E27" s="20"/>
      <c r="F27" s="20"/>
      <c r="G27" s="20"/>
      <c r="H27" s="2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="27" customFormat="true" ht="6.95" hidden="false" customHeight="tru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44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7"/>
      <c r="E29" s="77"/>
      <c r="F29" s="77"/>
      <c r="G29" s="77"/>
      <c r="H29" s="77"/>
      <c r="I29" s="77"/>
      <c r="J29" s="77"/>
      <c r="K29" s="77"/>
      <c r="L29" s="44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25.45" hidden="false" customHeight="true" outlineLevel="0" collapsed="false">
      <c r="A30" s="22"/>
      <c r="B30" s="23"/>
      <c r="C30" s="22"/>
      <c r="D30" s="114" t="s">
        <v>34</v>
      </c>
      <c r="E30" s="22"/>
      <c r="F30" s="22"/>
      <c r="G30" s="22"/>
      <c r="H30" s="22"/>
      <c r="I30" s="22"/>
      <c r="J30" s="115" t="n">
        <f aca="false">ROUND(J122, 2)</f>
        <v>0</v>
      </c>
      <c r="K30" s="22"/>
      <c r="L30" s="44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6.95" hidden="false" customHeight="true" outlineLevel="0" collapsed="false">
      <c r="A31" s="22"/>
      <c r="B31" s="23"/>
      <c r="C31" s="22"/>
      <c r="D31" s="77"/>
      <c r="E31" s="77"/>
      <c r="F31" s="77"/>
      <c r="G31" s="77"/>
      <c r="H31" s="77"/>
      <c r="I31" s="77"/>
      <c r="J31" s="77"/>
      <c r="K31" s="77"/>
      <c r="L31" s="44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22"/>
      <c r="F32" s="116" t="s">
        <v>36</v>
      </c>
      <c r="G32" s="22"/>
      <c r="H32" s="22"/>
      <c r="I32" s="116" t="s">
        <v>35</v>
      </c>
      <c r="J32" s="116" t="s">
        <v>37</v>
      </c>
      <c r="K32" s="22"/>
      <c r="L32" s="44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false" customHeight="true" outlineLevel="0" collapsed="false">
      <c r="A33" s="22"/>
      <c r="B33" s="23"/>
      <c r="C33" s="22"/>
      <c r="D33" s="117" t="s">
        <v>38</v>
      </c>
      <c r="E33" s="31" t="s">
        <v>39</v>
      </c>
      <c r="F33" s="118" t="n">
        <f aca="false">ROUND((SUM(BE122:BE156)),  2)</f>
        <v>0</v>
      </c>
      <c r="G33" s="119"/>
      <c r="H33" s="119"/>
      <c r="I33" s="120" t="n">
        <v>0.2</v>
      </c>
      <c r="J33" s="118" t="n">
        <f aca="false">ROUND(((SUM(BE122:BE156))*I33),  2)</f>
        <v>0</v>
      </c>
      <c r="K33" s="22"/>
      <c r="L33" s="44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false" customHeight="true" outlineLevel="0" collapsed="false">
      <c r="A34" s="22"/>
      <c r="B34" s="23"/>
      <c r="C34" s="22"/>
      <c r="D34" s="22"/>
      <c r="E34" s="31" t="s">
        <v>40</v>
      </c>
      <c r="F34" s="118" t="n">
        <f aca="false">ROUND((SUM(BF122:BF156)),  2)</f>
        <v>0</v>
      </c>
      <c r="G34" s="119"/>
      <c r="H34" s="119"/>
      <c r="I34" s="120" t="n">
        <v>0.2</v>
      </c>
      <c r="J34" s="118" t="n">
        <f aca="false">ROUND(((SUM(BF122:BF156))*I34),  2)</f>
        <v>0</v>
      </c>
      <c r="K34" s="22"/>
      <c r="L34" s="44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41</v>
      </c>
      <c r="F35" s="121" t="n">
        <f aca="false">ROUND((SUM(BG122:BG156)),  2)</f>
        <v>0</v>
      </c>
      <c r="G35" s="22"/>
      <c r="H35" s="22"/>
      <c r="I35" s="122" t="n">
        <v>0.2</v>
      </c>
      <c r="J35" s="121" t="n">
        <f aca="false">0</f>
        <v>0</v>
      </c>
      <c r="K35" s="22"/>
      <c r="L35" s="44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14.4" hidden="true" customHeight="true" outlineLevel="0" collapsed="false">
      <c r="A36" s="22"/>
      <c r="B36" s="23"/>
      <c r="C36" s="22"/>
      <c r="D36" s="22"/>
      <c r="E36" s="15" t="s">
        <v>42</v>
      </c>
      <c r="F36" s="121" t="n">
        <f aca="false">ROUND((SUM(BH122:BH156)),  2)</f>
        <v>0</v>
      </c>
      <c r="G36" s="22"/>
      <c r="H36" s="22"/>
      <c r="I36" s="122" t="n">
        <v>0.2</v>
      </c>
      <c r="J36" s="121" t="n">
        <f aca="false">0</f>
        <v>0</v>
      </c>
      <c r="K36" s="22"/>
      <c r="L36" s="44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14.4" hidden="true" customHeight="true" outlineLevel="0" collapsed="false">
      <c r="A37" s="22"/>
      <c r="B37" s="23"/>
      <c r="C37" s="22"/>
      <c r="D37" s="22"/>
      <c r="E37" s="31" t="s">
        <v>43</v>
      </c>
      <c r="F37" s="118" t="n">
        <f aca="false">ROUND((SUM(BI122:BI156)),  2)</f>
        <v>0</v>
      </c>
      <c r="G37" s="119"/>
      <c r="H37" s="119"/>
      <c r="I37" s="120" t="n">
        <v>0</v>
      </c>
      <c r="J37" s="118" t="n">
        <f aca="false">0</f>
        <v>0</v>
      </c>
      <c r="K37" s="22"/>
      <c r="L37" s="44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6.95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44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="27" customFormat="true" ht="25.45" hidden="false" customHeight="true" outlineLevel="0" collapsed="false">
      <c r="A39" s="22"/>
      <c r="B39" s="23"/>
      <c r="C39" s="123"/>
      <c r="D39" s="124" t="s">
        <v>44</v>
      </c>
      <c r="E39" s="68"/>
      <c r="F39" s="68"/>
      <c r="G39" s="125" t="s">
        <v>45</v>
      </c>
      <c r="H39" s="126" t="s">
        <v>46</v>
      </c>
      <c r="I39" s="68"/>
      <c r="J39" s="127" t="n">
        <f aca="false">SUM(J30:J37)</f>
        <v>0</v>
      </c>
      <c r="K39" s="128"/>
      <c r="L39" s="44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s="27" customFormat="true" ht="14.4" hidden="false" customHeight="true" outlineLevel="0" collapsed="false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customFormat="false" ht="12.8" hidden="false" customHeight="false" outlineLevel="0" collapsed="false">
      <c r="B48" s="6"/>
      <c r="L48" s="6"/>
    </row>
    <row r="49" customFormat="false" ht="12.8" hidden="false" customHeight="false" outlineLevel="0" collapsed="false">
      <c r="B49" s="6"/>
      <c r="L49" s="6"/>
    </row>
    <row r="50" customFormat="false" ht="12.8" hidden="false" customHeight="false" outlineLevel="0" collapsed="false">
      <c r="B50" s="6"/>
      <c r="L50" s="6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s="27" customFormat="true" ht="12.8" hidden="false" customHeight="false" outlineLevel="0" collapsed="false">
      <c r="A58" s="22"/>
      <c r="B58" s="23"/>
      <c r="C58" s="22"/>
      <c r="D58" s="47" t="s">
        <v>49</v>
      </c>
      <c r="E58" s="25"/>
      <c r="F58" s="129" t="s">
        <v>50</v>
      </c>
      <c r="G58" s="47" t="s">
        <v>49</v>
      </c>
      <c r="H58" s="25"/>
      <c r="I58" s="25"/>
      <c r="J58" s="130" t="s">
        <v>50</v>
      </c>
      <c r="K58" s="25"/>
      <c r="L58" s="44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customFormat="false" ht="12.8" hidden="false" customHeight="false" outlineLevel="0" collapsed="false">
      <c r="B61" s="6"/>
      <c r="L61" s="6"/>
    </row>
    <row r="62" s="27" customFormat="true" ht="12.8" hidden="false" customHeight="false" outlineLevel="0" collapsed="false">
      <c r="A62" s="22"/>
      <c r="B62" s="23"/>
      <c r="C62" s="22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customFormat="false" ht="12.8" hidden="false" customHeight="false" outlineLevel="0" collapsed="false">
      <c r="B65" s="6"/>
      <c r="L65" s="6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s="27" customFormat="true" ht="12.8" hidden="false" customHeight="false" outlineLevel="0" collapsed="false">
      <c r="A73" s="22"/>
      <c r="B73" s="23"/>
      <c r="C73" s="22"/>
      <c r="D73" s="47" t="s">
        <v>49</v>
      </c>
      <c r="E73" s="25"/>
      <c r="F73" s="129" t="s">
        <v>50</v>
      </c>
      <c r="G73" s="47" t="s">
        <v>49</v>
      </c>
      <c r="H73" s="25"/>
      <c r="I73" s="25"/>
      <c r="J73" s="130" t="s">
        <v>50</v>
      </c>
      <c r="K73" s="25"/>
      <c r="L73" s="44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</row>
    <row r="74" s="27" customFormat="true" ht="14.4" hidden="false" customHeight="true" outlineLevel="0" collapsed="false">
      <c r="A74" s="22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</row>
    <row r="78" s="27" customFormat="true" ht="6.95" hidden="false" customHeight="true" outlineLevel="0" collapsed="false">
      <c r="A78" s="22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</row>
    <row r="79" s="27" customFormat="true" ht="24.95" hidden="false" customHeight="true" outlineLevel="0" collapsed="false">
      <c r="A79" s="22"/>
      <c r="B79" s="23"/>
      <c r="C79" s="7" t="s">
        <v>86</v>
      </c>
      <c r="D79" s="22"/>
      <c r="E79" s="22"/>
      <c r="F79" s="22"/>
      <c r="G79" s="22"/>
      <c r="H79" s="22"/>
      <c r="I79" s="22"/>
      <c r="J79" s="22"/>
      <c r="K79" s="22"/>
      <c r="L79" s="44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</row>
    <row r="80" s="27" customFormat="true" ht="6.95" hidden="false" customHeight="true" outlineLevel="0" collapsed="false">
      <c r="A80" s="22"/>
      <c r="B80" s="23"/>
      <c r="C80" s="22"/>
      <c r="D80" s="22"/>
      <c r="E80" s="22"/>
      <c r="F80" s="22"/>
      <c r="G80" s="22"/>
      <c r="H80" s="22"/>
      <c r="I80" s="22"/>
      <c r="J80" s="22"/>
      <c r="K80" s="22"/>
      <c r="L80" s="44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</row>
    <row r="81" s="27" customFormat="true" ht="12" hidden="false" customHeight="true" outlineLevel="0" collapsed="false">
      <c r="A81" s="22"/>
      <c r="B81" s="23"/>
      <c r="C81" s="15" t="s">
        <v>14</v>
      </c>
      <c r="D81" s="22"/>
      <c r="E81" s="22"/>
      <c r="F81" s="22"/>
      <c r="G81" s="22"/>
      <c r="H81" s="22"/>
      <c r="I81" s="22"/>
      <c r="J81" s="22"/>
      <c r="K81" s="22"/>
      <c r="L81" s="44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16.5" hidden="false" customHeight="true" outlineLevel="0" collapsed="false">
      <c r="A82" s="22"/>
      <c r="B82" s="23"/>
      <c r="C82" s="22"/>
      <c r="D82" s="22"/>
      <c r="E82" s="106" t="str">
        <f aca="false">E7</f>
        <v>SOŠ Tornaľa - modernizácia odborného vzdelávania - budova SOŠ</v>
      </c>
      <c r="F82" s="106"/>
      <c r="G82" s="106"/>
      <c r="H82" s="106"/>
      <c r="I82" s="22"/>
      <c r="J82" s="22"/>
      <c r="K82" s="22"/>
      <c r="L82" s="44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12" hidden="false" customHeight="true" outlineLevel="0" collapsed="false">
      <c r="A83" s="22"/>
      <c r="B83" s="23"/>
      <c r="C83" s="15" t="s">
        <v>84</v>
      </c>
      <c r="D83" s="22"/>
      <c r="E83" s="22"/>
      <c r="F83" s="22"/>
      <c r="G83" s="22"/>
      <c r="H83" s="22"/>
      <c r="I83" s="22"/>
      <c r="J83" s="22"/>
      <c r="K83" s="22"/>
      <c r="L83" s="44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6.5" hidden="false" customHeight="true" outlineLevel="0" collapsed="false">
      <c r="A84" s="22"/>
      <c r="B84" s="23"/>
      <c r="C84" s="22"/>
      <c r="D84" s="22"/>
      <c r="E84" s="107" t="str">
        <f aca="false">E9</f>
        <v>3 - SO 02 - zhromažďovacia plocha - chodník</v>
      </c>
      <c r="F84" s="107"/>
      <c r="G84" s="107"/>
      <c r="H84" s="107"/>
      <c r="I84" s="22"/>
      <c r="J84" s="22"/>
      <c r="K84" s="22"/>
      <c r="L84" s="44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6.95" hidden="false" customHeight="true" outlineLevel="0" collapsed="false">
      <c r="A85" s="22"/>
      <c r="B85" s="23"/>
      <c r="C85" s="22"/>
      <c r="D85" s="22"/>
      <c r="E85" s="22"/>
      <c r="F85" s="22"/>
      <c r="G85" s="22"/>
      <c r="H85" s="22"/>
      <c r="I85" s="22"/>
      <c r="J85" s="22"/>
      <c r="K85" s="22"/>
      <c r="L85" s="44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12" hidden="false" customHeight="true" outlineLevel="0" collapsed="false">
      <c r="A86" s="22"/>
      <c r="B86" s="23"/>
      <c r="C86" s="15" t="s">
        <v>18</v>
      </c>
      <c r="D86" s="22"/>
      <c r="E86" s="22"/>
      <c r="F86" s="16" t="str">
        <f aca="false">F12</f>
        <v>Tornaľa</v>
      </c>
      <c r="G86" s="22"/>
      <c r="H86" s="22"/>
      <c r="I86" s="15" t="s">
        <v>20</v>
      </c>
      <c r="J86" s="108" t="str">
        <f aca="false">IF(J12="","",J12)</f>
        <v>18. 5. 2022</v>
      </c>
      <c r="K86" s="22"/>
      <c r="L86" s="44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6.95" hidden="false" customHeight="true" outlineLevel="0" collapsed="false">
      <c r="A87" s="22"/>
      <c r="B87" s="23"/>
      <c r="C87" s="22"/>
      <c r="D87" s="22"/>
      <c r="E87" s="22"/>
      <c r="F87" s="22"/>
      <c r="G87" s="22"/>
      <c r="H87" s="22"/>
      <c r="I87" s="22"/>
      <c r="J87" s="22"/>
      <c r="K87" s="22"/>
      <c r="L87" s="44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25.65" hidden="false" customHeight="true" outlineLevel="0" collapsed="false">
      <c r="A88" s="22"/>
      <c r="B88" s="23"/>
      <c r="C88" s="15" t="s">
        <v>22</v>
      </c>
      <c r="D88" s="22"/>
      <c r="E88" s="22"/>
      <c r="F88" s="16" t="str">
        <f aca="false">E15</f>
        <v>Banskobystrický samosprávny kraj</v>
      </c>
      <c r="G88" s="22"/>
      <c r="H88" s="22"/>
      <c r="I88" s="15" t="s">
        <v>28</v>
      </c>
      <c r="J88" s="131" t="str">
        <f aca="false">E21</f>
        <v>Ing. Arch. Mário Regec</v>
      </c>
      <c r="K88" s="22"/>
      <c r="L88" s="44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26</v>
      </c>
      <c r="D89" s="22"/>
      <c r="E89" s="22"/>
      <c r="F89" s="16" t="str">
        <f aca="false">IF(E18="","",E18)</f>
        <v>Vyplň údaj</v>
      </c>
      <c r="G89" s="22"/>
      <c r="H89" s="22"/>
      <c r="I89" s="15" t="s">
        <v>31</v>
      </c>
      <c r="J89" s="131" t="str">
        <f aca="false">E24</f>
        <v>Ing. Marian Magyar</v>
      </c>
      <c r="K89" s="22"/>
      <c r="L89" s="44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0.3" hidden="false" customHeight="true" outlineLevel="0" collapsed="false">
      <c r="A90" s="22"/>
      <c r="B90" s="23"/>
      <c r="C90" s="22"/>
      <c r="D90" s="22"/>
      <c r="E90" s="22"/>
      <c r="F90" s="22"/>
      <c r="G90" s="22"/>
      <c r="H90" s="22"/>
      <c r="I90" s="22"/>
      <c r="J90" s="22"/>
      <c r="K90" s="22"/>
      <c r="L90" s="44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29.3" hidden="false" customHeight="true" outlineLevel="0" collapsed="false">
      <c r="A91" s="22"/>
      <c r="B91" s="23"/>
      <c r="C91" s="132" t="s">
        <v>87</v>
      </c>
      <c r="D91" s="123"/>
      <c r="E91" s="123"/>
      <c r="F91" s="123"/>
      <c r="G91" s="123"/>
      <c r="H91" s="123"/>
      <c r="I91" s="123"/>
      <c r="J91" s="133" t="s">
        <v>88</v>
      </c>
      <c r="K91" s="123"/>
      <c r="L91" s="44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10.3" hidden="false" customHeight="true" outlineLevel="0" collapsed="false">
      <c r="A92" s="22"/>
      <c r="B92" s="23"/>
      <c r="C92" s="22"/>
      <c r="D92" s="22"/>
      <c r="E92" s="22"/>
      <c r="F92" s="22"/>
      <c r="G92" s="22"/>
      <c r="H92" s="22"/>
      <c r="I92" s="22"/>
      <c r="J92" s="22"/>
      <c r="K92" s="22"/>
      <c r="L92" s="44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22.8" hidden="false" customHeight="true" outlineLevel="0" collapsed="false">
      <c r="A93" s="22"/>
      <c r="B93" s="23"/>
      <c r="C93" s="134" t="s">
        <v>89</v>
      </c>
      <c r="D93" s="22"/>
      <c r="E93" s="22"/>
      <c r="F93" s="22"/>
      <c r="G93" s="22"/>
      <c r="H93" s="22"/>
      <c r="I93" s="22"/>
      <c r="J93" s="115" t="n">
        <f aca="false">J122</f>
        <v>0</v>
      </c>
      <c r="K93" s="22"/>
      <c r="L93" s="44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U93" s="3" t="s">
        <v>90</v>
      </c>
    </row>
    <row r="94" s="135" customFormat="true" ht="24.95" hidden="false" customHeight="true" outlineLevel="0" collapsed="false">
      <c r="B94" s="136"/>
      <c r="D94" s="137" t="s">
        <v>91</v>
      </c>
      <c r="E94" s="138"/>
      <c r="F94" s="138"/>
      <c r="G94" s="138"/>
      <c r="H94" s="138"/>
      <c r="I94" s="138"/>
      <c r="J94" s="139" t="n">
        <f aca="false">J123</f>
        <v>0</v>
      </c>
      <c r="L94" s="136"/>
    </row>
    <row r="95" s="140" customFormat="true" ht="19.95" hidden="false" customHeight="true" outlineLevel="0" collapsed="false">
      <c r="B95" s="141"/>
      <c r="D95" s="142" t="s">
        <v>92</v>
      </c>
      <c r="E95" s="143"/>
      <c r="F95" s="143"/>
      <c r="G95" s="143"/>
      <c r="H95" s="143"/>
      <c r="I95" s="143"/>
      <c r="J95" s="144" t="n">
        <f aca="false">J124</f>
        <v>0</v>
      </c>
      <c r="L95" s="141"/>
    </row>
    <row r="96" s="140" customFormat="true" ht="19.95" hidden="false" customHeight="true" outlineLevel="0" collapsed="false">
      <c r="B96" s="141"/>
      <c r="D96" s="142" t="s">
        <v>93</v>
      </c>
      <c r="E96" s="143"/>
      <c r="F96" s="143"/>
      <c r="G96" s="143"/>
      <c r="H96" s="143"/>
      <c r="I96" s="143"/>
      <c r="J96" s="144" t="n">
        <f aca="false">J132</f>
        <v>0</v>
      </c>
      <c r="L96" s="141"/>
    </row>
    <row r="97" s="140" customFormat="true" ht="19.95" hidden="false" customHeight="true" outlineLevel="0" collapsed="false">
      <c r="B97" s="141"/>
      <c r="D97" s="142" t="s">
        <v>94</v>
      </c>
      <c r="E97" s="143"/>
      <c r="F97" s="143"/>
      <c r="G97" s="143"/>
      <c r="H97" s="143"/>
      <c r="I97" s="143"/>
      <c r="J97" s="144" t="n">
        <f aca="false">J136</f>
        <v>0</v>
      </c>
      <c r="L97" s="141"/>
    </row>
    <row r="98" s="140" customFormat="true" ht="19.95" hidden="false" customHeight="true" outlineLevel="0" collapsed="false">
      <c r="B98" s="141"/>
      <c r="D98" s="142" t="s">
        <v>95</v>
      </c>
      <c r="E98" s="143"/>
      <c r="F98" s="143"/>
      <c r="G98" s="143"/>
      <c r="H98" s="143"/>
      <c r="I98" s="143"/>
      <c r="J98" s="144" t="n">
        <f aca="false">J139</f>
        <v>0</v>
      </c>
      <c r="L98" s="141"/>
    </row>
    <row r="99" s="140" customFormat="true" ht="19.95" hidden="false" customHeight="true" outlineLevel="0" collapsed="false">
      <c r="B99" s="141"/>
      <c r="D99" s="142" t="s">
        <v>96</v>
      </c>
      <c r="E99" s="143"/>
      <c r="F99" s="143"/>
      <c r="G99" s="143"/>
      <c r="H99" s="143"/>
      <c r="I99" s="143"/>
      <c r="J99" s="144" t="n">
        <f aca="false">J142</f>
        <v>0</v>
      </c>
      <c r="L99" s="141"/>
    </row>
    <row r="100" s="140" customFormat="true" ht="19.95" hidden="false" customHeight="true" outlineLevel="0" collapsed="false">
      <c r="B100" s="141"/>
      <c r="D100" s="142" t="s">
        <v>97</v>
      </c>
      <c r="E100" s="143"/>
      <c r="F100" s="143"/>
      <c r="G100" s="143"/>
      <c r="H100" s="143"/>
      <c r="I100" s="143"/>
      <c r="J100" s="144" t="n">
        <f aca="false">J150</f>
        <v>0</v>
      </c>
      <c r="L100" s="141"/>
    </row>
    <row r="101" s="135" customFormat="true" ht="24.95" hidden="false" customHeight="true" outlineLevel="0" collapsed="false">
      <c r="B101" s="136"/>
      <c r="D101" s="137" t="s">
        <v>98</v>
      </c>
      <c r="E101" s="138"/>
      <c r="F101" s="138"/>
      <c r="G101" s="138"/>
      <c r="H101" s="138"/>
      <c r="I101" s="138"/>
      <c r="J101" s="139" t="n">
        <f aca="false">J152</f>
        <v>0</v>
      </c>
      <c r="L101" s="136"/>
    </row>
    <row r="102" s="140" customFormat="true" ht="19.95" hidden="false" customHeight="true" outlineLevel="0" collapsed="false">
      <c r="B102" s="141"/>
      <c r="D102" s="142" t="s">
        <v>99</v>
      </c>
      <c r="E102" s="143"/>
      <c r="F102" s="143"/>
      <c r="G102" s="143"/>
      <c r="H102" s="143"/>
      <c r="I102" s="143"/>
      <c r="J102" s="144" t="n">
        <f aca="false">J153</f>
        <v>0</v>
      </c>
      <c r="L102" s="141"/>
    </row>
    <row r="103" s="27" customFormat="true" ht="21.85" hidden="false" customHeight="true" outlineLevel="0" collapsed="false">
      <c r="A103" s="22"/>
      <c r="B103" s="23"/>
      <c r="C103" s="22"/>
      <c r="D103" s="22"/>
      <c r="E103" s="22"/>
      <c r="F103" s="22"/>
      <c r="G103" s="22"/>
      <c r="H103" s="22"/>
      <c r="I103" s="22"/>
      <c r="J103" s="22"/>
      <c r="K103" s="22"/>
      <c r="L103" s="44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4" s="27" customFormat="true" ht="6.95" hidden="false" customHeight="true" outlineLevel="0" collapsed="false">
      <c r="A104" s="2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4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8" s="27" customFormat="true" ht="6.95" hidden="false" customHeight="true" outlineLevel="0" collapsed="false">
      <c r="A108" s="22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4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24.95" hidden="false" customHeight="true" outlineLevel="0" collapsed="false">
      <c r="A109" s="22"/>
      <c r="B109" s="23"/>
      <c r="C109" s="7" t="s">
        <v>100</v>
      </c>
      <c r="D109" s="22"/>
      <c r="E109" s="22"/>
      <c r="F109" s="22"/>
      <c r="G109" s="22"/>
      <c r="H109" s="22"/>
      <c r="I109" s="22"/>
      <c r="J109" s="22"/>
      <c r="K109" s="22"/>
      <c r="L109" s="44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6.95" hidden="false" customHeight="true" outlineLevel="0" collapsed="false">
      <c r="A110" s="22"/>
      <c r="B110" s="23"/>
      <c r="C110" s="22"/>
      <c r="D110" s="22"/>
      <c r="E110" s="22"/>
      <c r="F110" s="22"/>
      <c r="G110" s="22"/>
      <c r="H110" s="22"/>
      <c r="I110" s="22"/>
      <c r="J110" s="22"/>
      <c r="K110" s="22"/>
      <c r="L110" s="44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2" hidden="false" customHeight="true" outlineLevel="0" collapsed="false">
      <c r="A111" s="22"/>
      <c r="B111" s="23"/>
      <c r="C111" s="15" t="s">
        <v>14</v>
      </c>
      <c r="D111" s="22"/>
      <c r="E111" s="22"/>
      <c r="F111" s="22"/>
      <c r="G111" s="22"/>
      <c r="H111" s="22"/>
      <c r="I111" s="22"/>
      <c r="J111" s="22"/>
      <c r="K111" s="22"/>
      <c r="L111" s="44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16.5" hidden="false" customHeight="true" outlineLevel="0" collapsed="false">
      <c r="A112" s="22"/>
      <c r="B112" s="23"/>
      <c r="C112" s="22"/>
      <c r="D112" s="22"/>
      <c r="E112" s="106" t="str">
        <f aca="false">E7</f>
        <v>SOŠ Tornaľa - modernizácia odborného vzdelávania - budova SOŠ</v>
      </c>
      <c r="F112" s="106"/>
      <c r="G112" s="106"/>
      <c r="H112" s="106"/>
      <c r="I112" s="22"/>
      <c r="J112" s="22"/>
      <c r="K112" s="22"/>
      <c r="L112" s="44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84</v>
      </c>
      <c r="D113" s="22"/>
      <c r="E113" s="22"/>
      <c r="F113" s="22"/>
      <c r="G113" s="22"/>
      <c r="H113" s="22"/>
      <c r="I113" s="22"/>
      <c r="J113" s="22"/>
      <c r="K113" s="22"/>
      <c r="L113" s="44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7" t="str">
        <f aca="false">E9</f>
        <v>3 - SO 02 - zhromažďovacia plocha - chodník</v>
      </c>
      <c r="F114" s="107"/>
      <c r="G114" s="107"/>
      <c r="H114" s="107"/>
      <c r="I114" s="22"/>
      <c r="J114" s="22"/>
      <c r="K114" s="22"/>
      <c r="L114" s="44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44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18</v>
      </c>
      <c r="D116" s="22"/>
      <c r="E116" s="22"/>
      <c r="F116" s="16" t="str">
        <f aca="false">F12</f>
        <v>Tornaľa</v>
      </c>
      <c r="G116" s="22"/>
      <c r="H116" s="22"/>
      <c r="I116" s="15" t="s">
        <v>20</v>
      </c>
      <c r="J116" s="108" t="str">
        <f aca="false">IF(J12="","",J12)</f>
        <v>18. 5. 2022</v>
      </c>
      <c r="K116" s="22"/>
      <c r="L116" s="44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44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25.65" hidden="false" customHeight="true" outlineLevel="0" collapsed="false">
      <c r="A118" s="22"/>
      <c r="B118" s="23"/>
      <c r="C118" s="15" t="s">
        <v>22</v>
      </c>
      <c r="D118" s="22"/>
      <c r="E118" s="22"/>
      <c r="F118" s="16" t="str">
        <f aca="false">E15</f>
        <v>Banskobystrický samosprávny kraj</v>
      </c>
      <c r="G118" s="22"/>
      <c r="H118" s="22"/>
      <c r="I118" s="15" t="s">
        <v>28</v>
      </c>
      <c r="J118" s="131" t="str">
        <f aca="false">E21</f>
        <v>Ing. Arch. Mário Regec</v>
      </c>
      <c r="K118" s="22"/>
      <c r="L118" s="44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26</v>
      </c>
      <c r="D119" s="22"/>
      <c r="E119" s="22"/>
      <c r="F119" s="16" t="str">
        <f aca="false">IF(E18="","",E18)</f>
        <v>Vyplň údaj</v>
      </c>
      <c r="G119" s="22"/>
      <c r="H119" s="22"/>
      <c r="I119" s="15" t="s">
        <v>31</v>
      </c>
      <c r="J119" s="131" t="str">
        <f aca="false">E24</f>
        <v>Ing. Marian Magyar</v>
      </c>
      <c r="K119" s="22"/>
      <c r="L119" s="44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44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52" customFormat="true" ht="29.3" hidden="false" customHeight="true" outlineLevel="0" collapsed="false">
      <c r="A121" s="145"/>
      <c r="B121" s="146"/>
      <c r="C121" s="147" t="s">
        <v>101</v>
      </c>
      <c r="D121" s="148" t="s">
        <v>59</v>
      </c>
      <c r="E121" s="148" t="s">
        <v>55</v>
      </c>
      <c r="F121" s="148" t="s">
        <v>56</v>
      </c>
      <c r="G121" s="148" t="s">
        <v>102</v>
      </c>
      <c r="H121" s="148" t="s">
        <v>103</v>
      </c>
      <c r="I121" s="148" t="s">
        <v>104</v>
      </c>
      <c r="J121" s="149" t="s">
        <v>88</v>
      </c>
      <c r="K121" s="150" t="s">
        <v>105</v>
      </c>
      <c r="L121" s="151"/>
      <c r="M121" s="73"/>
      <c r="N121" s="74" t="s">
        <v>38</v>
      </c>
      <c r="O121" s="74" t="s">
        <v>106</v>
      </c>
      <c r="P121" s="74" t="s">
        <v>107</v>
      </c>
      <c r="Q121" s="74" t="s">
        <v>108</v>
      </c>
      <c r="R121" s="74" t="s">
        <v>109</v>
      </c>
      <c r="S121" s="74" t="s">
        <v>110</v>
      </c>
      <c r="T121" s="75" t="s">
        <v>111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7" customFormat="true" ht="22.8" hidden="false" customHeight="true" outlineLevel="0" collapsed="false">
      <c r="A122" s="22"/>
      <c r="B122" s="23"/>
      <c r="C122" s="81" t="s">
        <v>89</v>
      </c>
      <c r="D122" s="22"/>
      <c r="E122" s="22"/>
      <c r="F122" s="22"/>
      <c r="G122" s="22"/>
      <c r="H122" s="22"/>
      <c r="I122" s="22"/>
      <c r="J122" s="153" t="n">
        <f aca="false">BK122</f>
        <v>0</v>
      </c>
      <c r="K122" s="22"/>
      <c r="L122" s="23"/>
      <c r="M122" s="76"/>
      <c r="N122" s="63"/>
      <c r="O122" s="77"/>
      <c r="P122" s="154" t="n">
        <f aca="false">P123+P152</f>
        <v>0</v>
      </c>
      <c r="Q122" s="77"/>
      <c r="R122" s="154" t="n">
        <f aca="false">R123+R152</f>
        <v>81.395915508</v>
      </c>
      <c r="S122" s="77"/>
      <c r="T122" s="155" t="n">
        <f aca="false">T123+T152</f>
        <v>32.251408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90</v>
      </c>
      <c r="BK122" s="156" t="n">
        <f aca="false">BK123+BK152</f>
        <v>0</v>
      </c>
    </row>
    <row r="123" s="157" customFormat="true" ht="25.9" hidden="false" customHeight="true" outlineLevel="0" collapsed="false">
      <c r="B123" s="158"/>
      <c r="D123" s="159" t="s">
        <v>73</v>
      </c>
      <c r="E123" s="160" t="s">
        <v>112</v>
      </c>
      <c r="F123" s="160" t="s">
        <v>113</v>
      </c>
      <c r="I123" s="161"/>
      <c r="J123" s="162" t="n">
        <f aca="false">BK123</f>
        <v>0</v>
      </c>
      <c r="L123" s="158"/>
      <c r="M123" s="163"/>
      <c r="N123" s="164"/>
      <c r="O123" s="164"/>
      <c r="P123" s="165" t="n">
        <f aca="false">P124+P132+P136+P139+P142+P150</f>
        <v>0</v>
      </c>
      <c r="Q123" s="164"/>
      <c r="R123" s="165" t="n">
        <f aca="false">R124+R132+R136+R139+R142+R150</f>
        <v>81.395915508</v>
      </c>
      <c r="S123" s="164"/>
      <c r="T123" s="166" t="n">
        <f aca="false">T124+T132+T136+T139+T142+T150</f>
        <v>32.251408</v>
      </c>
      <c r="AR123" s="159" t="s">
        <v>12</v>
      </c>
      <c r="AT123" s="167" t="s">
        <v>73</v>
      </c>
      <c r="AU123" s="167" t="s">
        <v>74</v>
      </c>
      <c r="AY123" s="159" t="s">
        <v>114</v>
      </c>
      <c r="BK123" s="168" t="n">
        <f aca="false">BK124+BK132+BK136+BK139+BK142+BK150</f>
        <v>0</v>
      </c>
    </row>
    <row r="124" s="157" customFormat="true" ht="22.8" hidden="false" customHeight="true" outlineLevel="0" collapsed="false">
      <c r="B124" s="158"/>
      <c r="D124" s="159" t="s">
        <v>73</v>
      </c>
      <c r="E124" s="169" t="s">
        <v>12</v>
      </c>
      <c r="F124" s="169" t="s">
        <v>115</v>
      </c>
      <c r="I124" s="161"/>
      <c r="J124" s="170" t="n">
        <f aca="false">BK124</f>
        <v>0</v>
      </c>
      <c r="L124" s="158"/>
      <c r="M124" s="163"/>
      <c r="N124" s="164"/>
      <c r="O124" s="164"/>
      <c r="P124" s="165" t="n">
        <f aca="false">SUM(P125:P131)</f>
        <v>0</v>
      </c>
      <c r="Q124" s="164"/>
      <c r="R124" s="165" t="n">
        <f aca="false">SUM(R125:R131)</f>
        <v>24.316</v>
      </c>
      <c r="S124" s="164"/>
      <c r="T124" s="166" t="n">
        <f aca="false">SUM(T125:T131)</f>
        <v>32.251408</v>
      </c>
      <c r="AR124" s="159" t="s">
        <v>12</v>
      </c>
      <c r="AT124" s="167" t="s">
        <v>73</v>
      </c>
      <c r="AU124" s="167" t="s">
        <v>12</v>
      </c>
      <c r="AY124" s="159" t="s">
        <v>114</v>
      </c>
      <c r="BK124" s="168" t="n">
        <f aca="false">SUM(BK125:BK131)</f>
        <v>0</v>
      </c>
    </row>
    <row r="125" s="27" customFormat="true" ht="24.15" hidden="false" customHeight="true" outlineLevel="0" collapsed="false">
      <c r="A125" s="22"/>
      <c r="B125" s="171"/>
      <c r="C125" s="172" t="s">
        <v>12</v>
      </c>
      <c r="D125" s="172" t="s">
        <v>116</v>
      </c>
      <c r="E125" s="173" t="s">
        <v>117</v>
      </c>
      <c r="F125" s="174" t="s">
        <v>118</v>
      </c>
      <c r="G125" s="175" t="s">
        <v>119</v>
      </c>
      <c r="H125" s="176" t="n">
        <v>329.096</v>
      </c>
      <c r="I125" s="177"/>
      <c r="J125" s="178" t="n">
        <f aca="false">ROUND(I125*H125,2)</f>
        <v>0</v>
      </c>
      <c r="K125" s="179"/>
      <c r="L125" s="23"/>
      <c r="M125" s="180"/>
      <c r="N125" s="181" t="s">
        <v>40</v>
      </c>
      <c r="O125" s="65"/>
      <c r="P125" s="182" t="n">
        <f aca="false">O125*H125</f>
        <v>0</v>
      </c>
      <c r="Q125" s="182" t="n">
        <v>0</v>
      </c>
      <c r="R125" s="182" t="n">
        <f aca="false">Q125*H125</f>
        <v>0</v>
      </c>
      <c r="S125" s="182" t="n">
        <v>0.098</v>
      </c>
      <c r="T125" s="183" t="n">
        <f aca="false">S125*H125</f>
        <v>32.251408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84" t="s">
        <v>120</v>
      </c>
      <c r="AT125" s="184" t="s">
        <v>116</v>
      </c>
      <c r="AU125" s="184" t="s">
        <v>121</v>
      </c>
      <c r="AY125" s="3" t="s">
        <v>114</v>
      </c>
      <c r="BE125" s="185" t="n">
        <f aca="false">IF(N125="základná",J125,0)</f>
        <v>0</v>
      </c>
      <c r="BF125" s="185" t="n">
        <f aca="false">IF(N125="znížená",J125,0)</f>
        <v>0</v>
      </c>
      <c r="BG125" s="185" t="n">
        <f aca="false">IF(N125="zákl. prenesená",J125,0)</f>
        <v>0</v>
      </c>
      <c r="BH125" s="185" t="n">
        <f aca="false">IF(N125="zníž. prenesená",J125,0)</f>
        <v>0</v>
      </c>
      <c r="BI125" s="185" t="n">
        <f aca="false">IF(N125="nulová",J125,0)</f>
        <v>0</v>
      </c>
      <c r="BJ125" s="3" t="s">
        <v>121</v>
      </c>
      <c r="BK125" s="185" t="n">
        <f aca="false">ROUND(I125*H125,2)</f>
        <v>0</v>
      </c>
      <c r="BL125" s="3" t="s">
        <v>120</v>
      </c>
      <c r="BM125" s="184" t="s">
        <v>121</v>
      </c>
    </row>
    <row r="126" s="27" customFormat="true" ht="21.75" hidden="false" customHeight="true" outlineLevel="0" collapsed="false">
      <c r="A126" s="22"/>
      <c r="B126" s="171"/>
      <c r="C126" s="172" t="s">
        <v>121</v>
      </c>
      <c r="D126" s="172" t="s">
        <v>116</v>
      </c>
      <c r="E126" s="173" t="s">
        <v>122</v>
      </c>
      <c r="F126" s="174" t="s">
        <v>123</v>
      </c>
      <c r="G126" s="175" t="s">
        <v>124</v>
      </c>
      <c r="H126" s="176" t="n">
        <v>6.072</v>
      </c>
      <c r="I126" s="177"/>
      <c r="J126" s="178" t="n">
        <f aca="false">ROUND(I126*H126,2)</f>
        <v>0</v>
      </c>
      <c r="K126" s="179"/>
      <c r="L126" s="23"/>
      <c r="M126" s="180"/>
      <c r="N126" s="181" t="s">
        <v>40</v>
      </c>
      <c r="O126" s="65"/>
      <c r="P126" s="182" t="n">
        <f aca="false">O126*H126</f>
        <v>0</v>
      </c>
      <c r="Q126" s="182" t="n">
        <v>0</v>
      </c>
      <c r="R126" s="182" t="n">
        <f aca="false">Q126*H126</f>
        <v>0</v>
      </c>
      <c r="S126" s="182" t="n">
        <v>0</v>
      </c>
      <c r="T126" s="183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84" t="s">
        <v>120</v>
      </c>
      <c r="AT126" s="184" t="s">
        <v>116</v>
      </c>
      <c r="AU126" s="184" t="s">
        <v>121</v>
      </c>
      <c r="AY126" s="3" t="s">
        <v>114</v>
      </c>
      <c r="BE126" s="185" t="n">
        <f aca="false">IF(N126="základná",J126,0)</f>
        <v>0</v>
      </c>
      <c r="BF126" s="185" t="n">
        <f aca="false">IF(N126="znížená",J126,0)</f>
        <v>0</v>
      </c>
      <c r="BG126" s="185" t="n">
        <f aca="false">IF(N126="zákl. prenesená",J126,0)</f>
        <v>0</v>
      </c>
      <c r="BH126" s="185" t="n">
        <f aca="false">IF(N126="zníž. prenesená",J126,0)</f>
        <v>0</v>
      </c>
      <c r="BI126" s="185" t="n">
        <f aca="false">IF(N126="nulová",J126,0)</f>
        <v>0</v>
      </c>
      <c r="BJ126" s="3" t="s">
        <v>121</v>
      </c>
      <c r="BK126" s="185" t="n">
        <f aca="false">ROUND(I126*H126,2)</f>
        <v>0</v>
      </c>
      <c r="BL126" s="3" t="s">
        <v>120</v>
      </c>
      <c r="BM126" s="184" t="s">
        <v>120</v>
      </c>
    </row>
    <row r="127" s="27" customFormat="true" ht="21.75" hidden="false" customHeight="true" outlineLevel="0" collapsed="false">
      <c r="A127" s="22"/>
      <c r="B127" s="171"/>
      <c r="C127" s="172" t="s">
        <v>79</v>
      </c>
      <c r="D127" s="172" t="s">
        <v>116</v>
      </c>
      <c r="E127" s="173" t="s">
        <v>125</v>
      </c>
      <c r="F127" s="174" t="s">
        <v>126</v>
      </c>
      <c r="G127" s="175" t="s">
        <v>124</v>
      </c>
      <c r="H127" s="176" t="n">
        <v>63.323</v>
      </c>
      <c r="I127" s="177"/>
      <c r="J127" s="178" t="n">
        <f aca="false">ROUND(I127*H127,2)</f>
        <v>0</v>
      </c>
      <c r="K127" s="179"/>
      <c r="L127" s="23"/>
      <c r="M127" s="180"/>
      <c r="N127" s="181" t="s">
        <v>40</v>
      </c>
      <c r="O127" s="65"/>
      <c r="P127" s="182" t="n">
        <f aca="false">O127*H127</f>
        <v>0</v>
      </c>
      <c r="Q127" s="182" t="n">
        <v>0</v>
      </c>
      <c r="R127" s="182" t="n">
        <f aca="false">Q127*H127</f>
        <v>0</v>
      </c>
      <c r="S127" s="182" t="n">
        <v>0</v>
      </c>
      <c r="T127" s="183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84" t="s">
        <v>120</v>
      </c>
      <c r="AT127" s="184" t="s">
        <v>116</v>
      </c>
      <c r="AU127" s="184" t="s">
        <v>121</v>
      </c>
      <c r="AY127" s="3" t="s">
        <v>114</v>
      </c>
      <c r="BE127" s="185" t="n">
        <f aca="false">IF(N127="základná",J127,0)</f>
        <v>0</v>
      </c>
      <c r="BF127" s="185" t="n">
        <f aca="false">IF(N127="znížená",J127,0)</f>
        <v>0</v>
      </c>
      <c r="BG127" s="185" t="n">
        <f aca="false">IF(N127="zákl. prenesená",J127,0)</f>
        <v>0</v>
      </c>
      <c r="BH127" s="185" t="n">
        <f aca="false">IF(N127="zníž. prenesená",J127,0)</f>
        <v>0</v>
      </c>
      <c r="BI127" s="185" t="n">
        <f aca="false">IF(N127="nulová",J127,0)</f>
        <v>0</v>
      </c>
      <c r="BJ127" s="3" t="s">
        <v>121</v>
      </c>
      <c r="BK127" s="185" t="n">
        <f aca="false">ROUND(I127*H127,2)</f>
        <v>0</v>
      </c>
      <c r="BL127" s="3" t="s">
        <v>120</v>
      </c>
      <c r="BM127" s="184" t="s">
        <v>127</v>
      </c>
    </row>
    <row r="128" s="27" customFormat="true" ht="24.15" hidden="false" customHeight="true" outlineLevel="0" collapsed="false">
      <c r="A128" s="22"/>
      <c r="B128" s="171"/>
      <c r="C128" s="172" t="s">
        <v>120</v>
      </c>
      <c r="D128" s="172" t="s">
        <v>116</v>
      </c>
      <c r="E128" s="173" t="s">
        <v>128</v>
      </c>
      <c r="F128" s="174" t="s">
        <v>129</v>
      </c>
      <c r="G128" s="175" t="s">
        <v>124</v>
      </c>
      <c r="H128" s="176" t="n">
        <v>63.323</v>
      </c>
      <c r="I128" s="177"/>
      <c r="J128" s="178" t="n">
        <f aca="false">ROUND(I128*H128,2)</f>
        <v>0</v>
      </c>
      <c r="K128" s="179"/>
      <c r="L128" s="23"/>
      <c r="M128" s="180"/>
      <c r="N128" s="181" t="s">
        <v>40</v>
      </c>
      <c r="O128" s="65"/>
      <c r="P128" s="182" t="n">
        <f aca="false">O128*H128</f>
        <v>0</v>
      </c>
      <c r="Q128" s="182" t="n">
        <v>0</v>
      </c>
      <c r="R128" s="182" t="n">
        <f aca="false">Q128*H128</f>
        <v>0</v>
      </c>
      <c r="S128" s="182" t="n">
        <v>0</v>
      </c>
      <c r="T128" s="183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84" t="s">
        <v>120</v>
      </c>
      <c r="AT128" s="184" t="s">
        <v>116</v>
      </c>
      <c r="AU128" s="184" t="s">
        <v>121</v>
      </c>
      <c r="AY128" s="3" t="s">
        <v>114</v>
      </c>
      <c r="BE128" s="185" t="n">
        <f aca="false">IF(N128="základná",J128,0)</f>
        <v>0</v>
      </c>
      <c r="BF128" s="185" t="n">
        <f aca="false">IF(N128="znížená",J128,0)</f>
        <v>0</v>
      </c>
      <c r="BG128" s="185" t="n">
        <f aca="false">IF(N128="zákl. prenesená",J128,0)</f>
        <v>0</v>
      </c>
      <c r="BH128" s="185" t="n">
        <f aca="false">IF(N128="zníž. prenesená",J128,0)</f>
        <v>0</v>
      </c>
      <c r="BI128" s="185" t="n">
        <f aca="false">IF(N128="nulová",J128,0)</f>
        <v>0</v>
      </c>
      <c r="BJ128" s="3" t="s">
        <v>121</v>
      </c>
      <c r="BK128" s="185" t="n">
        <f aca="false">ROUND(I128*H128,2)</f>
        <v>0</v>
      </c>
      <c r="BL128" s="3" t="s">
        <v>120</v>
      </c>
      <c r="BM128" s="184" t="s">
        <v>130</v>
      </c>
    </row>
    <row r="129" s="27" customFormat="true" ht="24.15" hidden="false" customHeight="true" outlineLevel="0" collapsed="false">
      <c r="A129" s="22"/>
      <c r="B129" s="171"/>
      <c r="C129" s="172" t="s">
        <v>131</v>
      </c>
      <c r="D129" s="172" t="s">
        <v>116</v>
      </c>
      <c r="E129" s="173" t="s">
        <v>132</v>
      </c>
      <c r="F129" s="174" t="s">
        <v>133</v>
      </c>
      <c r="G129" s="175" t="s">
        <v>124</v>
      </c>
      <c r="H129" s="176" t="n">
        <v>39.05</v>
      </c>
      <c r="I129" s="177"/>
      <c r="J129" s="178" t="n">
        <f aca="false">ROUND(I129*H129,2)</f>
        <v>0</v>
      </c>
      <c r="K129" s="179"/>
      <c r="L129" s="23"/>
      <c r="M129" s="180"/>
      <c r="N129" s="181" t="s">
        <v>40</v>
      </c>
      <c r="O129" s="65"/>
      <c r="P129" s="182" t="n">
        <f aca="false">O129*H129</f>
        <v>0</v>
      </c>
      <c r="Q129" s="182" t="n">
        <v>0</v>
      </c>
      <c r="R129" s="182" t="n">
        <f aca="false">Q129*H129</f>
        <v>0</v>
      </c>
      <c r="S129" s="182" t="n">
        <v>0</v>
      </c>
      <c r="T129" s="183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84" t="s">
        <v>120</v>
      </c>
      <c r="AT129" s="184" t="s">
        <v>116</v>
      </c>
      <c r="AU129" s="184" t="s">
        <v>121</v>
      </c>
      <c r="AY129" s="3" t="s">
        <v>114</v>
      </c>
      <c r="BE129" s="185" t="n">
        <f aca="false">IF(N129="základná",J129,0)</f>
        <v>0</v>
      </c>
      <c r="BF129" s="185" t="n">
        <f aca="false">IF(N129="znížená",J129,0)</f>
        <v>0</v>
      </c>
      <c r="BG129" s="185" t="n">
        <f aca="false">IF(N129="zákl. prenesená",J129,0)</f>
        <v>0</v>
      </c>
      <c r="BH129" s="185" t="n">
        <f aca="false">IF(N129="zníž. prenesená",J129,0)</f>
        <v>0</v>
      </c>
      <c r="BI129" s="185" t="n">
        <f aca="false">IF(N129="nulová",J129,0)</f>
        <v>0</v>
      </c>
      <c r="BJ129" s="3" t="s">
        <v>121</v>
      </c>
      <c r="BK129" s="185" t="n">
        <f aca="false">ROUND(I129*H129,2)</f>
        <v>0</v>
      </c>
      <c r="BL129" s="3" t="s">
        <v>120</v>
      </c>
      <c r="BM129" s="184" t="s">
        <v>134</v>
      </c>
    </row>
    <row r="130" s="27" customFormat="true" ht="16.5" hidden="false" customHeight="true" outlineLevel="0" collapsed="false">
      <c r="A130" s="22"/>
      <c r="B130" s="171"/>
      <c r="C130" s="186" t="s">
        <v>127</v>
      </c>
      <c r="D130" s="186" t="s">
        <v>135</v>
      </c>
      <c r="E130" s="187" t="s">
        <v>136</v>
      </c>
      <c r="F130" s="188" t="s">
        <v>137</v>
      </c>
      <c r="G130" s="189" t="s">
        <v>138</v>
      </c>
      <c r="H130" s="190" t="n">
        <v>19.63</v>
      </c>
      <c r="I130" s="191"/>
      <c r="J130" s="192" t="n">
        <f aca="false">ROUND(I130*H130,2)</f>
        <v>0</v>
      </c>
      <c r="K130" s="193"/>
      <c r="L130" s="194"/>
      <c r="M130" s="195"/>
      <c r="N130" s="196" t="s">
        <v>40</v>
      </c>
      <c r="O130" s="65"/>
      <c r="P130" s="182" t="n">
        <f aca="false">O130*H130</f>
        <v>0</v>
      </c>
      <c r="Q130" s="182" t="n">
        <v>1</v>
      </c>
      <c r="R130" s="182" t="n">
        <f aca="false">Q130*H130</f>
        <v>19.63</v>
      </c>
      <c r="S130" s="182" t="n">
        <v>0</v>
      </c>
      <c r="T130" s="18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84" t="s">
        <v>130</v>
      </c>
      <c r="AT130" s="184" t="s">
        <v>135</v>
      </c>
      <c r="AU130" s="184" t="s">
        <v>121</v>
      </c>
      <c r="AY130" s="3" t="s">
        <v>114</v>
      </c>
      <c r="BE130" s="185" t="n">
        <f aca="false">IF(N130="základná",J130,0)</f>
        <v>0</v>
      </c>
      <c r="BF130" s="185" t="n">
        <f aca="false">IF(N130="znížená",J130,0)</f>
        <v>0</v>
      </c>
      <c r="BG130" s="185" t="n">
        <f aca="false">IF(N130="zákl. prenesená",J130,0)</f>
        <v>0</v>
      </c>
      <c r="BH130" s="185" t="n">
        <f aca="false">IF(N130="zníž. prenesená",J130,0)</f>
        <v>0</v>
      </c>
      <c r="BI130" s="185" t="n">
        <f aca="false">IF(N130="nulová",J130,0)</f>
        <v>0</v>
      </c>
      <c r="BJ130" s="3" t="s">
        <v>121</v>
      </c>
      <c r="BK130" s="185" t="n">
        <f aca="false">ROUND(I130*H130,2)</f>
        <v>0</v>
      </c>
      <c r="BL130" s="3" t="s">
        <v>120</v>
      </c>
      <c r="BM130" s="184" t="s">
        <v>139</v>
      </c>
    </row>
    <row r="131" s="27" customFormat="true" ht="16.5" hidden="false" customHeight="true" outlineLevel="0" collapsed="false">
      <c r="A131" s="22"/>
      <c r="B131" s="171"/>
      <c r="C131" s="186" t="s">
        <v>140</v>
      </c>
      <c r="D131" s="186" t="s">
        <v>135</v>
      </c>
      <c r="E131" s="187" t="s">
        <v>141</v>
      </c>
      <c r="F131" s="188" t="s">
        <v>142</v>
      </c>
      <c r="G131" s="189" t="s">
        <v>138</v>
      </c>
      <c r="H131" s="190" t="n">
        <v>4.686</v>
      </c>
      <c r="I131" s="191"/>
      <c r="J131" s="192" t="n">
        <f aca="false">ROUND(I131*H131,2)</f>
        <v>0</v>
      </c>
      <c r="K131" s="193"/>
      <c r="L131" s="194"/>
      <c r="M131" s="195"/>
      <c r="N131" s="196" t="s">
        <v>40</v>
      </c>
      <c r="O131" s="65"/>
      <c r="P131" s="182" t="n">
        <f aca="false">O131*H131</f>
        <v>0</v>
      </c>
      <c r="Q131" s="182" t="n">
        <v>1</v>
      </c>
      <c r="R131" s="182" t="n">
        <f aca="false">Q131*H131</f>
        <v>4.686</v>
      </c>
      <c r="S131" s="182" t="n">
        <v>0</v>
      </c>
      <c r="T131" s="18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84" t="s">
        <v>130</v>
      </c>
      <c r="AT131" s="184" t="s">
        <v>135</v>
      </c>
      <c r="AU131" s="184" t="s">
        <v>121</v>
      </c>
      <c r="AY131" s="3" t="s">
        <v>114</v>
      </c>
      <c r="BE131" s="185" t="n">
        <f aca="false">IF(N131="základná",J131,0)</f>
        <v>0</v>
      </c>
      <c r="BF131" s="185" t="n">
        <f aca="false">IF(N131="znížená",J131,0)</f>
        <v>0</v>
      </c>
      <c r="BG131" s="185" t="n">
        <f aca="false">IF(N131="zákl. prenesená",J131,0)</f>
        <v>0</v>
      </c>
      <c r="BH131" s="185" t="n">
        <f aca="false">IF(N131="zníž. prenesená",J131,0)</f>
        <v>0</v>
      </c>
      <c r="BI131" s="185" t="n">
        <f aca="false">IF(N131="nulová",J131,0)</f>
        <v>0</v>
      </c>
      <c r="BJ131" s="3" t="s">
        <v>121</v>
      </c>
      <c r="BK131" s="185" t="n">
        <f aca="false">ROUND(I131*H131,2)</f>
        <v>0</v>
      </c>
      <c r="BL131" s="3" t="s">
        <v>120</v>
      </c>
      <c r="BM131" s="184" t="s">
        <v>143</v>
      </c>
    </row>
    <row r="132" s="157" customFormat="true" ht="22.8" hidden="false" customHeight="true" outlineLevel="0" collapsed="false">
      <c r="B132" s="158"/>
      <c r="D132" s="159" t="s">
        <v>73</v>
      </c>
      <c r="E132" s="169" t="s">
        <v>121</v>
      </c>
      <c r="F132" s="169" t="s">
        <v>144</v>
      </c>
      <c r="I132" s="161"/>
      <c r="J132" s="170" t="n">
        <f aca="false">BK132</f>
        <v>0</v>
      </c>
      <c r="L132" s="158"/>
      <c r="M132" s="163"/>
      <c r="N132" s="164"/>
      <c r="O132" s="164"/>
      <c r="P132" s="165" t="n">
        <f aca="false">SUM(P133:P135)</f>
        <v>0</v>
      </c>
      <c r="Q132" s="164"/>
      <c r="R132" s="165" t="n">
        <f aca="false">SUM(R133:R135)</f>
        <v>17.607580368</v>
      </c>
      <c r="S132" s="164"/>
      <c r="T132" s="166" t="n">
        <f aca="false">SUM(T133:T135)</f>
        <v>0</v>
      </c>
      <c r="AR132" s="159" t="s">
        <v>12</v>
      </c>
      <c r="AT132" s="167" t="s">
        <v>73</v>
      </c>
      <c r="AU132" s="167" t="s">
        <v>12</v>
      </c>
      <c r="AY132" s="159" t="s">
        <v>114</v>
      </c>
      <c r="BK132" s="168" t="n">
        <f aca="false">SUM(BK133:BK135)</f>
        <v>0</v>
      </c>
    </row>
    <row r="133" s="27" customFormat="true" ht="24.15" hidden="false" customHeight="true" outlineLevel="0" collapsed="false">
      <c r="A133" s="22"/>
      <c r="B133" s="171"/>
      <c r="C133" s="172" t="s">
        <v>130</v>
      </c>
      <c r="D133" s="172" t="s">
        <v>116</v>
      </c>
      <c r="E133" s="173" t="s">
        <v>145</v>
      </c>
      <c r="F133" s="174" t="s">
        <v>146</v>
      </c>
      <c r="G133" s="175" t="s">
        <v>124</v>
      </c>
      <c r="H133" s="176" t="n">
        <v>1.901</v>
      </c>
      <c r="I133" s="177"/>
      <c r="J133" s="178" t="n">
        <f aca="false">ROUND(I133*H133,2)</f>
        <v>0</v>
      </c>
      <c r="K133" s="179"/>
      <c r="L133" s="23"/>
      <c r="M133" s="180"/>
      <c r="N133" s="181" t="s">
        <v>40</v>
      </c>
      <c r="O133" s="65"/>
      <c r="P133" s="182" t="n">
        <f aca="false">O133*H133</f>
        <v>0</v>
      </c>
      <c r="Q133" s="182" t="n">
        <v>2.07</v>
      </c>
      <c r="R133" s="182" t="n">
        <f aca="false">Q133*H133</f>
        <v>3.93507</v>
      </c>
      <c r="S133" s="182" t="n">
        <v>0</v>
      </c>
      <c r="T133" s="18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84" t="s">
        <v>120</v>
      </c>
      <c r="AT133" s="184" t="s">
        <v>116</v>
      </c>
      <c r="AU133" s="184" t="s">
        <v>121</v>
      </c>
      <c r="AY133" s="3" t="s">
        <v>114</v>
      </c>
      <c r="BE133" s="185" t="n">
        <f aca="false">IF(N133="základná",J133,0)</f>
        <v>0</v>
      </c>
      <c r="BF133" s="185" t="n">
        <f aca="false">IF(N133="znížená",J133,0)</f>
        <v>0</v>
      </c>
      <c r="BG133" s="185" t="n">
        <f aca="false">IF(N133="zákl. prenesená",J133,0)</f>
        <v>0</v>
      </c>
      <c r="BH133" s="185" t="n">
        <f aca="false">IF(N133="zníž. prenesená",J133,0)</f>
        <v>0</v>
      </c>
      <c r="BI133" s="185" t="n">
        <f aca="false">IF(N133="nulová",J133,0)</f>
        <v>0</v>
      </c>
      <c r="BJ133" s="3" t="s">
        <v>121</v>
      </c>
      <c r="BK133" s="185" t="n">
        <f aca="false">ROUND(I133*H133,2)</f>
        <v>0</v>
      </c>
      <c r="BL133" s="3" t="s">
        <v>120</v>
      </c>
      <c r="BM133" s="184" t="s">
        <v>147</v>
      </c>
    </row>
    <row r="134" s="27" customFormat="true" ht="24.15" hidden="false" customHeight="true" outlineLevel="0" collapsed="false">
      <c r="A134" s="22"/>
      <c r="B134" s="171"/>
      <c r="C134" s="172" t="s">
        <v>148</v>
      </c>
      <c r="D134" s="172" t="s">
        <v>116</v>
      </c>
      <c r="E134" s="173" t="s">
        <v>149</v>
      </c>
      <c r="F134" s="174" t="s">
        <v>150</v>
      </c>
      <c r="G134" s="175" t="s">
        <v>124</v>
      </c>
      <c r="H134" s="176" t="n">
        <v>6.115</v>
      </c>
      <c r="I134" s="177"/>
      <c r="J134" s="178" t="n">
        <f aca="false">ROUND(I134*H134,2)</f>
        <v>0</v>
      </c>
      <c r="K134" s="179"/>
      <c r="L134" s="23"/>
      <c r="M134" s="180"/>
      <c r="N134" s="181" t="s">
        <v>40</v>
      </c>
      <c r="O134" s="65"/>
      <c r="P134" s="182" t="n">
        <f aca="false">O134*H134</f>
        <v>0</v>
      </c>
      <c r="Q134" s="182" t="n">
        <v>2.194075704</v>
      </c>
      <c r="R134" s="182" t="n">
        <f aca="false">Q134*H134</f>
        <v>13.41677292996</v>
      </c>
      <c r="S134" s="182" t="n">
        <v>0</v>
      </c>
      <c r="T134" s="18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84" t="s">
        <v>120</v>
      </c>
      <c r="AT134" s="184" t="s">
        <v>116</v>
      </c>
      <c r="AU134" s="184" t="s">
        <v>121</v>
      </c>
      <c r="AY134" s="3" t="s">
        <v>114</v>
      </c>
      <c r="BE134" s="185" t="n">
        <f aca="false">IF(N134="základná",J134,0)</f>
        <v>0</v>
      </c>
      <c r="BF134" s="185" t="n">
        <f aca="false">IF(N134="znížená",J134,0)</f>
        <v>0</v>
      </c>
      <c r="BG134" s="185" t="n">
        <f aca="false">IF(N134="zákl. prenesená",J134,0)</f>
        <v>0</v>
      </c>
      <c r="BH134" s="185" t="n">
        <f aca="false">IF(N134="zníž. prenesená",J134,0)</f>
        <v>0</v>
      </c>
      <c r="BI134" s="185" t="n">
        <f aca="false">IF(N134="nulová",J134,0)</f>
        <v>0</v>
      </c>
      <c r="BJ134" s="3" t="s">
        <v>121</v>
      </c>
      <c r="BK134" s="185" t="n">
        <f aca="false">ROUND(I134*H134,2)</f>
        <v>0</v>
      </c>
      <c r="BL134" s="3" t="s">
        <v>120</v>
      </c>
      <c r="BM134" s="184" t="s">
        <v>151</v>
      </c>
    </row>
    <row r="135" s="27" customFormat="true" ht="33" hidden="false" customHeight="true" outlineLevel="0" collapsed="false">
      <c r="A135" s="22"/>
      <c r="B135" s="171"/>
      <c r="C135" s="172" t="s">
        <v>134</v>
      </c>
      <c r="D135" s="172" t="s">
        <v>116</v>
      </c>
      <c r="E135" s="173" t="s">
        <v>152</v>
      </c>
      <c r="F135" s="174" t="s">
        <v>153</v>
      </c>
      <c r="G135" s="175" t="s">
        <v>119</v>
      </c>
      <c r="H135" s="176" t="n">
        <v>40.764</v>
      </c>
      <c r="I135" s="177"/>
      <c r="J135" s="178" t="n">
        <f aca="false">ROUND(I135*H135,2)</f>
        <v>0</v>
      </c>
      <c r="K135" s="179"/>
      <c r="L135" s="23"/>
      <c r="M135" s="180"/>
      <c r="N135" s="181" t="s">
        <v>40</v>
      </c>
      <c r="O135" s="65"/>
      <c r="P135" s="182" t="n">
        <f aca="false">O135*H135</f>
        <v>0</v>
      </c>
      <c r="Q135" s="182" t="n">
        <v>0.00627361</v>
      </c>
      <c r="R135" s="182" t="n">
        <f aca="false">Q135*H135</f>
        <v>0.25573743804</v>
      </c>
      <c r="S135" s="182" t="n">
        <v>0</v>
      </c>
      <c r="T135" s="183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84" t="s">
        <v>120</v>
      </c>
      <c r="AT135" s="184" t="s">
        <v>116</v>
      </c>
      <c r="AU135" s="184" t="s">
        <v>121</v>
      </c>
      <c r="AY135" s="3" t="s">
        <v>114</v>
      </c>
      <c r="BE135" s="185" t="n">
        <f aca="false">IF(N135="základná",J135,0)</f>
        <v>0</v>
      </c>
      <c r="BF135" s="185" t="n">
        <f aca="false">IF(N135="znížená",J135,0)</f>
        <v>0</v>
      </c>
      <c r="BG135" s="185" t="n">
        <f aca="false">IF(N135="zákl. prenesená",J135,0)</f>
        <v>0</v>
      </c>
      <c r="BH135" s="185" t="n">
        <f aca="false">IF(N135="zníž. prenesená",J135,0)</f>
        <v>0</v>
      </c>
      <c r="BI135" s="185" t="n">
        <f aca="false">IF(N135="nulová",J135,0)</f>
        <v>0</v>
      </c>
      <c r="BJ135" s="3" t="s">
        <v>121</v>
      </c>
      <c r="BK135" s="185" t="n">
        <f aca="false">ROUND(I135*H135,2)</f>
        <v>0</v>
      </c>
      <c r="BL135" s="3" t="s">
        <v>120</v>
      </c>
      <c r="BM135" s="184" t="s">
        <v>6</v>
      </c>
    </row>
    <row r="136" s="157" customFormat="true" ht="22.8" hidden="false" customHeight="true" outlineLevel="0" collapsed="false">
      <c r="B136" s="158"/>
      <c r="D136" s="159" t="s">
        <v>73</v>
      </c>
      <c r="E136" s="169" t="s">
        <v>131</v>
      </c>
      <c r="F136" s="169" t="s">
        <v>154</v>
      </c>
      <c r="I136" s="161"/>
      <c r="J136" s="170" t="n">
        <f aca="false">BK136</f>
        <v>0</v>
      </c>
      <c r="L136" s="158"/>
      <c r="M136" s="163"/>
      <c r="N136" s="164"/>
      <c r="O136" s="164"/>
      <c r="P136" s="165" t="n">
        <f aca="false">SUM(P137:P138)</f>
        <v>0</v>
      </c>
      <c r="Q136" s="164"/>
      <c r="R136" s="165" t="n">
        <f aca="false">SUM(R137:R138)</f>
        <v>30.512235</v>
      </c>
      <c r="S136" s="164"/>
      <c r="T136" s="166" t="n">
        <f aca="false">SUM(T137:T138)</f>
        <v>0</v>
      </c>
      <c r="AR136" s="159" t="s">
        <v>12</v>
      </c>
      <c r="AT136" s="167" t="s">
        <v>73</v>
      </c>
      <c r="AU136" s="167" t="s">
        <v>12</v>
      </c>
      <c r="AY136" s="159" t="s">
        <v>114</v>
      </c>
      <c r="BK136" s="168" t="n">
        <f aca="false">SUM(BK137:BK138)</f>
        <v>0</v>
      </c>
    </row>
    <row r="137" s="27" customFormat="true" ht="37.8" hidden="false" customHeight="true" outlineLevel="0" collapsed="false">
      <c r="A137" s="22"/>
      <c r="B137" s="171"/>
      <c r="C137" s="172" t="s">
        <v>155</v>
      </c>
      <c r="D137" s="172" t="s">
        <v>116</v>
      </c>
      <c r="E137" s="173" t="s">
        <v>156</v>
      </c>
      <c r="F137" s="174" t="s">
        <v>157</v>
      </c>
      <c r="G137" s="175" t="s">
        <v>119</v>
      </c>
      <c r="H137" s="176" t="n">
        <v>329.862</v>
      </c>
      <c r="I137" s="177"/>
      <c r="J137" s="178" t="n">
        <f aca="false">ROUND(I137*H137,2)</f>
        <v>0</v>
      </c>
      <c r="K137" s="179"/>
      <c r="L137" s="23"/>
      <c r="M137" s="180"/>
      <c r="N137" s="181" t="s">
        <v>40</v>
      </c>
      <c r="O137" s="65"/>
      <c r="P137" s="182" t="n">
        <f aca="false">O137*H137</f>
        <v>0</v>
      </c>
      <c r="Q137" s="182" t="n">
        <v>0.0925</v>
      </c>
      <c r="R137" s="182" t="n">
        <f aca="false">Q137*H137</f>
        <v>30.512235</v>
      </c>
      <c r="S137" s="182" t="n">
        <v>0</v>
      </c>
      <c r="T137" s="18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84" t="s">
        <v>120</v>
      </c>
      <c r="AT137" s="184" t="s">
        <v>116</v>
      </c>
      <c r="AU137" s="184" t="s">
        <v>121</v>
      </c>
      <c r="AY137" s="3" t="s">
        <v>114</v>
      </c>
      <c r="BE137" s="185" t="n">
        <f aca="false">IF(N137="základná",J137,0)</f>
        <v>0</v>
      </c>
      <c r="BF137" s="185" t="n">
        <f aca="false">IF(N137="znížená",J137,0)</f>
        <v>0</v>
      </c>
      <c r="BG137" s="185" t="n">
        <f aca="false">IF(N137="zákl. prenesená",J137,0)</f>
        <v>0</v>
      </c>
      <c r="BH137" s="185" t="n">
        <f aca="false">IF(N137="zníž. prenesená",J137,0)</f>
        <v>0</v>
      </c>
      <c r="BI137" s="185" t="n">
        <f aca="false">IF(N137="nulová",J137,0)</f>
        <v>0</v>
      </c>
      <c r="BJ137" s="3" t="s">
        <v>121</v>
      </c>
      <c r="BK137" s="185" t="n">
        <f aca="false">ROUND(I137*H137,2)</f>
        <v>0</v>
      </c>
      <c r="BL137" s="3" t="s">
        <v>120</v>
      </c>
      <c r="BM137" s="184" t="s">
        <v>158</v>
      </c>
    </row>
    <row r="138" s="27" customFormat="true" ht="37.8" hidden="false" customHeight="true" outlineLevel="0" collapsed="false">
      <c r="A138" s="22"/>
      <c r="B138" s="171"/>
      <c r="C138" s="186" t="s">
        <v>139</v>
      </c>
      <c r="D138" s="186" t="s">
        <v>135</v>
      </c>
      <c r="E138" s="187" t="s">
        <v>159</v>
      </c>
      <c r="F138" s="188" t="s">
        <v>160</v>
      </c>
      <c r="G138" s="189" t="s">
        <v>119</v>
      </c>
      <c r="H138" s="190" t="n">
        <v>336.459</v>
      </c>
      <c r="I138" s="191"/>
      <c r="J138" s="192" t="n">
        <f aca="false">ROUND(I138*H138,2)</f>
        <v>0</v>
      </c>
      <c r="K138" s="193"/>
      <c r="L138" s="194"/>
      <c r="M138" s="195"/>
      <c r="N138" s="196" t="s">
        <v>40</v>
      </c>
      <c r="O138" s="65"/>
      <c r="P138" s="182" t="n">
        <f aca="false">O138*H138</f>
        <v>0</v>
      </c>
      <c r="Q138" s="182" t="n">
        <v>0</v>
      </c>
      <c r="R138" s="182" t="n">
        <f aca="false">Q138*H138</f>
        <v>0</v>
      </c>
      <c r="S138" s="182" t="n">
        <v>0</v>
      </c>
      <c r="T138" s="183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84" t="s">
        <v>130</v>
      </c>
      <c r="AT138" s="184" t="s">
        <v>135</v>
      </c>
      <c r="AU138" s="184" t="s">
        <v>121</v>
      </c>
      <c r="AY138" s="3" t="s">
        <v>114</v>
      </c>
      <c r="BE138" s="185" t="n">
        <f aca="false">IF(N138="základná",J138,0)</f>
        <v>0</v>
      </c>
      <c r="BF138" s="185" t="n">
        <f aca="false">IF(N138="znížená",J138,0)</f>
        <v>0</v>
      </c>
      <c r="BG138" s="185" t="n">
        <f aca="false">IF(N138="zákl. prenesená",J138,0)</f>
        <v>0</v>
      </c>
      <c r="BH138" s="185" t="n">
        <f aca="false">IF(N138="zníž. prenesená",J138,0)</f>
        <v>0</v>
      </c>
      <c r="BI138" s="185" t="n">
        <f aca="false">IF(N138="nulová",J138,0)</f>
        <v>0</v>
      </c>
      <c r="BJ138" s="3" t="s">
        <v>121</v>
      </c>
      <c r="BK138" s="185" t="n">
        <f aca="false">ROUND(I138*H138,2)</f>
        <v>0</v>
      </c>
      <c r="BL138" s="3" t="s">
        <v>120</v>
      </c>
      <c r="BM138" s="184" t="s">
        <v>161</v>
      </c>
    </row>
    <row r="139" s="157" customFormat="true" ht="22.8" hidden="false" customHeight="true" outlineLevel="0" collapsed="false">
      <c r="B139" s="158"/>
      <c r="D139" s="159" t="s">
        <v>73</v>
      </c>
      <c r="E139" s="169" t="s">
        <v>127</v>
      </c>
      <c r="F139" s="169" t="s">
        <v>162</v>
      </c>
      <c r="I139" s="161"/>
      <c r="J139" s="170" t="n">
        <f aca="false">BK139</f>
        <v>0</v>
      </c>
      <c r="L139" s="158"/>
      <c r="M139" s="163"/>
      <c r="N139" s="164"/>
      <c r="O139" s="164"/>
      <c r="P139" s="165" t="n">
        <f aca="false">SUM(P140:P141)</f>
        <v>0</v>
      </c>
      <c r="Q139" s="164"/>
      <c r="R139" s="165" t="n">
        <f aca="false">SUM(R140:R141)</f>
        <v>4.544738</v>
      </c>
      <c r="S139" s="164"/>
      <c r="T139" s="166" t="n">
        <f aca="false">SUM(T140:T141)</f>
        <v>0</v>
      </c>
      <c r="AR139" s="159" t="s">
        <v>12</v>
      </c>
      <c r="AT139" s="167" t="s">
        <v>73</v>
      </c>
      <c r="AU139" s="167" t="s">
        <v>12</v>
      </c>
      <c r="AY139" s="159" t="s">
        <v>114</v>
      </c>
      <c r="BK139" s="168" t="n">
        <f aca="false">SUM(BK140:BK141)</f>
        <v>0</v>
      </c>
    </row>
    <row r="140" s="27" customFormat="true" ht="24.15" hidden="false" customHeight="true" outlineLevel="0" collapsed="false">
      <c r="A140" s="22"/>
      <c r="B140" s="171"/>
      <c r="C140" s="172" t="s">
        <v>163</v>
      </c>
      <c r="D140" s="172" t="s">
        <v>116</v>
      </c>
      <c r="E140" s="173" t="s">
        <v>164</v>
      </c>
      <c r="F140" s="174" t="s">
        <v>165</v>
      </c>
      <c r="G140" s="175" t="s">
        <v>124</v>
      </c>
      <c r="H140" s="176" t="n">
        <v>0.565</v>
      </c>
      <c r="I140" s="177"/>
      <c r="J140" s="178" t="n">
        <f aca="false">ROUND(I140*H140,2)</f>
        <v>0</v>
      </c>
      <c r="K140" s="179"/>
      <c r="L140" s="23"/>
      <c r="M140" s="180"/>
      <c r="N140" s="181" t="s">
        <v>40</v>
      </c>
      <c r="O140" s="65"/>
      <c r="P140" s="182" t="n">
        <f aca="false">O140*H140</f>
        <v>0</v>
      </c>
      <c r="Q140" s="182" t="n">
        <v>0</v>
      </c>
      <c r="R140" s="182" t="n">
        <f aca="false">Q140*H140</f>
        <v>0</v>
      </c>
      <c r="S140" s="182" t="n">
        <v>0</v>
      </c>
      <c r="T140" s="183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84" t="s">
        <v>120</v>
      </c>
      <c r="AT140" s="184" t="s">
        <v>116</v>
      </c>
      <c r="AU140" s="184" t="s">
        <v>121</v>
      </c>
      <c r="AY140" s="3" t="s">
        <v>114</v>
      </c>
      <c r="BE140" s="185" t="n">
        <f aca="false">IF(N140="základná",J140,0)</f>
        <v>0</v>
      </c>
      <c r="BF140" s="185" t="n">
        <f aca="false">IF(N140="znížená",J140,0)</f>
        <v>0</v>
      </c>
      <c r="BG140" s="185" t="n">
        <f aca="false">IF(N140="zákl. prenesená",J140,0)</f>
        <v>0</v>
      </c>
      <c r="BH140" s="185" t="n">
        <f aca="false">IF(N140="zníž. prenesená",J140,0)</f>
        <v>0</v>
      </c>
      <c r="BI140" s="185" t="n">
        <f aca="false">IF(N140="nulová",J140,0)</f>
        <v>0</v>
      </c>
      <c r="BJ140" s="3" t="s">
        <v>121</v>
      </c>
      <c r="BK140" s="185" t="n">
        <f aca="false">ROUND(I140*H140,2)</f>
        <v>0</v>
      </c>
      <c r="BL140" s="3" t="s">
        <v>120</v>
      </c>
      <c r="BM140" s="184" t="s">
        <v>166</v>
      </c>
    </row>
    <row r="141" s="27" customFormat="true" ht="21.75" hidden="false" customHeight="true" outlineLevel="0" collapsed="false">
      <c r="A141" s="22"/>
      <c r="B141" s="171"/>
      <c r="C141" s="172" t="s">
        <v>143</v>
      </c>
      <c r="D141" s="172" t="s">
        <v>116</v>
      </c>
      <c r="E141" s="173" t="s">
        <v>167</v>
      </c>
      <c r="F141" s="174" t="s">
        <v>168</v>
      </c>
      <c r="G141" s="175" t="s">
        <v>124</v>
      </c>
      <c r="H141" s="176" t="n">
        <v>2.474</v>
      </c>
      <c r="I141" s="177"/>
      <c r="J141" s="178" t="n">
        <f aca="false">ROUND(I141*H141,2)</f>
        <v>0</v>
      </c>
      <c r="K141" s="179"/>
      <c r="L141" s="23"/>
      <c r="M141" s="180"/>
      <c r="N141" s="181" t="s">
        <v>40</v>
      </c>
      <c r="O141" s="65"/>
      <c r="P141" s="182" t="n">
        <f aca="false">O141*H141</f>
        <v>0</v>
      </c>
      <c r="Q141" s="182" t="n">
        <v>1.837</v>
      </c>
      <c r="R141" s="182" t="n">
        <f aca="false">Q141*H141</f>
        <v>4.544738</v>
      </c>
      <c r="S141" s="182" t="n">
        <v>0</v>
      </c>
      <c r="T141" s="18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84" t="s">
        <v>120</v>
      </c>
      <c r="AT141" s="184" t="s">
        <v>116</v>
      </c>
      <c r="AU141" s="184" t="s">
        <v>121</v>
      </c>
      <c r="AY141" s="3" t="s">
        <v>114</v>
      </c>
      <c r="BE141" s="185" t="n">
        <f aca="false">IF(N141="základná",J141,0)</f>
        <v>0</v>
      </c>
      <c r="BF141" s="185" t="n">
        <f aca="false">IF(N141="znížená",J141,0)</f>
        <v>0</v>
      </c>
      <c r="BG141" s="185" t="n">
        <f aca="false">IF(N141="zákl. prenesená",J141,0)</f>
        <v>0</v>
      </c>
      <c r="BH141" s="185" t="n">
        <f aca="false">IF(N141="zníž. prenesená",J141,0)</f>
        <v>0</v>
      </c>
      <c r="BI141" s="185" t="n">
        <f aca="false">IF(N141="nulová",J141,0)</f>
        <v>0</v>
      </c>
      <c r="BJ141" s="3" t="s">
        <v>121</v>
      </c>
      <c r="BK141" s="185" t="n">
        <f aca="false">ROUND(I141*H141,2)</f>
        <v>0</v>
      </c>
      <c r="BL141" s="3" t="s">
        <v>120</v>
      </c>
      <c r="BM141" s="184" t="s">
        <v>169</v>
      </c>
    </row>
    <row r="142" s="157" customFormat="true" ht="22.8" hidden="false" customHeight="true" outlineLevel="0" collapsed="false">
      <c r="B142" s="158"/>
      <c r="D142" s="159" t="s">
        <v>73</v>
      </c>
      <c r="E142" s="169" t="s">
        <v>148</v>
      </c>
      <c r="F142" s="169" t="s">
        <v>170</v>
      </c>
      <c r="I142" s="161"/>
      <c r="J142" s="170" t="n">
        <f aca="false">BK142</f>
        <v>0</v>
      </c>
      <c r="L142" s="158"/>
      <c r="M142" s="163"/>
      <c r="N142" s="164"/>
      <c r="O142" s="164"/>
      <c r="P142" s="165" t="n">
        <f aca="false">SUM(P143:P149)</f>
        <v>0</v>
      </c>
      <c r="Q142" s="164"/>
      <c r="R142" s="165" t="n">
        <f aca="false">SUM(R143:R149)</f>
        <v>4.41536214</v>
      </c>
      <c r="S142" s="164"/>
      <c r="T142" s="166" t="n">
        <f aca="false">SUM(T143:T149)</f>
        <v>0</v>
      </c>
      <c r="AR142" s="159" t="s">
        <v>12</v>
      </c>
      <c r="AT142" s="167" t="s">
        <v>73</v>
      </c>
      <c r="AU142" s="167" t="s">
        <v>12</v>
      </c>
      <c r="AY142" s="159" t="s">
        <v>114</v>
      </c>
      <c r="BK142" s="168" t="n">
        <f aca="false">SUM(BK143:BK149)</f>
        <v>0</v>
      </c>
    </row>
    <row r="143" s="27" customFormat="true" ht="37.8" hidden="false" customHeight="true" outlineLevel="0" collapsed="false">
      <c r="A143" s="22"/>
      <c r="B143" s="171"/>
      <c r="C143" s="172" t="s">
        <v>171</v>
      </c>
      <c r="D143" s="172" t="s">
        <v>116</v>
      </c>
      <c r="E143" s="173" t="s">
        <v>172</v>
      </c>
      <c r="F143" s="174" t="s">
        <v>173</v>
      </c>
      <c r="G143" s="175" t="s">
        <v>174</v>
      </c>
      <c r="H143" s="176" t="n">
        <v>47.4</v>
      </c>
      <c r="I143" s="177"/>
      <c r="J143" s="178" t="n">
        <f aca="false">ROUND(I143*H143,2)</f>
        <v>0</v>
      </c>
      <c r="K143" s="179"/>
      <c r="L143" s="23"/>
      <c r="M143" s="180"/>
      <c r="N143" s="181" t="s">
        <v>40</v>
      </c>
      <c r="O143" s="65"/>
      <c r="P143" s="182" t="n">
        <f aca="false">O143*H143</f>
        <v>0</v>
      </c>
      <c r="Q143" s="182" t="n">
        <v>0.0931511</v>
      </c>
      <c r="R143" s="182" t="n">
        <f aca="false">Q143*H143</f>
        <v>4.41536214</v>
      </c>
      <c r="S143" s="182" t="n">
        <v>0</v>
      </c>
      <c r="T143" s="18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84" t="s">
        <v>120</v>
      </c>
      <c r="AT143" s="184" t="s">
        <v>116</v>
      </c>
      <c r="AU143" s="184" t="s">
        <v>121</v>
      </c>
      <c r="AY143" s="3" t="s">
        <v>114</v>
      </c>
      <c r="BE143" s="185" t="n">
        <f aca="false">IF(N143="základná",J143,0)</f>
        <v>0</v>
      </c>
      <c r="BF143" s="185" t="n">
        <f aca="false">IF(N143="znížená",J143,0)</f>
        <v>0</v>
      </c>
      <c r="BG143" s="185" t="n">
        <f aca="false">IF(N143="zákl. prenesená",J143,0)</f>
        <v>0</v>
      </c>
      <c r="BH143" s="185" t="n">
        <f aca="false">IF(N143="zníž. prenesená",J143,0)</f>
        <v>0</v>
      </c>
      <c r="BI143" s="185" t="n">
        <f aca="false">IF(N143="nulová",J143,0)</f>
        <v>0</v>
      </c>
      <c r="BJ143" s="3" t="s">
        <v>121</v>
      </c>
      <c r="BK143" s="185" t="n">
        <f aca="false">ROUND(I143*H143,2)</f>
        <v>0</v>
      </c>
      <c r="BL143" s="3" t="s">
        <v>120</v>
      </c>
      <c r="BM143" s="184" t="s">
        <v>175</v>
      </c>
    </row>
    <row r="144" s="27" customFormat="true" ht="16.5" hidden="false" customHeight="true" outlineLevel="0" collapsed="false">
      <c r="A144" s="22"/>
      <c r="B144" s="171"/>
      <c r="C144" s="186" t="s">
        <v>147</v>
      </c>
      <c r="D144" s="186" t="s">
        <v>135</v>
      </c>
      <c r="E144" s="187" t="s">
        <v>176</v>
      </c>
      <c r="F144" s="188" t="s">
        <v>177</v>
      </c>
      <c r="G144" s="189" t="s">
        <v>178</v>
      </c>
      <c r="H144" s="190" t="n">
        <v>32</v>
      </c>
      <c r="I144" s="191"/>
      <c r="J144" s="192" t="n">
        <f aca="false">ROUND(I144*H144,2)</f>
        <v>0</v>
      </c>
      <c r="K144" s="193"/>
      <c r="L144" s="194"/>
      <c r="M144" s="195"/>
      <c r="N144" s="196" t="s">
        <v>40</v>
      </c>
      <c r="O144" s="65"/>
      <c r="P144" s="182" t="n">
        <f aca="false">O144*H144</f>
        <v>0</v>
      </c>
      <c r="Q144" s="182" t="n">
        <v>0</v>
      </c>
      <c r="R144" s="182" t="n">
        <f aca="false">Q144*H144</f>
        <v>0</v>
      </c>
      <c r="S144" s="182" t="n">
        <v>0</v>
      </c>
      <c r="T144" s="18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84" t="s">
        <v>130</v>
      </c>
      <c r="AT144" s="184" t="s">
        <v>135</v>
      </c>
      <c r="AU144" s="184" t="s">
        <v>121</v>
      </c>
      <c r="AY144" s="3" t="s">
        <v>114</v>
      </c>
      <c r="BE144" s="185" t="n">
        <f aca="false">IF(N144="základná",J144,0)</f>
        <v>0</v>
      </c>
      <c r="BF144" s="185" t="n">
        <f aca="false">IF(N144="znížená",J144,0)</f>
        <v>0</v>
      </c>
      <c r="BG144" s="185" t="n">
        <f aca="false">IF(N144="zákl. prenesená",J144,0)</f>
        <v>0</v>
      </c>
      <c r="BH144" s="185" t="n">
        <f aca="false">IF(N144="zníž. prenesená",J144,0)</f>
        <v>0</v>
      </c>
      <c r="BI144" s="185" t="n">
        <f aca="false">IF(N144="nulová",J144,0)</f>
        <v>0</v>
      </c>
      <c r="BJ144" s="3" t="s">
        <v>121</v>
      </c>
      <c r="BK144" s="185" t="n">
        <f aca="false">ROUND(I144*H144,2)</f>
        <v>0</v>
      </c>
      <c r="BL144" s="3" t="s">
        <v>120</v>
      </c>
      <c r="BM144" s="184" t="s">
        <v>179</v>
      </c>
    </row>
    <row r="145" s="27" customFormat="true" ht="21.75" hidden="false" customHeight="true" outlineLevel="0" collapsed="false">
      <c r="A145" s="22"/>
      <c r="B145" s="171"/>
      <c r="C145" s="186" t="s">
        <v>180</v>
      </c>
      <c r="D145" s="186" t="s">
        <v>135</v>
      </c>
      <c r="E145" s="187" t="s">
        <v>181</v>
      </c>
      <c r="F145" s="188" t="s">
        <v>182</v>
      </c>
      <c r="G145" s="189" t="s">
        <v>178</v>
      </c>
      <c r="H145" s="190" t="n">
        <v>16</v>
      </c>
      <c r="I145" s="191"/>
      <c r="J145" s="192" t="n">
        <f aca="false">ROUND(I145*H145,2)</f>
        <v>0</v>
      </c>
      <c r="K145" s="193"/>
      <c r="L145" s="194"/>
      <c r="M145" s="195"/>
      <c r="N145" s="196" t="s">
        <v>40</v>
      </c>
      <c r="O145" s="65"/>
      <c r="P145" s="182" t="n">
        <f aca="false">O145*H145</f>
        <v>0</v>
      </c>
      <c r="Q145" s="182" t="n">
        <v>0</v>
      </c>
      <c r="R145" s="182" t="n">
        <f aca="false">Q145*H145</f>
        <v>0</v>
      </c>
      <c r="S145" s="182" t="n">
        <v>0</v>
      </c>
      <c r="T145" s="183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84" t="s">
        <v>130</v>
      </c>
      <c r="AT145" s="184" t="s">
        <v>135</v>
      </c>
      <c r="AU145" s="184" t="s">
        <v>121</v>
      </c>
      <c r="AY145" s="3" t="s">
        <v>114</v>
      </c>
      <c r="BE145" s="185" t="n">
        <f aca="false">IF(N145="základná",J145,0)</f>
        <v>0</v>
      </c>
      <c r="BF145" s="185" t="n">
        <f aca="false">IF(N145="znížená",J145,0)</f>
        <v>0</v>
      </c>
      <c r="BG145" s="185" t="n">
        <f aca="false">IF(N145="zákl. prenesená",J145,0)</f>
        <v>0</v>
      </c>
      <c r="BH145" s="185" t="n">
        <f aca="false">IF(N145="zníž. prenesená",J145,0)</f>
        <v>0</v>
      </c>
      <c r="BI145" s="185" t="n">
        <f aca="false">IF(N145="nulová",J145,0)</f>
        <v>0</v>
      </c>
      <c r="BJ145" s="3" t="s">
        <v>121</v>
      </c>
      <c r="BK145" s="185" t="n">
        <f aca="false">ROUND(I145*H145,2)</f>
        <v>0</v>
      </c>
      <c r="BL145" s="3" t="s">
        <v>120</v>
      </c>
      <c r="BM145" s="184" t="s">
        <v>183</v>
      </c>
    </row>
    <row r="146" s="27" customFormat="true" ht="21.75" hidden="false" customHeight="true" outlineLevel="0" collapsed="false">
      <c r="A146" s="22"/>
      <c r="B146" s="171"/>
      <c r="C146" s="172" t="s">
        <v>151</v>
      </c>
      <c r="D146" s="172" t="s">
        <v>116</v>
      </c>
      <c r="E146" s="173" t="s">
        <v>184</v>
      </c>
      <c r="F146" s="174" t="s">
        <v>185</v>
      </c>
      <c r="G146" s="175" t="s">
        <v>138</v>
      </c>
      <c r="H146" s="176" t="n">
        <v>32.251</v>
      </c>
      <c r="I146" s="177"/>
      <c r="J146" s="178" t="n">
        <f aca="false">ROUND(I146*H146,2)</f>
        <v>0</v>
      </c>
      <c r="K146" s="179"/>
      <c r="L146" s="23"/>
      <c r="M146" s="180"/>
      <c r="N146" s="181" t="s">
        <v>40</v>
      </c>
      <c r="O146" s="65"/>
      <c r="P146" s="182" t="n">
        <f aca="false">O146*H146</f>
        <v>0</v>
      </c>
      <c r="Q146" s="182" t="n">
        <v>0</v>
      </c>
      <c r="R146" s="182" t="n">
        <f aca="false">Q146*H146</f>
        <v>0</v>
      </c>
      <c r="S146" s="182" t="n">
        <v>0</v>
      </c>
      <c r="T146" s="18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84" t="s">
        <v>120</v>
      </c>
      <c r="AT146" s="184" t="s">
        <v>116</v>
      </c>
      <c r="AU146" s="184" t="s">
        <v>121</v>
      </c>
      <c r="AY146" s="3" t="s">
        <v>114</v>
      </c>
      <c r="BE146" s="185" t="n">
        <f aca="false">IF(N146="základná",J146,0)</f>
        <v>0</v>
      </c>
      <c r="BF146" s="185" t="n">
        <f aca="false">IF(N146="znížená",J146,0)</f>
        <v>0</v>
      </c>
      <c r="BG146" s="185" t="n">
        <f aca="false">IF(N146="zákl. prenesená",J146,0)</f>
        <v>0</v>
      </c>
      <c r="BH146" s="185" t="n">
        <f aca="false">IF(N146="zníž. prenesená",J146,0)</f>
        <v>0</v>
      </c>
      <c r="BI146" s="185" t="n">
        <f aca="false">IF(N146="nulová",J146,0)</f>
        <v>0</v>
      </c>
      <c r="BJ146" s="3" t="s">
        <v>121</v>
      </c>
      <c r="BK146" s="185" t="n">
        <f aca="false">ROUND(I146*H146,2)</f>
        <v>0</v>
      </c>
      <c r="BL146" s="3" t="s">
        <v>120</v>
      </c>
      <c r="BM146" s="184" t="s">
        <v>186</v>
      </c>
    </row>
    <row r="147" s="27" customFormat="true" ht="24.15" hidden="false" customHeight="true" outlineLevel="0" collapsed="false">
      <c r="A147" s="22"/>
      <c r="B147" s="171"/>
      <c r="C147" s="172" t="s">
        <v>187</v>
      </c>
      <c r="D147" s="172" t="s">
        <v>116</v>
      </c>
      <c r="E147" s="173" t="s">
        <v>188</v>
      </c>
      <c r="F147" s="174" t="s">
        <v>189</v>
      </c>
      <c r="G147" s="175" t="s">
        <v>138</v>
      </c>
      <c r="H147" s="176" t="n">
        <v>322.51</v>
      </c>
      <c r="I147" s="177"/>
      <c r="J147" s="178" t="n">
        <f aca="false">ROUND(I147*H147,2)</f>
        <v>0</v>
      </c>
      <c r="K147" s="179"/>
      <c r="L147" s="23"/>
      <c r="M147" s="180"/>
      <c r="N147" s="181" t="s">
        <v>40</v>
      </c>
      <c r="O147" s="65"/>
      <c r="P147" s="182" t="n">
        <f aca="false">O147*H147</f>
        <v>0</v>
      </c>
      <c r="Q147" s="182" t="n">
        <v>0</v>
      </c>
      <c r="R147" s="182" t="n">
        <f aca="false">Q147*H147</f>
        <v>0</v>
      </c>
      <c r="S147" s="182" t="n">
        <v>0</v>
      </c>
      <c r="T147" s="183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84" t="s">
        <v>120</v>
      </c>
      <c r="AT147" s="184" t="s">
        <v>116</v>
      </c>
      <c r="AU147" s="184" t="s">
        <v>121</v>
      </c>
      <c r="AY147" s="3" t="s">
        <v>114</v>
      </c>
      <c r="BE147" s="185" t="n">
        <f aca="false">IF(N147="základná",J147,0)</f>
        <v>0</v>
      </c>
      <c r="BF147" s="185" t="n">
        <f aca="false">IF(N147="znížená",J147,0)</f>
        <v>0</v>
      </c>
      <c r="BG147" s="185" t="n">
        <f aca="false">IF(N147="zákl. prenesená",J147,0)</f>
        <v>0</v>
      </c>
      <c r="BH147" s="185" t="n">
        <f aca="false">IF(N147="zníž. prenesená",J147,0)</f>
        <v>0</v>
      </c>
      <c r="BI147" s="185" t="n">
        <f aca="false">IF(N147="nulová",J147,0)</f>
        <v>0</v>
      </c>
      <c r="BJ147" s="3" t="s">
        <v>121</v>
      </c>
      <c r="BK147" s="185" t="n">
        <f aca="false">ROUND(I147*H147,2)</f>
        <v>0</v>
      </c>
      <c r="BL147" s="3" t="s">
        <v>120</v>
      </c>
      <c r="BM147" s="184" t="s">
        <v>190</v>
      </c>
    </row>
    <row r="148" s="27" customFormat="true" ht="24.15" hidden="false" customHeight="true" outlineLevel="0" collapsed="false">
      <c r="A148" s="22"/>
      <c r="B148" s="171"/>
      <c r="C148" s="172" t="s">
        <v>6</v>
      </c>
      <c r="D148" s="172" t="s">
        <v>116</v>
      </c>
      <c r="E148" s="173" t="s">
        <v>191</v>
      </c>
      <c r="F148" s="174" t="s">
        <v>192</v>
      </c>
      <c r="G148" s="175" t="s">
        <v>138</v>
      </c>
      <c r="H148" s="176" t="n">
        <v>32.251</v>
      </c>
      <c r="I148" s="177"/>
      <c r="J148" s="178" t="n">
        <f aca="false">ROUND(I148*H148,2)</f>
        <v>0</v>
      </c>
      <c r="K148" s="179"/>
      <c r="L148" s="23"/>
      <c r="M148" s="180"/>
      <c r="N148" s="181" t="s">
        <v>40</v>
      </c>
      <c r="O148" s="65"/>
      <c r="P148" s="182" t="n">
        <f aca="false">O148*H148</f>
        <v>0</v>
      </c>
      <c r="Q148" s="182" t="n">
        <v>0</v>
      </c>
      <c r="R148" s="182" t="n">
        <f aca="false">Q148*H148</f>
        <v>0</v>
      </c>
      <c r="S148" s="182" t="n">
        <v>0</v>
      </c>
      <c r="T148" s="183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84" t="s">
        <v>120</v>
      </c>
      <c r="AT148" s="184" t="s">
        <v>116</v>
      </c>
      <c r="AU148" s="184" t="s">
        <v>121</v>
      </c>
      <c r="AY148" s="3" t="s">
        <v>114</v>
      </c>
      <c r="BE148" s="185" t="n">
        <f aca="false">IF(N148="základná",J148,0)</f>
        <v>0</v>
      </c>
      <c r="BF148" s="185" t="n">
        <f aca="false">IF(N148="znížená",J148,0)</f>
        <v>0</v>
      </c>
      <c r="BG148" s="185" t="n">
        <f aca="false">IF(N148="zákl. prenesená",J148,0)</f>
        <v>0</v>
      </c>
      <c r="BH148" s="185" t="n">
        <f aca="false">IF(N148="zníž. prenesená",J148,0)</f>
        <v>0</v>
      </c>
      <c r="BI148" s="185" t="n">
        <f aca="false">IF(N148="nulová",J148,0)</f>
        <v>0</v>
      </c>
      <c r="BJ148" s="3" t="s">
        <v>121</v>
      </c>
      <c r="BK148" s="185" t="n">
        <f aca="false">ROUND(I148*H148,2)</f>
        <v>0</v>
      </c>
      <c r="BL148" s="3" t="s">
        <v>120</v>
      </c>
      <c r="BM148" s="184" t="s">
        <v>193</v>
      </c>
    </row>
    <row r="149" s="27" customFormat="true" ht="24.15" hidden="false" customHeight="true" outlineLevel="0" collapsed="false">
      <c r="A149" s="22"/>
      <c r="B149" s="171"/>
      <c r="C149" s="172" t="s">
        <v>194</v>
      </c>
      <c r="D149" s="172" t="s">
        <v>116</v>
      </c>
      <c r="E149" s="173" t="s">
        <v>195</v>
      </c>
      <c r="F149" s="174" t="s">
        <v>196</v>
      </c>
      <c r="G149" s="175" t="s">
        <v>138</v>
      </c>
      <c r="H149" s="176" t="n">
        <v>32.251</v>
      </c>
      <c r="I149" s="177"/>
      <c r="J149" s="178" t="n">
        <f aca="false">ROUND(I149*H149,2)</f>
        <v>0</v>
      </c>
      <c r="K149" s="179"/>
      <c r="L149" s="23"/>
      <c r="M149" s="180"/>
      <c r="N149" s="181" t="s">
        <v>40</v>
      </c>
      <c r="O149" s="65"/>
      <c r="P149" s="182" t="n">
        <f aca="false">O149*H149</f>
        <v>0</v>
      </c>
      <c r="Q149" s="182" t="n">
        <v>0</v>
      </c>
      <c r="R149" s="182" t="n">
        <f aca="false">Q149*H149</f>
        <v>0</v>
      </c>
      <c r="S149" s="182" t="n">
        <v>0</v>
      </c>
      <c r="T149" s="183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84" t="s">
        <v>120</v>
      </c>
      <c r="AT149" s="184" t="s">
        <v>116</v>
      </c>
      <c r="AU149" s="184" t="s">
        <v>121</v>
      </c>
      <c r="AY149" s="3" t="s">
        <v>114</v>
      </c>
      <c r="BE149" s="185" t="n">
        <f aca="false">IF(N149="základná",J149,0)</f>
        <v>0</v>
      </c>
      <c r="BF149" s="185" t="n">
        <f aca="false">IF(N149="znížená",J149,0)</f>
        <v>0</v>
      </c>
      <c r="BG149" s="185" t="n">
        <f aca="false">IF(N149="zákl. prenesená",J149,0)</f>
        <v>0</v>
      </c>
      <c r="BH149" s="185" t="n">
        <f aca="false">IF(N149="zníž. prenesená",J149,0)</f>
        <v>0</v>
      </c>
      <c r="BI149" s="185" t="n">
        <f aca="false">IF(N149="nulová",J149,0)</f>
        <v>0</v>
      </c>
      <c r="BJ149" s="3" t="s">
        <v>121</v>
      </c>
      <c r="BK149" s="185" t="n">
        <f aca="false">ROUND(I149*H149,2)</f>
        <v>0</v>
      </c>
      <c r="BL149" s="3" t="s">
        <v>120</v>
      </c>
      <c r="BM149" s="184" t="s">
        <v>197</v>
      </c>
    </row>
    <row r="150" s="157" customFormat="true" ht="22.8" hidden="false" customHeight="true" outlineLevel="0" collapsed="false">
      <c r="B150" s="158"/>
      <c r="D150" s="159" t="s">
        <v>73</v>
      </c>
      <c r="E150" s="169" t="s">
        <v>198</v>
      </c>
      <c r="F150" s="169" t="s">
        <v>199</v>
      </c>
      <c r="I150" s="161"/>
      <c r="J150" s="170" t="n">
        <f aca="false">BK150</f>
        <v>0</v>
      </c>
      <c r="L150" s="158"/>
      <c r="M150" s="163"/>
      <c r="N150" s="164"/>
      <c r="O150" s="164"/>
      <c r="P150" s="165" t="n">
        <f aca="false">P151</f>
        <v>0</v>
      </c>
      <c r="Q150" s="164"/>
      <c r="R150" s="165" t="n">
        <f aca="false">R151</f>
        <v>0</v>
      </c>
      <c r="S150" s="164"/>
      <c r="T150" s="166" t="n">
        <f aca="false">T151</f>
        <v>0</v>
      </c>
      <c r="AR150" s="159" t="s">
        <v>12</v>
      </c>
      <c r="AT150" s="167" t="s">
        <v>73</v>
      </c>
      <c r="AU150" s="167" t="s">
        <v>12</v>
      </c>
      <c r="AY150" s="159" t="s">
        <v>114</v>
      </c>
      <c r="BK150" s="168" t="n">
        <f aca="false">BK151</f>
        <v>0</v>
      </c>
    </row>
    <row r="151" s="27" customFormat="true" ht="33" hidden="false" customHeight="true" outlineLevel="0" collapsed="false">
      <c r="A151" s="22"/>
      <c r="B151" s="171"/>
      <c r="C151" s="172" t="s">
        <v>158</v>
      </c>
      <c r="D151" s="172" t="s">
        <v>116</v>
      </c>
      <c r="E151" s="173" t="s">
        <v>200</v>
      </c>
      <c r="F151" s="174" t="s">
        <v>201</v>
      </c>
      <c r="G151" s="175" t="s">
        <v>138</v>
      </c>
      <c r="H151" s="176" t="n">
        <v>129.047</v>
      </c>
      <c r="I151" s="177"/>
      <c r="J151" s="178" t="n">
        <f aca="false">ROUND(I151*H151,2)</f>
        <v>0</v>
      </c>
      <c r="K151" s="179"/>
      <c r="L151" s="23"/>
      <c r="M151" s="180"/>
      <c r="N151" s="181" t="s">
        <v>40</v>
      </c>
      <c r="O151" s="65"/>
      <c r="P151" s="182" t="n">
        <f aca="false">O151*H151</f>
        <v>0</v>
      </c>
      <c r="Q151" s="182" t="n">
        <v>0</v>
      </c>
      <c r="R151" s="182" t="n">
        <f aca="false">Q151*H151</f>
        <v>0</v>
      </c>
      <c r="S151" s="182" t="n">
        <v>0</v>
      </c>
      <c r="T151" s="183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84" t="s">
        <v>120</v>
      </c>
      <c r="AT151" s="184" t="s">
        <v>116</v>
      </c>
      <c r="AU151" s="184" t="s">
        <v>121</v>
      </c>
      <c r="AY151" s="3" t="s">
        <v>114</v>
      </c>
      <c r="BE151" s="185" t="n">
        <f aca="false">IF(N151="základná",J151,0)</f>
        <v>0</v>
      </c>
      <c r="BF151" s="185" t="n">
        <f aca="false">IF(N151="znížená",J151,0)</f>
        <v>0</v>
      </c>
      <c r="BG151" s="185" t="n">
        <f aca="false">IF(N151="zákl. prenesená",J151,0)</f>
        <v>0</v>
      </c>
      <c r="BH151" s="185" t="n">
        <f aca="false">IF(N151="zníž. prenesená",J151,0)</f>
        <v>0</v>
      </c>
      <c r="BI151" s="185" t="n">
        <f aca="false">IF(N151="nulová",J151,0)</f>
        <v>0</v>
      </c>
      <c r="BJ151" s="3" t="s">
        <v>121</v>
      </c>
      <c r="BK151" s="185" t="n">
        <f aca="false">ROUND(I151*H151,2)</f>
        <v>0</v>
      </c>
      <c r="BL151" s="3" t="s">
        <v>120</v>
      </c>
      <c r="BM151" s="184" t="s">
        <v>202</v>
      </c>
    </row>
    <row r="152" s="157" customFormat="true" ht="25.9" hidden="false" customHeight="true" outlineLevel="0" collapsed="false">
      <c r="B152" s="158"/>
      <c r="D152" s="159" t="s">
        <v>73</v>
      </c>
      <c r="E152" s="160" t="s">
        <v>203</v>
      </c>
      <c r="F152" s="160" t="s">
        <v>204</v>
      </c>
      <c r="I152" s="161"/>
      <c r="J152" s="162" t="n">
        <f aca="false">BK152</f>
        <v>0</v>
      </c>
      <c r="L152" s="158"/>
      <c r="M152" s="163"/>
      <c r="N152" s="164"/>
      <c r="O152" s="164"/>
      <c r="P152" s="165" t="n">
        <f aca="false">P153</f>
        <v>0</v>
      </c>
      <c r="Q152" s="164"/>
      <c r="R152" s="165" t="n">
        <f aca="false">R153</f>
        <v>0</v>
      </c>
      <c r="S152" s="164"/>
      <c r="T152" s="166" t="n">
        <f aca="false">T153</f>
        <v>0</v>
      </c>
      <c r="AR152" s="159" t="s">
        <v>121</v>
      </c>
      <c r="AT152" s="167" t="s">
        <v>73</v>
      </c>
      <c r="AU152" s="167" t="s">
        <v>74</v>
      </c>
      <c r="AY152" s="159" t="s">
        <v>114</v>
      </c>
      <c r="BK152" s="168" t="n">
        <f aca="false">BK153</f>
        <v>0</v>
      </c>
    </row>
    <row r="153" s="157" customFormat="true" ht="22.8" hidden="false" customHeight="true" outlineLevel="0" collapsed="false">
      <c r="B153" s="158"/>
      <c r="D153" s="159" t="s">
        <v>73</v>
      </c>
      <c r="E153" s="169" t="s">
        <v>205</v>
      </c>
      <c r="F153" s="169" t="s">
        <v>206</v>
      </c>
      <c r="I153" s="161"/>
      <c r="J153" s="170" t="n">
        <f aca="false">BK153</f>
        <v>0</v>
      </c>
      <c r="L153" s="158"/>
      <c r="M153" s="163"/>
      <c r="N153" s="164"/>
      <c r="O153" s="164"/>
      <c r="P153" s="165" t="n">
        <f aca="false">SUM(P154:P156)</f>
        <v>0</v>
      </c>
      <c r="Q153" s="164"/>
      <c r="R153" s="165" t="n">
        <f aca="false">SUM(R154:R156)</f>
        <v>0</v>
      </c>
      <c r="S153" s="164"/>
      <c r="T153" s="166" t="n">
        <f aca="false">SUM(T154:T156)</f>
        <v>0</v>
      </c>
      <c r="AR153" s="159" t="s">
        <v>121</v>
      </c>
      <c r="AT153" s="167" t="s">
        <v>73</v>
      </c>
      <c r="AU153" s="167" t="s">
        <v>12</v>
      </c>
      <c r="AY153" s="159" t="s">
        <v>114</v>
      </c>
      <c r="BK153" s="168" t="n">
        <f aca="false">SUM(BK154:BK156)</f>
        <v>0</v>
      </c>
    </row>
    <row r="154" s="27" customFormat="true" ht="16.5" hidden="false" customHeight="true" outlineLevel="0" collapsed="false">
      <c r="A154" s="22"/>
      <c r="B154" s="171"/>
      <c r="C154" s="172" t="s">
        <v>207</v>
      </c>
      <c r="D154" s="172" t="s">
        <v>116</v>
      </c>
      <c r="E154" s="173" t="s">
        <v>208</v>
      </c>
      <c r="F154" s="174" t="s">
        <v>209</v>
      </c>
      <c r="G154" s="175" t="s">
        <v>178</v>
      </c>
      <c r="H154" s="176" t="n">
        <v>1</v>
      </c>
      <c r="I154" s="177"/>
      <c r="J154" s="178" t="n">
        <f aca="false">ROUND(I154*H154,2)</f>
        <v>0</v>
      </c>
      <c r="K154" s="179"/>
      <c r="L154" s="23"/>
      <c r="M154" s="180"/>
      <c r="N154" s="181" t="s">
        <v>40</v>
      </c>
      <c r="O154" s="65"/>
      <c r="P154" s="182" t="n">
        <f aca="false">O154*H154</f>
        <v>0</v>
      </c>
      <c r="Q154" s="182" t="n">
        <v>0</v>
      </c>
      <c r="R154" s="182" t="n">
        <f aca="false">Q154*H154</f>
        <v>0</v>
      </c>
      <c r="S154" s="182" t="n">
        <v>0</v>
      </c>
      <c r="T154" s="183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84" t="s">
        <v>147</v>
      </c>
      <c r="AT154" s="184" t="s">
        <v>116</v>
      </c>
      <c r="AU154" s="184" t="s">
        <v>121</v>
      </c>
      <c r="AY154" s="3" t="s">
        <v>114</v>
      </c>
      <c r="BE154" s="185" t="n">
        <f aca="false">IF(N154="základná",J154,0)</f>
        <v>0</v>
      </c>
      <c r="BF154" s="185" t="n">
        <f aca="false">IF(N154="znížená",J154,0)</f>
        <v>0</v>
      </c>
      <c r="BG154" s="185" t="n">
        <f aca="false">IF(N154="zákl. prenesená",J154,0)</f>
        <v>0</v>
      </c>
      <c r="BH154" s="185" t="n">
        <f aca="false">IF(N154="zníž. prenesená",J154,0)</f>
        <v>0</v>
      </c>
      <c r="BI154" s="185" t="n">
        <f aca="false">IF(N154="nulová",J154,0)</f>
        <v>0</v>
      </c>
      <c r="BJ154" s="3" t="s">
        <v>121</v>
      </c>
      <c r="BK154" s="185" t="n">
        <f aca="false">ROUND(I154*H154,2)</f>
        <v>0</v>
      </c>
      <c r="BL154" s="3" t="s">
        <v>147</v>
      </c>
      <c r="BM154" s="184" t="s">
        <v>210</v>
      </c>
    </row>
    <row r="155" s="27" customFormat="true" ht="21.75" hidden="false" customHeight="true" outlineLevel="0" collapsed="false">
      <c r="A155" s="22"/>
      <c r="B155" s="171"/>
      <c r="C155" s="186" t="s">
        <v>161</v>
      </c>
      <c r="D155" s="186" t="s">
        <v>135</v>
      </c>
      <c r="E155" s="187" t="s">
        <v>211</v>
      </c>
      <c r="F155" s="188" t="s">
        <v>212</v>
      </c>
      <c r="G155" s="189" t="s">
        <v>178</v>
      </c>
      <c r="H155" s="190" t="n">
        <v>1</v>
      </c>
      <c r="I155" s="191"/>
      <c r="J155" s="192" t="n">
        <f aca="false">ROUND(I155*H155,2)</f>
        <v>0</v>
      </c>
      <c r="K155" s="193"/>
      <c r="L155" s="194"/>
      <c r="M155" s="195"/>
      <c r="N155" s="196" t="s">
        <v>40</v>
      </c>
      <c r="O155" s="65"/>
      <c r="P155" s="182" t="n">
        <f aca="false">O155*H155</f>
        <v>0</v>
      </c>
      <c r="Q155" s="182" t="n">
        <v>0</v>
      </c>
      <c r="R155" s="182" t="n">
        <f aca="false">Q155*H155</f>
        <v>0</v>
      </c>
      <c r="S155" s="182" t="n">
        <v>0</v>
      </c>
      <c r="T155" s="18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84" t="s">
        <v>179</v>
      </c>
      <c r="AT155" s="184" t="s">
        <v>135</v>
      </c>
      <c r="AU155" s="184" t="s">
        <v>121</v>
      </c>
      <c r="AY155" s="3" t="s">
        <v>114</v>
      </c>
      <c r="BE155" s="185" t="n">
        <f aca="false">IF(N155="základná",J155,0)</f>
        <v>0</v>
      </c>
      <c r="BF155" s="185" t="n">
        <f aca="false">IF(N155="znížená",J155,0)</f>
        <v>0</v>
      </c>
      <c r="BG155" s="185" t="n">
        <f aca="false">IF(N155="zákl. prenesená",J155,0)</f>
        <v>0</v>
      </c>
      <c r="BH155" s="185" t="n">
        <f aca="false">IF(N155="zníž. prenesená",J155,0)</f>
        <v>0</v>
      </c>
      <c r="BI155" s="185" t="n">
        <f aca="false">IF(N155="nulová",J155,0)</f>
        <v>0</v>
      </c>
      <c r="BJ155" s="3" t="s">
        <v>121</v>
      </c>
      <c r="BK155" s="185" t="n">
        <f aca="false">ROUND(I155*H155,2)</f>
        <v>0</v>
      </c>
      <c r="BL155" s="3" t="s">
        <v>147</v>
      </c>
      <c r="BM155" s="184" t="s">
        <v>213</v>
      </c>
    </row>
    <row r="156" s="27" customFormat="true" ht="24.15" hidden="false" customHeight="true" outlineLevel="0" collapsed="false">
      <c r="A156" s="22"/>
      <c r="B156" s="171"/>
      <c r="C156" s="172" t="s">
        <v>214</v>
      </c>
      <c r="D156" s="172" t="s">
        <v>116</v>
      </c>
      <c r="E156" s="173" t="s">
        <v>215</v>
      </c>
      <c r="F156" s="174" t="s">
        <v>216</v>
      </c>
      <c r="G156" s="175" t="s">
        <v>138</v>
      </c>
      <c r="H156" s="176" t="n">
        <v>0.5</v>
      </c>
      <c r="I156" s="177"/>
      <c r="J156" s="178" t="n">
        <f aca="false">ROUND(I156*H156,2)</f>
        <v>0</v>
      </c>
      <c r="K156" s="179"/>
      <c r="L156" s="23"/>
      <c r="M156" s="197"/>
      <c r="N156" s="198" t="s">
        <v>40</v>
      </c>
      <c r="O156" s="199"/>
      <c r="P156" s="200" t="n">
        <f aca="false">O156*H156</f>
        <v>0</v>
      </c>
      <c r="Q156" s="200" t="n">
        <v>0</v>
      </c>
      <c r="R156" s="200" t="n">
        <f aca="false">Q156*H156</f>
        <v>0</v>
      </c>
      <c r="S156" s="200" t="n">
        <v>0</v>
      </c>
      <c r="T156" s="20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84" t="s">
        <v>147</v>
      </c>
      <c r="AT156" s="184" t="s">
        <v>116</v>
      </c>
      <c r="AU156" s="184" t="s">
        <v>121</v>
      </c>
      <c r="AY156" s="3" t="s">
        <v>114</v>
      </c>
      <c r="BE156" s="185" t="n">
        <f aca="false">IF(N156="základná",J156,0)</f>
        <v>0</v>
      </c>
      <c r="BF156" s="185" t="n">
        <f aca="false">IF(N156="znížená",J156,0)</f>
        <v>0</v>
      </c>
      <c r="BG156" s="185" t="n">
        <f aca="false">IF(N156="zákl. prenesená",J156,0)</f>
        <v>0</v>
      </c>
      <c r="BH156" s="185" t="n">
        <f aca="false">IF(N156="zníž. prenesená",J156,0)</f>
        <v>0</v>
      </c>
      <c r="BI156" s="185" t="n">
        <f aca="false">IF(N156="nulová",J156,0)</f>
        <v>0</v>
      </c>
      <c r="BJ156" s="3" t="s">
        <v>121</v>
      </c>
      <c r="BK156" s="185" t="n">
        <f aca="false">ROUND(I156*H156,2)</f>
        <v>0</v>
      </c>
      <c r="BL156" s="3" t="s">
        <v>147</v>
      </c>
      <c r="BM156" s="184" t="s">
        <v>217</v>
      </c>
    </row>
    <row r="157" s="27" customFormat="true" ht="6.95" hidden="false" customHeight="true" outlineLevel="0" collapsed="false">
      <c r="A157" s="22"/>
      <c r="B157" s="49"/>
      <c r="C157" s="50"/>
      <c r="D157" s="50"/>
      <c r="E157" s="50"/>
      <c r="F157" s="50"/>
      <c r="G157" s="50"/>
      <c r="H157" s="50"/>
      <c r="I157" s="50"/>
      <c r="J157" s="50"/>
      <c r="K157" s="50"/>
      <c r="L157" s="23"/>
      <c r="M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</sheetData>
  <autoFilter ref="C121:K156"/>
  <mergeCells count="9">
    <mergeCell ref="L2:V2"/>
    <mergeCell ref="E7:H7"/>
    <mergeCell ref="E9:H9"/>
    <mergeCell ref="E18:H18"/>
    <mergeCell ref="E27:H27"/>
    <mergeCell ref="E82:H82"/>
    <mergeCell ref="E84:H84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2022-05-18T13:18:21Z</dcterms:created>
  <dc:creator>ADRIAN-RJR\Adrian RJR</dc:creator>
  <dc:description/>
  <dc:language>sk-SK</dc:language>
  <cp:lastModifiedBy/>
  <dcterms:modified xsi:type="dcterms:W3CDTF">2022-05-18T15:19:53Z</dcterms:modified>
  <cp:revision>1</cp:revision>
  <dc:subject/>
  <dc:title/>
</cp:coreProperties>
</file>