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ácia stavby" sheetId="1" state="visible" r:id="rId2"/>
    <sheet name="7 - SO 06 - spevnená ploc..." sheetId="2" state="visible" r:id="rId3"/>
  </sheets>
  <definedNames>
    <definedName function="false" hidden="false" localSheetId="1" name="_xlnm.Print_Area" vbProcedure="false">'7 - SO 06 - spevnená ploc...'!$C$4:$J$73,'7 - SO 06 - spevnená ploc...'!$C$79:$J$100,'7 - SO 06 - spevnená ploc...'!$C$106:$J$136</definedName>
    <definedName function="false" hidden="false" localSheetId="1" name="_xlnm.Print_Titles" vbProcedure="false">'7 - SO 06 - spevnená ploc...'!$118:$118</definedName>
    <definedName function="false" hidden="true" localSheetId="1" name="_xlnm._FilterDatabase" vbProcedure="false">'7 - SO 06 - spevnená ploc...'!$C$118:$K$136</definedName>
    <definedName function="false" hidden="false" localSheetId="0" name="_xlnm.Print_Area" vbProcedure="false">'Rekapitulácia stavby'!$D$4:$AO$76,'Rekapitulácia stavby'!$C$82:$AQ$96</definedName>
    <definedName function="false" hidden="false" localSheetId="0" name="_xlnm.Print_Titles" vbProcedure="false">'Rekapitulácia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<sst xmlns="http://schemas.openxmlformats.org/spreadsheetml/2006/main" count="415" uniqueCount="161">
  <si>
    <t xml:space="preserve">Export Komplet</t>
  </si>
  <si>
    <t xml:space="preserve">2.0</t>
  </si>
  <si>
    <t xml:space="preserve">False</t>
  </si>
  <si>
    <t xml:space="preserve">{defa5e90-5412-457e-bae6-b222ba88ef5b}</t>
  </si>
  <si>
    <t xml:space="preserve">&gt;&gt;  skryté stĺpce  &lt;&lt;</t>
  </si>
  <si>
    <t xml:space="preserve">0,01</t>
  </si>
  <si>
    <t xml:space="preserve">20</t>
  </si>
  <si>
    <t xml:space="preserve">REKAPITULÁCIA STAVBY</t>
  </si>
  <si>
    <t xml:space="preserve">v ---  nižšie sa nachádzajú doplnkové a pomocné údaje k zostavám  --- v</t>
  </si>
  <si>
    <t xml:space="preserve">Návod na vyplnenie</t>
  </si>
  <si>
    <t xml:space="preserve">0,001</t>
  </si>
  <si>
    <t xml:space="preserve">Kód:</t>
  </si>
  <si>
    <t xml:space="preserve">1</t>
  </si>
  <si>
    <t xml:space="preserve">Meniť je možné iba bunky so žltým podfarbením!_x005F_x000d_
_x005F_x000d_
1) na prvom liste Rekapitulácie stavby vyplňte v zostave_x005F_x000d_
_x005F_x000d_
    a) Rekapitulácia stavby_x005F_x000d_
       - údaje o Zhotoviteľovi_x005F_x000d_
         (prenesú sa do ostatných zostáv aj v iných listoch)_x005F_x000d_
_x005F_x000d_
    b) Rekapitulácia objektov stavby_x005F_x000d_
       - potrebné Ostatné náklady_x005F_x000d_
_x005F_x000d_
2) na vybraných listoch vyplňte v zostave_x005F_x000d_
_x005F_x000d_
    a) Krycí list_x005F_x000d_
       - údaje o Zhotoviteľovi, pokiaľ sa líšia od údajov o Zhotoviteľovi na Rekapitulácii stavby_x005F_x000d_
         (údaje se prenesú do ostatných zostav v danom liste)_x005F_x000d_
_x005F_x000d_
    b) Rekapitulácia rozpočtu_x005F_x000d_
       - potrebné Ostatné náklady_x005F_x000d_
_x005F_x000d_
    c) Celkové náklady za stavbu_x005F_x000d_
       - ceny na položkách_x005F_x000d_
       - množstvo, pokiaľ má žlté podfarbenie_x005F_x000d_
       - a v prípade potreby poznámku (tá je v skrytom stĺpci)</t>
  </si>
  <si>
    <t xml:space="preserve">Stavba:</t>
  </si>
  <si>
    <t xml:space="preserve">SOŠ Tornaľa - modernizácia odborného vzdelávania - budova SOŠ</t>
  </si>
  <si>
    <t xml:space="preserve">JKSO:</t>
  </si>
  <si>
    <t xml:space="preserve">KS:</t>
  </si>
  <si>
    <t xml:space="preserve">Miesto:</t>
  </si>
  <si>
    <t xml:space="preserve">Tornaľa</t>
  </si>
  <si>
    <t xml:space="preserve">Dátum:</t>
  </si>
  <si>
    <t xml:space="preserve">18. 5. 2022</t>
  </si>
  <si>
    <t xml:space="preserve">Objednávateľ:</t>
  </si>
  <si>
    <t xml:space="preserve">IČO:</t>
  </si>
  <si>
    <t xml:space="preserve">Banskobystrický samosprávny kraj</t>
  </si>
  <si>
    <t xml:space="preserve">IČ DPH:</t>
  </si>
  <si>
    <t xml:space="preserve">Zhotoviteľ:</t>
  </si>
  <si>
    <t xml:space="preserve">Vyplň údaj</t>
  </si>
  <si>
    <t xml:space="preserve">Projektant:</t>
  </si>
  <si>
    <t xml:space="preserve">Ing. Arch. Mário Regec</t>
  </si>
  <si>
    <t xml:space="preserve">True</t>
  </si>
  <si>
    <t xml:space="preserve">Spracovateľ:</t>
  </si>
  <si>
    <t xml:space="preserve">Ing. Marian Magyar</t>
  </si>
  <si>
    <t xml:space="preserve">Poznámka:</t>
  </si>
  <si>
    <t xml:space="preserve">Cena bez DPH</t>
  </si>
  <si>
    <t xml:space="preserve">Sadzba dane</t>
  </si>
  <si>
    <t xml:space="preserve">Základ dane</t>
  </si>
  <si>
    <t xml:space="preserve">Výška dane</t>
  </si>
  <si>
    <t xml:space="preserve">DPH</t>
  </si>
  <si>
    <t xml:space="preserve">základná</t>
  </si>
  <si>
    <t xml:space="preserve">znížená</t>
  </si>
  <si>
    <t xml:space="preserve">zákl. prenesená</t>
  </si>
  <si>
    <t xml:space="preserve">zníž. prenesená</t>
  </si>
  <si>
    <t xml:space="preserve">nulová</t>
  </si>
  <si>
    <t xml:space="preserve">Cena s DPH</t>
  </si>
  <si>
    <t xml:space="preserve">v</t>
  </si>
  <si>
    <t xml:space="preserve">EUR</t>
  </si>
  <si>
    <t xml:space="preserve">Projektant</t>
  </si>
  <si>
    <t xml:space="preserve">Spracovateľ</t>
  </si>
  <si>
    <t xml:space="preserve">Dátum a podpis:</t>
  </si>
  <si>
    <t xml:space="preserve">Pečiatka</t>
  </si>
  <si>
    <t xml:space="preserve">Objednávateľ</t>
  </si>
  <si>
    <t xml:space="preserve">Zhotoviteľ</t>
  </si>
  <si>
    <t xml:space="preserve">REKAPITULÁCIA OBJEKTOV STAVBY</t>
  </si>
  <si>
    <t xml:space="preserve">Informatívne údaje z listov zákaziek</t>
  </si>
  <si>
    <t xml:space="preserve">Kód</t>
  </si>
  <si>
    <t xml:space="preserve">Popis</t>
  </si>
  <si>
    <t xml:space="preserve">Cena bez DPH [EUR]</t>
  </si>
  <si>
    <t xml:space="preserve">Cena s DPH [EUR]</t>
  </si>
  <si>
    <t xml:space="preserve">Typ</t>
  </si>
  <si>
    <t xml:space="preserve">z toho Ostat._x005F_x000d_
náklady [EUR]</t>
  </si>
  <si>
    <t xml:space="preserve">DPH [EUR]</t>
  </si>
  <si>
    <t xml:space="preserve">Normohodiny [h]</t>
  </si>
  <si>
    <t xml:space="preserve">DPH základná [EUR]</t>
  </si>
  <si>
    <t xml:space="preserve">DPH znížená [EUR]</t>
  </si>
  <si>
    <t xml:space="preserve">DPH základná prenesená_x005F_x000d_
[EUR]</t>
  </si>
  <si>
    <t xml:space="preserve">DPH znížená prenesená_x005F_x000d_
[EUR]</t>
  </si>
  <si>
    <t xml:space="preserve">Základňa_x005F_x000d_
DPH základná</t>
  </si>
  <si>
    <t xml:space="preserve">Základňa_x005F_x000d_
DPH znížená</t>
  </si>
  <si>
    <t xml:space="preserve">Základňa_x005F_x000d_
DPH zákl. prenesená</t>
  </si>
  <si>
    <t xml:space="preserve">Základňa_x005F_x000d_
DPH zníž. prenesená</t>
  </si>
  <si>
    <t xml:space="preserve">Základňa_x005F_x000d_
DPH nulová</t>
  </si>
  <si>
    <t xml:space="preserve">Náklady z rozpočtov</t>
  </si>
  <si>
    <t xml:space="preserve">D</t>
  </si>
  <si>
    <t xml:space="preserve">0</t>
  </si>
  <si>
    <t xml:space="preserve">###NOIMPORT###</t>
  </si>
  <si>
    <t xml:space="preserve">IMPORT</t>
  </si>
  <si>
    <t xml:space="preserve">{00000000-0000-0000-0000-000000000000}</t>
  </si>
  <si>
    <t xml:space="preserve">/</t>
  </si>
  <si>
    <t xml:space="preserve">7</t>
  </si>
  <si>
    <t xml:space="preserve">SO 06 - spevnená plocha - chodník</t>
  </si>
  <si>
    <t xml:space="preserve">STA</t>
  </si>
  <si>
    <t xml:space="preserve">{56dde772-fcf4-400b-a72f-d33a9f01cd98}</t>
  </si>
  <si>
    <t xml:space="preserve">KRYCÍ LIST ROZPOČTU</t>
  </si>
  <si>
    <t xml:space="preserve">Objekt:</t>
  </si>
  <si>
    <t xml:space="preserve">7 - SO 06 - spevnená plocha - chodník</t>
  </si>
  <si>
    <t xml:space="preserve">REKAPITULÁCIA ROZPOČTU</t>
  </si>
  <si>
    <t xml:space="preserve">Kód dielu - Popis</t>
  </si>
  <si>
    <t xml:space="preserve">Cena celkom [EUR]</t>
  </si>
  <si>
    <t xml:space="preserve">Náklady z rozpočtu</t>
  </si>
  <si>
    <t xml:space="preserve">-1</t>
  </si>
  <si>
    <t xml:space="preserve">HSV - Práce a dodávky HSV</t>
  </si>
  <si>
    <t xml:space="preserve">    1 - Zemné práce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</si>
  <si>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</si>
  <si>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</si>
  <si>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</si>
  <si>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99 - Presun hmôt HSV</t>
  </si>
  <si>
    <t xml:space="preserve">ROZPOČET</t>
  </si>
  <si>
    <t xml:space="preserve">PČ</t>
  </si>
  <si>
    <t xml:space="preserve">MJ</t>
  </si>
  <si>
    <t xml:space="preserve">Množstvo</t>
  </si>
  <si>
    <t xml:space="preserve">J.cena [EUR]</t>
  </si>
  <si>
    <t xml:space="preserve">Cenová sústava</t>
  </si>
  <si>
    <t xml:space="preserve">J. Nh [h]</t>
  </si>
  <si>
    <t xml:space="preserve">Nh celkom [h]</t>
  </si>
  <si>
    <t xml:space="preserve">J. hmotnosť [t]</t>
  </si>
  <si>
    <t xml:space="preserve">Hmotnosť celkom [t]</t>
  </si>
  <si>
    <t xml:space="preserve">J. suť [t]</t>
  </si>
  <si>
    <t xml:space="preserve">Suť Celkom [t]</t>
  </si>
  <si>
    <t xml:space="preserve">HSV</t>
  </si>
  <si>
    <t xml:space="preserve">Práce a dodávky HSV</t>
  </si>
  <si>
    <t xml:space="preserve">ROZPOCET</t>
  </si>
  <si>
    <t xml:space="preserve">Zemné práce</t>
  </si>
  <si>
    <t xml:space="preserve">K</t>
  </si>
  <si>
    <t xml:space="preserve">121101002</t>
  </si>
  <si>
    <t xml:space="preserve">Odstránenie ornice ručne s vodorov. premiest., na hromady do 50 m hr. nad 150 mm - uprava terenu</t>
  </si>
  <si>
    <t xml:space="preserve">m3</t>
  </si>
  <si>
    <t xml:space="preserve">4</t>
  </si>
  <si>
    <t xml:space="preserve">2</t>
  </si>
  <si>
    <t xml:space="preserve">Vodorovné konštrukcie</t>
  </si>
  <si>
    <t xml:space="preserve">451317777</t>
  </si>
  <si>
    <t xml:space="preserve">Podklad pod dlažbu vodorovne alebo v sklone do 1:5 hr. 100-150 mm z bet. tr. C 8/10</t>
  </si>
  <si>
    <t xml:space="preserve">m2</t>
  </si>
  <si>
    <t xml:space="preserve">5</t>
  </si>
  <si>
    <t xml:space="preserve">Komunikácie</t>
  </si>
  <si>
    <t xml:space="preserve">3</t>
  </si>
  <si>
    <t xml:space="preserve">596811340</t>
  </si>
  <si>
    <t xml:space="preserve">Kladenie betónovej platne s vyplnením škár do lôžka z cementovej malty, plochy do 50 m2</t>
  </si>
  <si>
    <t xml:space="preserve">6</t>
  </si>
  <si>
    <t xml:space="preserve">M</t>
  </si>
  <si>
    <t xml:space="preserve">592460000300</t>
  </si>
  <si>
    <t xml:space="preserve">Dodavka betonovej platne</t>
  </si>
  <si>
    <t xml:space="preserve">8</t>
  </si>
  <si>
    <t xml:space="preserve">596811340.S</t>
  </si>
  <si>
    <t xml:space="preserve">Osadenie cestného obrubníka betónoveho stojatého  do lôžka z betónu prostého tr. C16/20</t>
  </si>
  <si>
    <t xml:space="preserve">m</t>
  </si>
  <si>
    <t xml:space="preserve">10</t>
  </si>
  <si>
    <t xml:space="preserve">596811340.M</t>
  </si>
  <si>
    <t xml:space="preserve">Obrubník betónový cestný  1000x200x100 mm</t>
  </si>
  <si>
    <t xml:space="preserve">12</t>
  </si>
  <si>
    <t xml:space="preserve">596811341.S</t>
  </si>
  <si>
    <t xml:space="preserve">Osadenie odvodňovacieho plastového žľabu odparovacieho svetlej  šírky 100 mm</t>
  </si>
  <si>
    <t xml:space="preserve">14</t>
  </si>
  <si>
    <t xml:space="preserve">596811341.M</t>
  </si>
  <si>
    <t xml:space="preserve">Odparovací žľab kompozitný svetlej širky 100mm (šxv 130x55mm) s PVC mrežou so žaťažením do 1,5t dl.1,6m</t>
  </si>
  <si>
    <t xml:space="preserve">ks</t>
  </si>
  <si>
    <t xml:space="preserve">16</t>
  </si>
  <si>
    <t xml:space="preserve">Úpravy povrchov, podlahy, osadenie</t>
  </si>
  <si>
    <t xml:space="preserve">9</t>
  </si>
  <si>
    <t xml:space="preserve">631362422</t>
  </si>
  <si>
    <t xml:space="preserve">Výstuž mazanín z betónov (z kameniva) a z ľahkých betónov zo sietí KARI, priemer drôtu 6/6 mm, veľkosť oka 150x150 mm</t>
  </si>
  <si>
    <t xml:space="preserve">18</t>
  </si>
  <si>
    <t xml:space="preserve">631571010</t>
  </si>
  <si>
    <t xml:space="preserve">Násyp z kameniva ťaženého na plochých strechách vodorovný fr.0-32</t>
  </si>
  <si>
    <t xml:space="preserve">99</t>
  </si>
  <si>
    <t xml:space="preserve">Presun hmôt HSV</t>
  </si>
  <si>
    <t xml:space="preserve">11</t>
  </si>
  <si>
    <t xml:space="preserve">998223011</t>
  </si>
  <si>
    <t xml:space="preserve">Presun hmôt pre pozemné komunikácie s krytom dláždeným (822 2.3, 822 5.3) akejkoľvek dĺžky objektu</t>
  </si>
  <si>
    <t xml:space="preserve">t</t>
  </si>
  <si>
    <t xml:space="preserve">22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</si>
</sst>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sz val="10"/>
      <color rgb="FFFFFFFF"/>
      <name val="Arial CE"/>
      <family val="0"/>
      <charset val="1"/>
    </font>
    <font>
      <b val="true"/>
      <sz val="10"/>
      <color rgb="FFFFFFFF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2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6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9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1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2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3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8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3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6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6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9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2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2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4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4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3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6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9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9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9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0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2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2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20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0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M97"/>
  <sheetViews>
    <sheetView showFormulas="false" showGridLines="false" showRowColHeaders="true" showZeros="true" rightToLeft="false" tabSelected="false" showOutlineSymbols="true" defaultGridColor="true" view="pageBreakPreview" topLeftCell="A85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6</v>
      </c>
    </row>
    <row r="4" customFormat="false" ht="24.95" hidden="false" customHeight="true" outlineLevel="0" collapsed="false">
      <c r="B4" s="6"/>
      <c r="D4" s="7" t="s">
        <v>7</v>
      </c>
      <c r="AR4" s="6"/>
      <c r="AS4" s="8" t="s">
        <v>8</v>
      </c>
      <c r="BE4" s="9" t="s">
        <v>9</v>
      </c>
      <c r="BS4" s="3" t="s">
        <v>10</v>
      </c>
    </row>
    <row r="5" customFormat="false" ht="12" hidden="false" customHeight="true" outlineLevel="0" collapsed="false">
      <c r="B5" s="6"/>
      <c r="D5" s="10" t="s">
        <v>11</v>
      </c>
      <c r="K5" s="11" t="s">
        <v>12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13</v>
      </c>
      <c r="BS5" s="3" t="s">
        <v>5</v>
      </c>
    </row>
    <row r="6" customFormat="false" ht="36.95" hidden="false" customHeight="true" outlineLevel="0" collapsed="false">
      <c r="B6" s="6"/>
      <c r="D6" s="13" t="s">
        <v>14</v>
      </c>
      <c r="K6" s="14" t="s">
        <v>15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16</v>
      </c>
      <c r="K7" s="16"/>
      <c r="AK7" s="15" t="s">
        <v>17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18</v>
      </c>
      <c r="K8" s="16" t="s">
        <v>19</v>
      </c>
      <c r="AK8" s="15" t="s">
        <v>20</v>
      </c>
      <c r="AN8" s="17" t="s">
        <v>21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22</v>
      </c>
      <c r="AK10" s="15" t="s">
        <v>23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24</v>
      </c>
      <c r="AK11" s="15" t="s">
        <v>25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26</v>
      </c>
      <c r="AK13" s="15" t="s">
        <v>23</v>
      </c>
      <c r="AN13" s="18" t="s">
        <v>27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27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25</v>
      </c>
      <c r="AN14" s="18" t="s">
        <v>27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28</v>
      </c>
      <c r="AK16" s="15" t="s">
        <v>23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29</v>
      </c>
      <c r="AK17" s="15" t="s">
        <v>25</v>
      </c>
      <c r="AN17" s="16"/>
      <c r="AR17" s="6"/>
      <c r="BE17" s="12"/>
      <c r="BS17" s="3" t="s">
        <v>30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31</v>
      </c>
      <c r="AK19" s="15" t="s">
        <v>23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32</v>
      </c>
      <c r="AK20" s="15" t="s">
        <v>25</v>
      </c>
      <c r="AN20" s="16"/>
      <c r="AR20" s="6"/>
      <c r="BE20" s="12"/>
      <c r="BS20" s="3" t="s">
        <v>30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31" t="s">
        <v>39</v>
      </c>
      <c r="L29" s="32" t="n">
        <v>0.2</v>
      </c>
      <c r="M29" s="32"/>
      <c r="N29" s="32"/>
      <c r="O29" s="32"/>
      <c r="P29" s="32"/>
      <c r="Q29" s="33"/>
      <c r="R29" s="33"/>
      <c r="S29" s="33"/>
      <c r="T29" s="33"/>
      <c r="U29" s="33"/>
      <c r="V29" s="33"/>
      <c r="W29" s="34" t="n">
        <f aca="false">ROUND(AZ94, 2)</f>
        <v>0</v>
      </c>
      <c r="X29" s="34"/>
      <c r="Y29" s="34"/>
      <c r="Z29" s="34"/>
      <c r="AA29" s="34"/>
      <c r="AB29" s="34"/>
      <c r="AC29" s="34"/>
      <c r="AD29" s="34"/>
      <c r="AE29" s="34"/>
      <c r="AF29" s="33"/>
      <c r="AG29" s="33"/>
      <c r="AH29" s="33"/>
      <c r="AI29" s="33"/>
      <c r="AJ29" s="33"/>
      <c r="AK29" s="34" t="n">
        <f aca="false">ROUND(AV94, 2)</f>
        <v>0</v>
      </c>
      <c r="AL29" s="34"/>
      <c r="AM29" s="34"/>
      <c r="AN29" s="34"/>
      <c r="AO29" s="34"/>
      <c r="AP29" s="33"/>
      <c r="AQ29" s="33"/>
      <c r="AR29" s="35"/>
      <c r="AS29" s="33"/>
      <c r="AT29" s="33"/>
      <c r="AU29" s="33"/>
      <c r="AV29" s="33"/>
      <c r="AW29" s="33"/>
      <c r="AX29" s="33"/>
      <c r="AY29" s="33"/>
      <c r="AZ29" s="33"/>
      <c r="BE29" s="12"/>
    </row>
    <row r="30" s="29" customFormat="true" ht="14.4" hidden="false" customHeight="true" outlineLevel="0" collapsed="false">
      <c r="B30" s="30"/>
      <c r="F30" s="31" t="s">
        <v>40</v>
      </c>
      <c r="L30" s="32" t="n">
        <v>0.2</v>
      </c>
      <c r="M30" s="32"/>
      <c r="N30" s="32"/>
      <c r="O30" s="32"/>
      <c r="P30" s="32"/>
      <c r="Q30" s="33"/>
      <c r="R30" s="33"/>
      <c r="S30" s="33"/>
      <c r="T30" s="33"/>
      <c r="U30" s="33"/>
      <c r="V30" s="33"/>
      <c r="W30" s="34" t="n">
        <f aca="false">ROUND(BA94, 2)</f>
        <v>0</v>
      </c>
      <c r="X30" s="34"/>
      <c r="Y30" s="34"/>
      <c r="Z30" s="34"/>
      <c r="AA30" s="34"/>
      <c r="AB30" s="34"/>
      <c r="AC30" s="34"/>
      <c r="AD30" s="34"/>
      <c r="AE30" s="34"/>
      <c r="AF30" s="33"/>
      <c r="AG30" s="33"/>
      <c r="AH30" s="33"/>
      <c r="AI30" s="33"/>
      <c r="AJ30" s="33"/>
      <c r="AK30" s="34" t="n">
        <f aca="false">ROUND(AW94, 2)</f>
        <v>0</v>
      </c>
      <c r="AL30" s="34"/>
      <c r="AM30" s="34"/>
      <c r="AN30" s="34"/>
      <c r="AO30" s="34"/>
      <c r="AP30" s="33"/>
      <c r="AQ30" s="33"/>
      <c r="AR30" s="35"/>
      <c r="AS30" s="33"/>
      <c r="AT30" s="33"/>
      <c r="AU30" s="33"/>
      <c r="AV30" s="33"/>
      <c r="AW30" s="33"/>
      <c r="AX30" s="33"/>
      <c r="AY30" s="33"/>
      <c r="AZ30" s="33"/>
      <c r="BE30" s="12"/>
    </row>
    <row r="31" s="29" customFormat="true" ht="14.4" hidden="true" customHeight="true" outlineLevel="0" collapsed="false">
      <c r="B31" s="30"/>
      <c r="F31" s="15" t="s">
        <v>41</v>
      </c>
      <c r="L31" s="36" t="n">
        <v>0.2</v>
      </c>
      <c r="M31" s="36"/>
      <c r="N31" s="36"/>
      <c r="O31" s="36"/>
      <c r="P31" s="36"/>
      <c r="W31" s="37" t="n">
        <f aca="false">ROUND(BB94, 2)</f>
        <v>0</v>
      </c>
      <c r="X31" s="37"/>
      <c r="Y31" s="37"/>
      <c r="Z31" s="37"/>
      <c r="AA31" s="37"/>
      <c r="AB31" s="37"/>
      <c r="AC31" s="37"/>
      <c r="AD31" s="37"/>
      <c r="AE31" s="37"/>
      <c r="AK31" s="37" t="n">
        <v>0</v>
      </c>
      <c r="AL31" s="37"/>
      <c r="AM31" s="37"/>
      <c r="AN31" s="37"/>
      <c r="AO31" s="37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6" t="n">
        <v>0.2</v>
      </c>
      <c r="M32" s="36"/>
      <c r="N32" s="36"/>
      <c r="O32" s="36"/>
      <c r="P32" s="36"/>
      <c r="W32" s="37" t="n">
        <f aca="false">ROUND(BC94, 2)</f>
        <v>0</v>
      </c>
      <c r="X32" s="37"/>
      <c r="Y32" s="37"/>
      <c r="Z32" s="37"/>
      <c r="AA32" s="37"/>
      <c r="AB32" s="37"/>
      <c r="AC32" s="37"/>
      <c r="AD32" s="37"/>
      <c r="AE32" s="37"/>
      <c r="AK32" s="37" t="n">
        <v>0</v>
      </c>
      <c r="AL32" s="37"/>
      <c r="AM32" s="37"/>
      <c r="AN32" s="37"/>
      <c r="AO32" s="37"/>
      <c r="AR32" s="30"/>
      <c r="BE32" s="12"/>
    </row>
    <row r="33" s="29" customFormat="true" ht="14.4" hidden="true" customHeight="true" outlineLevel="0" collapsed="false">
      <c r="B33" s="30"/>
      <c r="F33" s="31" t="s">
        <v>43</v>
      </c>
      <c r="L33" s="32" t="n">
        <v>0</v>
      </c>
      <c r="M33" s="32"/>
      <c r="N33" s="32"/>
      <c r="O33" s="32"/>
      <c r="P33" s="32"/>
      <c r="Q33" s="33"/>
      <c r="R33" s="33"/>
      <c r="S33" s="33"/>
      <c r="T33" s="33"/>
      <c r="U33" s="33"/>
      <c r="V33" s="33"/>
      <c r="W33" s="34" t="n">
        <f aca="false">ROUND(BD94, 2)</f>
        <v>0</v>
      </c>
      <c r="X33" s="34"/>
      <c r="Y33" s="34"/>
      <c r="Z33" s="34"/>
      <c r="AA33" s="34"/>
      <c r="AB33" s="34"/>
      <c r="AC33" s="34"/>
      <c r="AD33" s="34"/>
      <c r="AE33" s="34"/>
      <c r="AF33" s="33"/>
      <c r="AG33" s="33"/>
      <c r="AH33" s="33"/>
      <c r="AI33" s="33"/>
      <c r="AJ33" s="33"/>
      <c r="AK33" s="34" t="n">
        <v>0</v>
      </c>
      <c r="AL33" s="34"/>
      <c r="AM33" s="34"/>
      <c r="AN33" s="34"/>
      <c r="AO33" s="34"/>
      <c r="AP33" s="33"/>
      <c r="AQ33" s="33"/>
      <c r="AR33" s="35"/>
      <c r="AS33" s="33"/>
      <c r="AT33" s="33"/>
      <c r="AU33" s="33"/>
      <c r="AV33" s="33"/>
      <c r="AW33" s="33"/>
      <c r="AX33" s="33"/>
      <c r="AY33" s="33"/>
      <c r="AZ33" s="33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42" t="s">
        <v>46</v>
      </c>
      <c r="Y35" s="42"/>
      <c r="Z35" s="42"/>
      <c r="AA35" s="42"/>
      <c r="AB35" s="42"/>
      <c r="AC35" s="40"/>
      <c r="AD35" s="40"/>
      <c r="AE35" s="40"/>
      <c r="AF35" s="40"/>
      <c r="AG35" s="40"/>
      <c r="AH35" s="40"/>
      <c r="AI35" s="40"/>
      <c r="AJ35" s="40"/>
      <c r="AK35" s="43" t="n">
        <f aca="false">SUM(AK26:AK33)</f>
        <v>0</v>
      </c>
      <c r="AL35" s="43"/>
      <c r="AM35" s="43"/>
      <c r="AN35" s="43"/>
      <c r="AO35" s="43"/>
      <c r="AP35" s="38"/>
      <c r="AQ35" s="38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44"/>
      <c r="D49" s="45" t="s">
        <v>47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48</v>
      </c>
      <c r="AI49" s="46"/>
      <c r="AJ49" s="46"/>
      <c r="AK49" s="46"/>
      <c r="AL49" s="46"/>
      <c r="AM49" s="46"/>
      <c r="AN49" s="46"/>
      <c r="AO49" s="46"/>
      <c r="AR49" s="44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7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7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7" t="s">
        <v>49</v>
      </c>
      <c r="AI60" s="25"/>
      <c r="AJ60" s="25"/>
      <c r="AK60" s="25"/>
      <c r="AL60" s="25"/>
      <c r="AM60" s="47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5" t="s">
        <v>51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52</v>
      </c>
      <c r="AI64" s="48"/>
      <c r="AJ64" s="48"/>
      <c r="AK64" s="48"/>
      <c r="AL64" s="48"/>
      <c r="AM64" s="48"/>
      <c r="AN64" s="48"/>
      <c r="AO64" s="48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7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7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7" t="s">
        <v>49</v>
      </c>
      <c r="AI75" s="25"/>
      <c r="AJ75" s="25"/>
      <c r="AK75" s="25"/>
      <c r="AL75" s="25"/>
      <c r="AM75" s="47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23"/>
      <c r="BE77" s="22"/>
    </row>
    <row r="81" s="27" customFormat="true" ht="6.95" hidden="false" customHeight="true" outlineLevel="0" collapsed="false">
      <c r="A81" s="22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53" customFormat="true" ht="12" hidden="false" customHeight="true" outlineLevel="0" collapsed="false">
      <c r="B84" s="54"/>
      <c r="C84" s="15" t="s">
        <v>11</v>
      </c>
      <c r="L84" s="53" t="str">
        <f aca="false">K5</f>
        <v>1</v>
      </c>
      <c r="AR84" s="54"/>
    </row>
    <row r="85" s="55" customFormat="true" ht="36.95" hidden="false" customHeight="true" outlineLevel="0" collapsed="false">
      <c r="B85" s="56"/>
      <c r="C85" s="57" t="s">
        <v>14</v>
      </c>
      <c r="L85" s="58" t="str">
        <f aca="false">K6</f>
        <v>SOŠ Tornaľa - modernizácia odborného vzdelávania - budova SOŠ</v>
      </c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  <c r="AM85" s="58"/>
      <c r="AN85" s="58"/>
      <c r="AO85" s="58"/>
      <c r="AR85" s="56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18</v>
      </c>
      <c r="D87" s="22"/>
      <c r="E87" s="22"/>
      <c r="F87" s="22"/>
      <c r="G87" s="22"/>
      <c r="H87" s="22"/>
      <c r="I87" s="22"/>
      <c r="J87" s="22"/>
      <c r="K87" s="22"/>
      <c r="L87" s="59" t="str">
        <f aca="false">IF(K8="","",K8)</f>
        <v>Tornaľa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20</v>
      </c>
      <c r="AJ87" s="22"/>
      <c r="AK87" s="22"/>
      <c r="AL87" s="22"/>
      <c r="AM87" s="60" t="str">
        <f aca="false">IF(AN8= "","",AN8)</f>
        <v>18. 5. 2022</v>
      </c>
      <c r="AN87" s="60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22</v>
      </c>
      <c r="D89" s="22"/>
      <c r="E89" s="22"/>
      <c r="F89" s="22"/>
      <c r="G89" s="22"/>
      <c r="H89" s="22"/>
      <c r="I89" s="22"/>
      <c r="J89" s="22"/>
      <c r="K89" s="22"/>
      <c r="L89" s="53" t="str">
        <f aca="false">IF(E11= "","",E11)</f>
        <v>Banskobystrický samosprávny kraj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28</v>
      </c>
      <c r="AJ89" s="22"/>
      <c r="AK89" s="22"/>
      <c r="AL89" s="22"/>
      <c r="AM89" s="61" t="str">
        <f aca="false">IF(E17="","",E17)</f>
        <v>Ing. Arch. Mário Regec</v>
      </c>
      <c r="AN89" s="61"/>
      <c r="AO89" s="61"/>
      <c r="AP89" s="61"/>
      <c r="AQ89" s="22"/>
      <c r="AR89" s="23"/>
      <c r="AS89" s="62" t="s">
        <v>54</v>
      </c>
      <c r="AT89" s="62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22"/>
    </row>
    <row r="90" s="27" customFormat="true" ht="15.15" hidden="false" customHeight="true" outlineLevel="0" collapsed="false">
      <c r="A90" s="22"/>
      <c r="B90" s="23"/>
      <c r="C90" s="15" t="s">
        <v>26</v>
      </c>
      <c r="D90" s="22"/>
      <c r="E90" s="22"/>
      <c r="F90" s="22"/>
      <c r="G90" s="22"/>
      <c r="H90" s="22"/>
      <c r="I90" s="22"/>
      <c r="J90" s="22"/>
      <c r="K90" s="22"/>
      <c r="L90" s="53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31</v>
      </c>
      <c r="AJ90" s="22"/>
      <c r="AK90" s="22"/>
      <c r="AL90" s="22"/>
      <c r="AM90" s="61" t="str">
        <f aca="false">IF(E20="","",E20)</f>
        <v>Ing. Marian Magyar</v>
      </c>
      <c r="AN90" s="61"/>
      <c r="AO90" s="61"/>
      <c r="AP90" s="61"/>
      <c r="AQ90" s="22"/>
      <c r="AR90" s="23"/>
      <c r="AS90" s="62"/>
      <c r="AT90" s="62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62"/>
      <c r="AT91" s="62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2"/>
    </row>
    <row r="92" s="27" customFormat="true" ht="29.3" hidden="false" customHeight="true" outlineLevel="0" collapsed="false">
      <c r="A92" s="22"/>
      <c r="B92" s="23"/>
      <c r="C92" s="67" t="s">
        <v>55</v>
      </c>
      <c r="D92" s="67"/>
      <c r="E92" s="67"/>
      <c r="F92" s="67"/>
      <c r="G92" s="67"/>
      <c r="H92" s="68"/>
      <c r="I92" s="69" t="s">
        <v>56</v>
      </c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70" t="s">
        <v>57</v>
      </c>
      <c r="AH92" s="70"/>
      <c r="AI92" s="70"/>
      <c r="AJ92" s="70"/>
      <c r="AK92" s="70"/>
      <c r="AL92" s="70"/>
      <c r="AM92" s="70"/>
      <c r="AN92" s="71" t="s">
        <v>58</v>
      </c>
      <c r="AO92" s="71"/>
      <c r="AP92" s="71"/>
      <c r="AQ92" s="72" t="s">
        <v>59</v>
      </c>
      <c r="AR92" s="23"/>
      <c r="AS92" s="73" t="s">
        <v>60</v>
      </c>
      <c r="AT92" s="74" t="s">
        <v>61</v>
      </c>
      <c r="AU92" s="74" t="s">
        <v>62</v>
      </c>
      <c r="AV92" s="74" t="s">
        <v>63</v>
      </c>
      <c r="AW92" s="74" t="s">
        <v>64</v>
      </c>
      <c r="AX92" s="74" t="s">
        <v>65</v>
      </c>
      <c r="AY92" s="74" t="s">
        <v>66</v>
      </c>
      <c r="AZ92" s="74" t="s">
        <v>67</v>
      </c>
      <c r="BA92" s="74" t="s">
        <v>68</v>
      </c>
      <c r="BB92" s="74" t="s">
        <v>69</v>
      </c>
      <c r="BC92" s="74" t="s">
        <v>70</v>
      </c>
      <c r="BD92" s="75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22"/>
    </row>
    <row r="94" s="79" customFormat="true" ht="32.4" hidden="false" customHeight="true" outlineLevel="0" collapsed="false">
      <c r="B94" s="80"/>
      <c r="C94" s="81" t="s">
        <v>72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3" t="n">
        <f aca="false">ROUND(AG95,2)</f>
        <v>0</v>
      </c>
      <c r="AH94" s="83"/>
      <c r="AI94" s="83"/>
      <c r="AJ94" s="83"/>
      <c r="AK94" s="83"/>
      <c r="AL94" s="83"/>
      <c r="AM94" s="83"/>
      <c r="AN94" s="84" t="n">
        <f aca="false">SUM(AG94,AT94)</f>
        <v>0</v>
      </c>
      <c r="AO94" s="84"/>
      <c r="AP94" s="84"/>
      <c r="AQ94" s="85"/>
      <c r="AR94" s="80"/>
      <c r="AS94" s="86" t="n">
        <f aca="false">ROUND(AS95,2)</f>
        <v>0</v>
      </c>
      <c r="AT94" s="87" t="n">
        <f aca="false">ROUND(SUM(AV94:AW94),2)</f>
        <v>0</v>
      </c>
      <c r="AU94" s="88" t="n">
        <f aca="false">ROUND(AU95,5)</f>
        <v>0</v>
      </c>
      <c r="AV94" s="87" t="n">
        <f aca="false">ROUND(AZ94*L29,2)</f>
        <v>0</v>
      </c>
      <c r="AW94" s="87" t="n">
        <f aca="false">ROUND(BA94*L30,2)</f>
        <v>0</v>
      </c>
      <c r="AX94" s="87" t="n">
        <f aca="false">ROUND(BB94*L29,2)</f>
        <v>0</v>
      </c>
      <c r="AY94" s="87" t="n">
        <f aca="false">ROUND(BC94*L30,2)</f>
        <v>0</v>
      </c>
      <c r="AZ94" s="87" t="n">
        <f aca="false">ROUND(AZ95,2)</f>
        <v>0</v>
      </c>
      <c r="BA94" s="87" t="n">
        <f aca="false">ROUND(BA95,2)</f>
        <v>0</v>
      </c>
      <c r="BB94" s="87" t="n">
        <f aca="false">ROUND(BB95,2)</f>
        <v>0</v>
      </c>
      <c r="BC94" s="87" t="n">
        <f aca="false">ROUND(BC95,2)</f>
        <v>0</v>
      </c>
      <c r="BD94" s="89" t="n">
        <f aca="false">ROUND(BD95,2)</f>
        <v>0</v>
      </c>
      <c r="BS94" s="90" t="s">
        <v>73</v>
      </c>
      <c r="BT94" s="90" t="s">
        <v>74</v>
      </c>
      <c r="BU94" s="91" t="s">
        <v>75</v>
      </c>
      <c r="BV94" s="90" t="s">
        <v>76</v>
      </c>
      <c r="BW94" s="90" t="s">
        <v>3</v>
      </c>
      <c r="BX94" s="90" t="s">
        <v>77</v>
      </c>
      <c r="CL94" s="90"/>
    </row>
    <row r="95" s="103" customFormat="true" ht="16.5" hidden="false" customHeight="true" outlineLevel="0" collapsed="false">
      <c r="A95" s="92" t="s">
        <v>78</v>
      </c>
      <c r="B95" s="93"/>
      <c r="C95" s="94"/>
      <c r="D95" s="95" t="s">
        <v>79</v>
      </c>
      <c r="E95" s="95"/>
      <c r="F95" s="95"/>
      <c r="G95" s="95"/>
      <c r="H95" s="95"/>
      <c r="I95" s="96"/>
      <c r="J95" s="95" t="s">
        <v>80</v>
      </c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  <c r="AF95" s="95"/>
      <c r="AG95" s="97" t="n">
        <f aca="false">'7 - SO 06 - spevnená ploc...'!J30</f>
        <v>0</v>
      </c>
      <c r="AH95" s="97"/>
      <c r="AI95" s="97"/>
      <c r="AJ95" s="97"/>
      <c r="AK95" s="97"/>
      <c r="AL95" s="97"/>
      <c r="AM95" s="97"/>
      <c r="AN95" s="97" t="n">
        <f aca="false">SUM(AG95,AT95)</f>
        <v>0</v>
      </c>
      <c r="AO95" s="97"/>
      <c r="AP95" s="97"/>
      <c r="AQ95" s="98" t="s">
        <v>81</v>
      </c>
      <c r="AR95" s="93"/>
      <c r="AS95" s="99" t="n">
        <v>0</v>
      </c>
      <c r="AT95" s="100" t="n">
        <f aca="false">ROUND(SUM(AV95:AW95),2)</f>
        <v>0</v>
      </c>
      <c r="AU95" s="101" t="n">
        <f aca="false">'7 - SO 06 - spevnená ploc...'!P119</f>
        <v>0</v>
      </c>
      <c r="AV95" s="100" t="n">
        <f aca="false">'7 - SO 06 - spevnená ploc...'!J33</f>
        <v>0</v>
      </c>
      <c r="AW95" s="100" t="n">
        <f aca="false">'7 - SO 06 - spevnená ploc...'!J34</f>
        <v>0</v>
      </c>
      <c r="AX95" s="100" t="n">
        <f aca="false">'7 - SO 06 - spevnená ploc...'!J35</f>
        <v>0</v>
      </c>
      <c r="AY95" s="100" t="n">
        <f aca="false">'7 - SO 06 - spevnená ploc...'!J36</f>
        <v>0</v>
      </c>
      <c r="AZ95" s="100" t="n">
        <f aca="false">'7 - SO 06 - spevnená ploc...'!F33</f>
        <v>0</v>
      </c>
      <c r="BA95" s="100" t="n">
        <f aca="false">'7 - SO 06 - spevnená ploc...'!F34</f>
        <v>0</v>
      </c>
      <c r="BB95" s="100" t="n">
        <f aca="false">'7 - SO 06 - spevnená ploc...'!F35</f>
        <v>0</v>
      </c>
      <c r="BC95" s="100" t="n">
        <f aca="false">'7 - SO 06 - spevnená ploc...'!F36</f>
        <v>0</v>
      </c>
      <c r="BD95" s="102" t="n">
        <f aca="false">'7 - SO 06 - spevnená ploc...'!F37</f>
        <v>0</v>
      </c>
      <c r="BT95" s="104" t="s">
        <v>12</v>
      </c>
      <c r="BV95" s="104" t="s">
        <v>76</v>
      </c>
      <c r="BW95" s="104" t="s">
        <v>82</v>
      </c>
      <c r="BX95" s="104" t="s">
        <v>3</v>
      </c>
      <c r="CL95" s="104"/>
      <c r="CM95" s="104" t="s">
        <v>74</v>
      </c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7 - SO 06 - spevnená ploc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137"/>
  <sheetViews>
    <sheetView showFormulas="false" showGridLines="false" showRowColHeaders="true" showZeros="true" rightToLeft="false" tabSelected="true" showOutlineSymbols="true" defaultGridColor="true" view="pageBreakPreview" topLeftCell="A22" colorId="64" zoomScale="100" zoomScaleNormal="100" zoomScalePageLayoutView="100" workbookViewId="0">
      <selection pane="topLeft" activeCell="A40" activeCellId="0" sqref="A40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0" min="10" style="0" width="22.34"/>
    <col collapsed="false" customWidth="true" hidden="true" outlineLevel="0" max="11" min="11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82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74</v>
      </c>
    </row>
    <row r="4" customFormat="false" ht="24.95" hidden="false" customHeight="true" outlineLevel="0" collapsed="false">
      <c r="B4" s="6"/>
      <c r="D4" s="7" t="s">
        <v>83</v>
      </c>
      <c r="L4" s="6"/>
      <c r="M4" s="105" t="s">
        <v>8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14</v>
      </c>
      <c r="L6" s="6"/>
    </row>
    <row r="7" customFormat="false" ht="16.5" hidden="false" customHeight="true" outlineLevel="0" collapsed="false">
      <c r="B7" s="6"/>
      <c r="E7" s="106" t="str">
        <f aca="false">'Rekapitulácia stavby'!K6</f>
        <v>SOŠ Tornaľa - modernizácia odborného vzdelávania - budova SOŠ</v>
      </c>
      <c r="F7" s="106"/>
      <c r="G7" s="106"/>
      <c r="H7" s="106"/>
      <c r="L7" s="6"/>
    </row>
    <row r="8" s="27" customFormat="true" ht="12" hidden="false" customHeight="true" outlineLevel="0" collapsed="false">
      <c r="A8" s="22"/>
      <c r="B8" s="23"/>
      <c r="C8" s="22"/>
      <c r="D8" s="15" t="s">
        <v>84</v>
      </c>
      <c r="E8" s="22"/>
      <c r="F8" s="22"/>
      <c r="G8" s="22"/>
      <c r="H8" s="22"/>
      <c r="I8" s="22"/>
      <c r="J8" s="22"/>
      <c r="K8" s="22"/>
      <c r="L8" s="44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6.5" hidden="false" customHeight="true" outlineLevel="0" collapsed="false">
      <c r="A9" s="22"/>
      <c r="B9" s="23"/>
      <c r="C9" s="22"/>
      <c r="D9" s="22"/>
      <c r="E9" s="107" t="s">
        <v>85</v>
      </c>
      <c r="F9" s="107"/>
      <c r="G9" s="107"/>
      <c r="H9" s="107"/>
      <c r="I9" s="22"/>
      <c r="J9" s="22"/>
      <c r="K9" s="22"/>
      <c r="L9" s="44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.8" hidden="false" customHeight="false" outlineLevel="0" collapsed="false">
      <c r="A10" s="22"/>
      <c r="B10" s="23"/>
      <c r="C10" s="22"/>
      <c r="D10" s="22"/>
      <c r="E10" s="22"/>
      <c r="F10" s="22"/>
      <c r="G10" s="22"/>
      <c r="H10" s="22"/>
      <c r="I10" s="22"/>
      <c r="J10" s="22"/>
      <c r="K10" s="22"/>
      <c r="L10" s="44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2" hidden="false" customHeight="true" outlineLevel="0" collapsed="false">
      <c r="A11" s="22"/>
      <c r="B11" s="23"/>
      <c r="C11" s="22"/>
      <c r="D11" s="15" t="s">
        <v>16</v>
      </c>
      <c r="E11" s="22"/>
      <c r="F11" s="16"/>
      <c r="G11" s="22"/>
      <c r="H11" s="22"/>
      <c r="I11" s="15" t="s">
        <v>17</v>
      </c>
      <c r="J11" s="16"/>
      <c r="K11" s="22"/>
      <c r="L11" s="44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18</v>
      </c>
      <c r="E12" s="22"/>
      <c r="F12" s="16" t="s">
        <v>19</v>
      </c>
      <c r="G12" s="22"/>
      <c r="H12" s="22"/>
      <c r="I12" s="15" t="s">
        <v>20</v>
      </c>
      <c r="J12" s="108" t="str">
        <f aca="false">'Rekapitulácia stavby'!AN8</f>
        <v>18. 5. 2022</v>
      </c>
      <c r="K12" s="22"/>
      <c r="L12" s="44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0.8" hidden="false" customHeight="true" outlineLevel="0" collapsed="false">
      <c r="A13" s="22"/>
      <c r="B13" s="23"/>
      <c r="C13" s="22"/>
      <c r="D13" s="22"/>
      <c r="E13" s="22"/>
      <c r="F13" s="22"/>
      <c r="G13" s="22"/>
      <c r="H13" s="22"/>
      <c r="I13" s="22"/>
      <c r="J13" s="22"/>
      <c r="K13" s="22"/>
      <c r="L13" s="44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12" hidden="false" customHeight="true" outlineLevel="0" collapsed="false">
      <c r="A14" s="22"/>
      <c r="B14" s="23"/>
      <c r="C14" s="22"/>
      <c r="D14" s="15" t="s">
        <v>22</v>
      </c>
      <c r="E14" s="22"/>
      <c r="F14" s="22"/>
      <c r="G14" s="22"/>
      <c r="H14" s="22"/>
      <c r="I14" s="15" t="s">
        <v>23</v>
      </c>
      <c r="J14" s="16"/>
      <c r="K14" s="22"/>
      <c r="L14" s="44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8" hidden="false" customHeight="true" outlineLevel="0" collapsed="false">
      <c r="A15" s="22"/>
      <c r="B15" s="23"/>
      <c r="C15" s="22"/>
      <c r="D15" s="22"/>
      <c r="E15" s="16" t="s">
        <v>24</v>
      </c>
      <c r="F15" s="22"/>
      <c r="G15" s="22"/>
      <c r="H15" s="22"/>
      <c r="I15" s="15" t="s">
        <v>25</v>
      </c>
      <c r="J15" s="16"/>
      <c r="K15" s="22"/>
      <c r="L15" s="44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6.95" hidden="false" customHeight="true" outlineLevel="0" collapsed="false">
      <c r="A16" s="22"/>
      <c r="B16" s="23"/>
      <c r="C16" s="22"/>
      <c r="D16" s="22"/>
      <c r="E16" s="22"/>
      <c r="F16" s="22"/>
      <c r="G16" s="22"/>
      <c r="H16" s="22"/>
      <c r="I16" s="22"/>
      <c r="J16" s="22"/>
      <c r="K16" s="22"/>
      <c r="L16" s="44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12" hidden="false" customHeight="true" outlineLevel="0" collapsed="false">
      <c r="A17" s="22"/>
      <c r="B17" s="23"/>
      <c r="C17" s="22"/>
      <c r="D17" s="15" t="s">
        <v>26</v>
      </c>
      <c r="E17" s="22"/>
      <c r="F17" s="22"/>
      <c r="G17" s="22"/>
      <c r="H17" s="22"/>
      <c r="I17" s="15" t="s">
        <v>23</v>
      </c>
      <c r="J17" s="17" t="str">
        <f aca="false">'Rekapitulácia stavby'!AN13</f>
        <v>Vyplň údaj</v>
      </c>
      <c r="K17" s="22"/>
      <c r="L17" s="44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8" hidden="false" customHeight="true" outlineLevel="0" collapsed="false">
      <c r="A18" s="22"/>
      <c r="B18" s="23"/>
      <c r="C18" s="22"/>
      <c r="D18" s="22"/>
      <c r="E18" s="109" t="str">
        <f aca="false">'Rekapitulácia stavby'!E14</f>
        <v>Vyplň údaj</v>
      </c>
      <c r="F18" s="109"/>
      <c r="G18" s="109"/>
      <c r="H18" s="109"/>
      <c r="I18" s="15" t="s">
        <v>25</v>
      </c>
      <c r="J18" s="17" t="str">
        <f aca="false">'Rekapitulácia stavby'!AN14</f>
        <v>Vyplň údaj</v>
      </c>
      <c r="K18" s="22"/>
      <c r="L18" s="44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6.95" hidden="false" customHeight="true" outlineLevel="0" collapsed="false">
      <c r="A19" s="22"/>
      <c r="B19" s="23"/>
      <c r="C19" s="22"/>
      <c r="D19" s="22"/>
      <c r="E19" s="22"/>
      <c r="F19" s="22"/>
      <c r="G19" s="22"/>
      <c r="H19" s="22"/>
      <c r="I19" s="22"/>
      <c r="J19" s="22"/>
      <c r="K19" s="22"/>
      <c r="L19" s="44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12" hidden="false" customHeight="true" outlineLevel="0" collapsed="false">
      <c r="A20" s="22"/>
      <c r="B20" s="23"/>
      <c r="C20" s="22"/>
      <c r="D20" s="15" t="s">
        <v>28</v>
      </c>
      <c r="E20" s="22"/>
      <c r="F20" s="22"/>
      <c r="G20" s="22"/>
      <c r="H20" s="22"/>
      <c r="I20" s="15" t="s">
        <v>23</v>
      </c>
      <c r="J20" s="16"/>
      <c r="K20" s="22"/>
      <c r="L20" s="44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8" hidden="false" customHeight="true" outlineLevel="0" collapsed="false">
      <c r="A21" s="22"/>
      <c r="B21" s="23"/>
      <c r="C21" s="22"/>
      <c r="D21" s="22"/>
      <c r="E21" s="16" t="s">
        <v>29</v>
      </c>
      <c r="F21" s="22"/>
      <c r="G21" s="22"/>
      <c r="H21" s="22"/>
      <c r="I21" s="15" t="s">
        <v>25</v>
      </c>
      <c r="J21" s="16"/>
      <c r="K21" s="22"/>
      <c r="L21" s="44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6.95" hidden="false" customHeight="true" outlineLevel="0" collapsed="false">
      <c r="A22" s="22"/>
      <c r="B22" s="23"/>
      <c r="C22" s="22"/>
      <c r="D22" s="22"/>
      <c r="E22" s="22"/>
      <c r="F22" s="22"/>
      <c r="G22" s="22"/>
      <c r="H22" s="22"/>
      <c r="I22" s="22"/>
      <c r="J22" s="22"/>
      <c r="K22" s="22"/>
      <c r="L22" s="44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12" hidden="false" customHeight="true" outlineLevel="0" collapsed="false">
      <c r="A23" s="22"/>
      <c r="B23" s="23"/>
      <c r="C23" s="22"/>
      <c r="D23" s="15" t="s">
        <v>31</v>
      </c>
      <c r="E23" s="22"/>
      <c r="F23" s="22"/>
      <c r="G23" s="22"/>
      <c r="H23" s="22"/>
      <c r="I23" s="15" t="s">
        <v>23</v>
      </c>
      <c r="J23" s="16"/>
      <c r="K23" s="22"/>
      <c r="L23" s="44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8" hidden="false" customHeight="true" outlineLevel="0" collapsed="false">
      <c r="A24" s="22"/>
      <c r="B24" s="23"/>
      <c r="C24" s="22"/>
      <c r="D24" s="22"/>
      <c r="E24" s="16" t="s">
        <v>32</v>
      </c>
      <c r="F24" s="22"/>
      <c r="G24" s="22"/>
      <c r="H24" s="22"/>
      <c r="I24" s="15" t="s">
        <v>25</v>
      </c>
      <c r="J24" s="16"/>
      <c r="K24" s="22"/>
      <c r="L24" s="44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27" customFormat="true" ht="6.95" hidden="false" customHeight="true" outlineLevel="0" collapsed="false">
      <c r="A25" s="22"/>
      <c r="B25" s="23"/>
      <c r="C25" s="22"/>
      <c r="D25" s="22"/>
      <c r="E25" s="22"/>
      <c r="F25" s="22"/>
      <c r="G25" s="22"/>
      <c r="H25" s="22"/>
      <c r="I25" s="22"/>
      <c r="J25" s="22"/>
      <c r="K25" s="22"/>
      <c r="L25" s="44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s="27" customFormat="true" ht="12" hidden="false" customHeight="true" outlineLevel="0" collapsed="false">
      <c r="A26" s="22"/>
      <c r="B26" s="23"/>
      <c r="C26" s="22"/>
      <c r="D26" s="15" t="s">
        <v>33</v>
      </c>
      <c r="E26" s="22"/>
      <c r="F26" s="22"/>
      <c r="G26" s="22"/>
      <c r="H26" s="22"/>
      <c r="I26" s="22"/>
      <c r="J26" s="22"/>
      <c r="K26" s="22"/>
      <c r="L26" s="44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113" customFormat="true" ht="16.5" hidden="false" customHeight="true" outlineLevel="0" collapsed="false">
      <c r="A27" s="110"/>
      <c r="B27" s="111"/>
      <c r="C27" s="110"/>
      <c r="D27" s="110"/>
      <c r="E27" s="20"/>
      <c r="F27" s="20"/>
      <c r="G27" s="20"/>
      <c r="H27" s="2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="27" customFormat="true" ht="6.95" hidden="false" customHeight="tru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44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7"/>
      <c r="E29" s="77"/>
      <c r="F29" s="77"/>
      <c r="G29" s="77"/>
      <c r="H29" s="77"/>
      <c r="I29" s="77"/>
      <c r="J29" s="77"/>
      <c r="K29" s="77"/>
      <c r="L29" s="44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25.45" hidden="false" customHeight="true" outlineLevel="0" collapsed="false">
      <c r="A30" s="22"/>
      <c r="B30" s="23"/>
      <c r="C30" s="22"/>
      <c r="D30" s="114" t="s">
        <v>34</v>
      </c>
      <c r="E30" s="22"/>
      <c r="F30" s="22"/>
      <c r="G30" s="22"/>
      <c r="H30" s="22"/>
      <c r="I30" s="22"/>
      <c r="J30" s="115" t="n">
        <f aca="false">ROUND(J119, 2)</f>
        <v>0</v>
      </c>
      <c r="K30" s="22"/>
      <c r="L30" s="44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6.95" hidden="false" customHeight="true" outlineLevel="0" collapsed="false">
      <c r="A31" s="22"/>
      <c r="B31" s="23"/>
      <c r="C31" s="22"/>
      <c r="D31" s="77"/>
      <c r="E31" s="77"/>
      <c r="F31" s="77"/>
      <c r="G31" s="77"/>
      <c r="H31" s="77"/>
      <c r="I31" s="77"/>
      <c r="J31" s="77"/>
      <c r="K31" s="77"/>
      <c r="L31" s="44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22"/>
      <c r="F32" s="116" t="s">
        <v>36</v>
      </c>
      <c r="G32" s="22"/>
      <c r="H32" s="22"/>
      <c r="I32" s="116" t="s">
        <v>35</v>
      </c>
      <c r="J32" s="116" t="s">
        <v>37</v>
      </c>
      <c r="K32" s="22"/>
      <c r="L32" s="44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false" customHeight="true" outlineLevel="0" collapsed="false">
      <c r="A33" s="22"/>
      <c r="B33" s="23"/>
      <c r="C33" s="22"/>
      <c r="D33" s="117" t="s">
        <v>38</v>
      </c>
      <c r="E33" s="31" t="s">
        <v>39</v>
      </c>
      <c r="F33" s="118" t="n">
        <f aca="false">ROUND((SUM(BE119:BE136)),  2)</f>
        <v>0</v>
      </c>
      <c r="G33" s="119"/>
      <c r="H33" s="119"/>
      <c r="I33" s="120" t="n">
        <v>0.2</v>
      </c>
      <c r="J33" s="118" t="n">
        <f aca="false">ROUND(((SUM(BE119:BE136))*I33),  2)</f>
        <v>0</v>
      </c>
      <c r="K33" s="22"/>
      <c r="L33" s="44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false" customHeight="true" outlineLevel="0" collapsed="false">
      <c r="A34" s="22"/>
      <c r="B34" s="23"/>
      <c r="C34" s="22"/>
      <c r="D34" s="22"/>
      <c r="E34" s="31" t="s">
        <v>40</v>
      </c>
      <c r="F34" s="118" t="n">
        <f aca="false">ROUND((SUM(BF119:BF136)),  2)</f>
        <v>0</v>
      </c>
      <c r="G34" s="119"/>
      <c r="H34" s="119"/>
      <c r="I34" s="120" t="n">
        <v>0.2</v>
      </c>
      <c r="J34" s="118" t="n">
        <f aca="false">ROUND(((SUM(BF119:BF136))*I34),  2)</f>
        <v>0</v>
      </c>
      <c r="K34" s="22"/>
      <c r="L34" s="44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41</v>
      </c>
      <c r="F35" s="121" t="n">
        <f aca="false">ROUND((SUM(BG119:BG136)),  2)</f>
        <v>0</v>
      </c>
      <c r="G35" s="22"/>
      <c r="H35" s="22"/>
      <c r="I35" s="122" t="n">
        <v>0.2</v>
      </c>
      <c r="J35" s="121" t="n">
        <f aca="false">0</f>
        <v>0</v>
      </c>
      <c r="K35" s="22"/>
      <c r="L35" s="44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14.4" hidden="true" customHeight="true" outlineLevel="0" collapsed="false">
      <c r="A36" s="22"/>
      <c r="B36" s="23"/>
      <c r="C36" s="22"/>
      <c r="D36" s="22"/>
      <c r="E36" s="15" t="s">
        <v>42</v>
      </c>
      <c r="F36" s="121" t="n">
        <f aca="false">ROUND((SUM(BH119:BH136)),  2)</f>
        <v>0</v>
      </c>
      <c r="G36" s="22"/>
      <c r="H36" s="22"/>
      <c r="I36" s="122" t="n">
        <v>0.2</v>
      </c>
      <c r="J36" s="121" t="n">
        <f aca="false">0</f>
        <v>0</v>
      </c>
      <c r="K36" s="22"/>
      <c r="L36" s="44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14.4" hidden="true" customHeight="true" outlineLevel="0" collapsed="false">
      <c r="A37" s="22"/>
      <c r="B37" s="23"/>
      <c r="C37" s="22"/>
      <c r="D37" s="22"/>
      <c r="E37" s="31" t="s">
        <v>43</v>
      </c>
      <c r="F37" s="118" t="n">
        <f aca="false">ROUND((SUM(BI119:BI136)),  2)</f>
        <v>0</v>
      </c>
      <c r="G37" s="119"/>
      <c r="H37" s="119"/>
      <c r="I37" s="120" t="n">
        <v>0</v>
      </c>
      <c r="J37" s="118" t="n">
        <f aca="false">0</f>
        <v>0</v>
      </c>
      <c r="K37" s="22"/>
      <c r="L37" s="44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6.95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44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s="27" customFormat="true" ht="25.45" hidden="false" customHeight="true" outlineLevel="0" collapsed="false">
      <c r="A39" s="22"/>
      <c r="B39" s="23"/>
      <c r="C39" s="123"/>
      <c r="D39" s="124" t="s">
        <v>44</v>
      </c>
      <c r="E39" s="68"/>
      <c r="F39" s="68"/>
      <c r="G39" s="125" t="s">
        <v>45</v>
      </c>
      <c r="H39" s="126" t="s">
        <v>46</v>
      </c>
      <c r="I39" s="68"/>
      <c r="J39" s="127" t="n">
        <f aca="false">SUM(J30:J37)</f>
        <v>0</v>
      </c>
      <c r="K39" s="128"/>
      <c r="L39" s="44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s="27" customFormat="true" ht="14.4" hidden="false" customHeight="true" outlineLevel="0" collapsed="false">
      <c r="B47" s="44"/>
      <c r="D47" s="45" t="s">
        <v>47</v>
      </c>
      <c r="E47" s="46"/>
      <c r="F47" s="46"/>
      <c r="G47" s="45" t="s">
        <v>48</v>
      </c>
      <c r="H47" s="46"/>
      <c r="I47" s="46"/>
      <c r="J47" s="46"/>
      <c r="K47" s="46"/>
      <c r="L47" s="44"/>
    </row>
    <row r="48" customFormat="false" ht="12.8" hidden="false" customHeight="false" outlineLevel="0" collapsed="false">
      <c r="B48" s="6"/>
      <c r="L48" s="6"/>
    </row>
    <row r="49" customFormat="false" ht="12.8" hidden="false" customHeight="false" outlineLevel="0" collapsed="false">
      <c r="B49" s="6"/>
      <c r="L49" s="6"/>
    </row>
    <row r="50" customFormat="false" ht="12.8" hidden="false" customHeight="false" outlineLevel="0" collapsed="false">
      <c r="B50" s="6"/>
      <c r="L50" s="6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s="27" customFormat="true" ht="12.8" hidden="false" customHeight="false" outlineLevel="0" collapsed="false">
      <c r="A58" s="22"/>
      <c r="B58" s="23"/>
      <c r="C58" s="22"/>
      <c r="D58" s="47" t="s">
        <v>49</v>
      </c>
      <c r="E58" s="25"/>
      <c r="F58" s="129" t="s">
        <v>50</v>
      </c>
      <c r="G58" s="47" t="s">
        <v>49</v>
      </c>
      <c r="H58" s="25"/>
      <c r="I58" s="25"/>
      <c r="J58" s="130" t="s">
        <v>50</v>
      </c>
      <c r="K58" s="25"/>
      <c r="L58" s="44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customFormat="false" ht="12.8" hidden="false" customHeight="false" outlineLevel="0" collapsed="false">
      <c r="B61" s="6"/>
      <c r="L61" s="6"/>
    </row>
    <row r="62" s="27" customFormat="true" ht="12.8" hidden="false" customHeight="false" outlineLevel="0" collapsed="false">
      <c r="A62" s="22"/>
      <c r="B62" s="23"/>
      <c r="C62" s="22"/>
      <c r="D62" s="45" t="s">
        <v>51</v>
      </c>
      <c r="E62" s="48"/>
      <c r="F62" s="48"/>
      <c r="G62" s="45" t="s">
        <v>52</v>
      </c>
      <c r="H62" s="48"/>
      <c r="I62" s="48"/>
      <c r="J62" s="48"/>
      <c r="K62" s="48"/>
      <c r="L62" s="44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customFormat="false" ht="12.8" hidden="false" customHeight="false" outlineLevel="0" collapsed="false">
      <c r="B65" s="6"/>
      <c r="L65" s="6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s="27" customFormat="true" ht="12.8" hidden="false" customHeight="false" outlineLevel="0" collapsed="false">
      <c r="A73" s="22"/>
      <c r="B73" s="23"/>
      <c r="C73" s="22"/>
      <c r="D73" s="47" t="s">
        <v>49</v>
      </c>
      <c r="E73" s="25"/>
      <c r="F73" s="129" t="s">
        <v>50</v>
      </c>
      <c r="G73" s="47" t="s">
        <v>49</v>
      </c>
      <c r="H73" s="25"/>
      <c r="I73" s="25"/>
      <c r="J73" s="130" t="s">
        <v>50</v>
      </c>
      <c r="K73" s="25"/>
      <c r="L73" s="44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</row>
    <row r="74" s="27" customFormat="true" ht="14.4" hidden="false" customHeight="true" outlineLevel="0" collapsed="false">
      <c r="A74" s="22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44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</row>
    <row r="78" s="27" customFormat="true" ht="6.95" hidden="false" customHeight="true" outlineLevel="0" collapsed="false">
      <c r="A78" s="22"/>
      <c r="B78" s="51"/>
      <c r="C78" s="52"/>
      <c r="D78" s="52"/>
      <c r="E78" s="52"/>
      <c r="F78" s="52"/>
      <c r="G78" s="52"/>
      <c r="H78" s="52"/>
      <c r="I78" s="52"/>
      <c r="J78" s="52"/>
      <c r="K78" s="52"/>
      <c r="L78" s="44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</row>
    <row r="79" s="27" customFormat="true" ht="24.95" hidden="false" customHeight="true" outlineLevel="0" collapsed="false">
      <c r="A79" s="22"/>
      <c r="B79" s="23"/>
      <c r="C79" s="7" t="s">
        <v>86</v>
      </c>
      <c r="D79" s="22"/>
      <c r="E79" s="22"/>
      <c r="F79" s="22"/>
      <c r="G79" s="22"/>
      <c r="H79" s="22"/>
      <c r="I79" s="22"/>
      <c r="J79" s="22"/>
      <c r="K79" s="22"/>
      <c r="L79" s="44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</row>
    <row r="80" s="27" customFormat="true" ht="6.95" hidden="false" customHeight="true" outlineLevel="0" collapsed="false">
      <c r="A80" s="22"/>
      <c r="B80" s="23"/>
      <c r="C80" s="22"/>
      <c r="D80" s="22"/>
      <c r="E80" s="22"/>
      <c r="F80" s="22"/>
      <c r="G80" s="22"/>
      <c r="H80" s="22"/>
      <c r="I80" s="22"/>
      <c r="J80" s="22"/>
      <c r="K80" s="22"/>
      <c r="L80" s="44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</row>
    <row r="81" s="27" customFormat="true" ht="12" hidden="false" customHeight="true" outlineLevel="0" collapsed="false">
      <c r="A81" s="22"/>
      <c r="B81" s="23"/>
      <c r="C81" s="15" t="s">
        <v>14</v>
      </c>
      <c r="D81" s="22"/>
      <c r="E81" s="22"/>
      <c r="F81" s="22"/>
      <c r="G81" s="22"/>
      <c r="H81" s="22"/>
      <c r="I81" s="22"/>
      <c r="J81" s="22"/>
      <c r="K81" s="22"/>
      <c r="L81" s="44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16.5" hidden="false" customHeight="true" outlineLevel="0" collapsed="false">
      <c r="A82" s="22"/>
      <c r="B82" s="23"/>
      <c r="C82" s="22"/>
      <c r="D82" s="22"/>
      <c r="E82" s="106" t="str">
        <f aca="false">E7</f>
        <v>SOŠ Tornaľa - modernizácia odborného vzdelávania - budova SOŠ</v>
      </c>
      <c r="F82" s="106"/>
      <c r="G82" s="106"/>
      <c r="H82" s="106"/>
      <c r="I82" s="22"/>
      <c r="J82" s="22"/>
      <c r="K82" s="22"/>
      <c r="L82" s="44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12" hidden="false" customHeight="true" outlineLevel="0" collapsed="false">
      <c r="A83" s="22"/>
      <c r="B83" s="23"/>
      <c r="C83" s="15" t="s">
        <v>84</v>
      </c>
      <c r="D83" s="22"/>
      <c r="E83" s="22"/>
      <c r="F83" s="22"/>
      <c r="G83" s="22"/>
      <c r="H83" s="22"/>
      <c r="I83" s="22"/>
      <c r="J83" s="22"/>
      <c r="K83" s="22"/>
      <c r="L83" s="44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6.5" hidden="false" customHeight="true" outlineLevel="0" collapsed="false">
      <c r="A84" s="22"/>
      <c r="B84" s="23"/>
      <c r="C84" s="22"/>
      <c r="D84" s="22"/>
      <c r="E84" s="107" t="str">
        <f aca="false">E9</f>
        <v>7 - SO 06 - spevnená plocha - chodník</v>
      </c>
      <c r="F84" s="107"/>
      <c r="G84" s="107"/>
      <c r="H84" s="107"/>
      <c r="I84" s="22"/>
      <c r="J84" s="22"/>
      <c r="K84" s="22"/>
      <c r="L84" s="44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6.95" hidden="false" customHeight="true" outlineLevel="0" collapsed="false">
      <c r="A85" s="22"/>
      <c r="B85" s="23"/>
      <c r="C85" s="22"/>
      <c r="D85" s="22"/>
      <c r="E85" s="22"/>
      <c r="F85" s="22"/>
      <c r="G85" s="22"/>
      <c r="H85" s="22"/>
      <c r="I85" s="22"/>
      <c r="J85" s="22"/>
      <c r="K85" s="22"/>
      <c r="L85" s="44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12" hidden="false" customHeight="true" outlineLevel="0" collapsed="false">
      <c r="A86" s="22"/>
      <c r="B86" s="23"/>
      <c r="C86" s="15" t="s">
        <v>18</v>
      </c>
      <c r="D86" s="22"/>
      <c r="E86" s="22"/>
      <c r="F86" s="16" t="str">
        <f aca="false">F12</f>
        <v>Tornaľa</v>
      </c>
      <c r="G86" s="22"/>
      <c r="H86" s="22"/>
      <c r="I86" s="15" t="s">
        <v>20</v>
      </c>
      <c r="J86" s="108" t="str">
        <f aca="false">IF(J12="","",J12)</f>
        <v>18. 5. 2022</v>
      </c>
      <c r="K86" s="22"/>
      <c r="L86" s="44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6.95" hidden="false" customHeight="true" outlineLevel="0" collapsed="false">
      <c r="A87" s="22"/>
      <c r="B87" s="23"/>
      <c r="C87" s="22"/>
      <c r="D87" s="22"/>
      <c r="E87" s="22"/>
      <c r="F87" s="22"/>
      <c r="G87" s="22"/>
      <c r="H87" s="22"/>
      <c r="I87" s="22"/>
      <c r="J87" s="22"/>
      <c r="K87" s="22"/>
      <c r="L87" s="44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25.65" hidden="false" customHeight="true" outlineLevel="0" collapsed="false">
      <c r="A88" s="22"/>
      <c r="B88" s="23"/>
      <c r="C88" s="15" t="s">
        <v>22</v>
      </c>
      <c r="D88" s="22"/>
      <c r="E88" s="22"/>
      <c r="F88" s="16" t="str">
        <f aca="false">E15</f>
        <v>Banskobystrický samosprávny kraj</v>
      </c>
      <c r="G88" s="22"/>
      <c r="H88" s="22"/>
      <c r="I88" s="15" t="s">
        <v>28</v>
      </c>
      <c r="J88" s="131" t="str">
        <f aca="false">E21</f>
        <v>Ing. Arch. Mário Regec</v>
      </c>
      <c r="K88" s="22"/>
      <c r="L88" s="44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26</v>
      </c>
      <c r="D89" s="22"/>
      <c r="E89" s="22"/>
      <c r="F89" s="16" t="str">
        <f aca="false">IF(E18="","",E18)</f>
        <v>Vyplň údaj</v>
      </c>
      <c r="G89" s="22"/>
      <c r="H89" s="22"/>
      <c r="I89" s="15" t="s">
        <v>31</v>
      </c>
      <c r="J89" s="131" t="str">
        <f aca="false">E24</f>
        <v>Ing. Marian Magyar</v>
      </c>
      <c r="K89" s="22"/>
      <c r="L89" s="44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0.3" hidden="false" customHeight="true" outlineLevel="0" collapsed="false">
      <c r="A90" s="22"/>
      <c r="B90" s="23"/>
      <c r="C90" s="22"/>
      <c r="D90" s="22"/>
      <c r="E90" s="22"/>
      <c r="F90" s="22"/>
      <c r="G90" s="22"/>
      <c r="H90" s="22"/>
      <c r="I90" s="22"/>
      <c r="J90" s="22"/>
      <c r="K90" s="22"/>
      <c r="L90" s="44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29.3" hidden="false" customHeight="true" outlineLevel="0" collapsed="false">
      <c r="A91" s="22"/>
      <c r="B91" s="23"/>
      <c r="C91" s="132" t="s">
        <v>87</v>
      </c>
      <c r="D91" s="123"/>
      <c r="E91" s="123"/>
      <c r="F91" s="123"/>
      <c r="G91" s="123"/>
      <c r="H91" s="123"/>
      <c r="I91" s="123"/>
      <c r="J91" s="133" t="s">
        <v>88</v>
      </c>
      <c r="K91" s="123"/>
      <c r="L91" s="44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10.3" hidden="false" customHeight="true" outlineLevel="0" collapsed="false">
      <c r="A92" s="22"/>
      <c r="B92" s="23"/>
      <c r="C92" s="22"/>
      <c r="D92" s="22"/>
      <c r="E92" s="22"/>
      <c r="F92" s="22"/>
      <c r="G92" s="22"/>
      <c r="H92" s="22"/>
      <c r="I92" s="22"/>
      <c r="J92" s="22"/>
      <c r="K92" s="22"/>
      <c r="L92" s="44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22.8" hidden="false" customHeight="true" outlineLevel="0" collapsed="false">
      <c r="A93" s="22"/>
      <c r="B93" s="23"/>
      <c r="C93" s="134" t="s">
        <v>89</v>
      </c>
      <c r="D93" s="22"/>
      <c r="E93" s="22"/>
      <c r="F93" s="22"/>
      <c r="G93" s="22"/>
      <c r="H93" s="22"/>
      <c r="I93" s="22"/>
      <c r="J93" s="115" t="n">
        <f aca="false">J119</f>
        <v>0</v>
      </c>
      <c r="K93" s="22"/>
      <c r="L93" s="44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U93" s="3" t="s">
        <v>90</v>
      </c>
    </row>
    <row r="94" s="135" customFormat="true" ht="24.95" hidden="false" customHeight="true" outlineLevel="0" collapsed="false">
      <c r="B94" s="136"/>
      <c r="D94" s="137" t="s">
        <v>91</v>
      </c>
      <c r="E94" s="138"/>
      <c r="F94" s="138"/>
      <c r="G94" s="138"/>
      <c r="H94" s="138"/>
      <c r="I94" s="138"/>
      <c r="J94" s="139" t="n">
        <f aca="false">J120</f>
        <v>0</v>
      </c>
      <c r="L94" s="136"/>
    </row>
    <row r="95" s="140" customFormat="true" ht="19.95" hidden="false" customHeight="true" outlineLevel="0" collapsed="false">
      <c r="B95" s="141"/>
      <c r="D95" s="142" t="s">
        <v>92</v>
      </c>
      <c r="E95" s="143"/>
      <c r="F95" s="143"/>
      <c r="G95" s="143"/>
      <c r="H95" s="143"/>
      <c r="I95" s="143"/>
      <c r="J95" s="144" t="n">
        <f aca="false">J121</f>
        <v>0</v>
      </c>
      <c r="L95" s="141"/>
    </row>
    <row r="96" s="140" customFormat="true" ht="19.95" hidden="false" customHeight="true" outlineLevel="0" collapsed="false">
      <c r="B96" s="141"/>
      <c r="D96" s="142" t="s">
        <v>93</v>
      </c>
      <c r="E96" s="143"/>
      <c r="F96" s="143"/>
      <c r="G96" s="143"/>
      <c r="H96" s="143"/>
      <c r="I96" s="143"/>
      <c r="J96" s="144" t="n">
        <f aca="false">J123</f>
        <v>0</v>
      </c>
      <c r="L96" s="141"/>
    </row>
    <row r="97" s="140" customFormat="true" ht="19.95" hidden="false" customHeight="true" outlineLevel="0" collapsed="false">
      <c r="B97" s="141"/>
      <c r="D97" s="142" t="s">
        <v>94</v>
      </c>
      <c r="E97" s="143"/>
      <c r="F97" s="143"/>
      <c r="G97" s="143"/>
      <c r="H97" s="143"/>
      <c r="I97" s="143"/>
      <c r="J97" s="144" t="n">
        <f aca="false">J125</f>
        <v>0</v>
      </c>
      <c r="L97" s="141"/>
    </row>
    <row r="98" s="140" customFormat="true" ht="19.95" hidden="false" customHeight="true" outlineLevel="0" collapsed="false">
      <c r="B98" s="141"/>
      <c r="D98" s="142" t="s">
        <v>95</v>
      </c>
      <c r="E98" s="143"/>
      <c r="F98" s="143"/>
      <c r="G98" s="143"/>
      <c r="H98" s="143"/>
      <c r="I98" s="143"/>
      <c r="J98" s="144" t="n">
        <f aca="false">J132</f>
        <v>0</v>
      </c>
      <c r="L98" s="141"/>
    </row>
    <row r="99" s="140" customFormat="true" ht="19.95" hidden="false" customHeight="true" outlineLevel="0" collapsed="false">
      <c r="B99" s="141"/>
      <c r="D99" s="142" t="s">
        <v>96</v>
      </c>
      <c r="E99" s="143"/>
      <c r="F99" s="143"/>
      <c r="G99" s="143"/>
      <c r="H99" s="143"/>
      <c r="I99" s="143"/>
      <c r="J99" s="144" t="n">
        <f aca="false">J135</f>
        <v>0</v>
      </c>
      <c r="L99" s="141"/>
    </row>
    <row r="100" s="27" customFormat="true" ht="21.85" hidden="false" customHeight="true" outlineLevel="0" collapsed="false">
      <c r="A100" s="22"/>
      <c r="B100" s="23"/>
      <c r="C100" s="22"/>
      <c r="D100" s="22"/>
      <c r="E100" s="22"/>
      <c r="F100" s="22"/>
      <c r="G100" s="22"/>
      <c r="H100" s="22"/>
      <c r="I100" s="22"/>
      <c r="J100" s="22"/>
      <c r="K100" s="22"/>
      <c r="L100" s="44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</row>
    <row r="101" s="27" customFormat="true" ht="6.95" hidden="false" customHeight="true" outlineLevel="0" collapsed="false">
      <c r="A101" s="22"/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44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</row>
    <row r="105" s="27" customFormat="true" ht="6.95" hidden="false" customHeight="true" outlineLevel="0" collapsed="false">
      <c r="A105" s="22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44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</row>
    <row r="106" s="27" customFormat="true" ht="24.95" hidden="false" customHeight="true" outlineLevel="0" collapsed="false">
      <c r="A106" s="22"/>
      <c r="B106" s="23"/>
      <c r="C106" s="7" t="s">
        <v>97</v>
      </c>
      <c r="D106" s="22"/>
      <c r="E106" s="22"/>
      <c r="F106" s="22"/>
      <c r="G106" s="22"/>
      <c r="H106" s="22"/>
      <c r="I106" s="22"/>
      <c r="J106" s="22"/>
      <c r="K106" s="22"/>
      <c r="L106" s="44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07" s="27" customFormat="true" ht="6.95" hidden="false" customHeight="true" outlineLevel="0" collapsed="false">
      <c r="A107" s="22"/>
      <c r="B107" s="23"/>
      <c r="C107" s="22"/>
      <c r="D107" s="22"/>
      <c r="E107" s="22"/>
      <c r="F107" s="22"/>
      <c r="G107" s="22"/>
      <c r="H107" s="22"/>
      <c r="I107" s="22"/>
      <c r="J107" s="22"/>
      <c r="K107" s="22"/>
      <c r="L107" s="44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</row>
    <row r="108" s="27" customFormat="true" ht="12" hidden="false" customHeight="true" outlineLevel="0" collapsed="false">
      <c r="A108" s="22"/>
      <c r="B108" s="23"/>
      <c r="C108" s="15" t="s">
        <v>14</v>
      </c>
      <c r="D108" s="22"/>
      <c r="E108" s="22"/>
      <c r="F108" s="22"/>
      <c r="G108" s="22"/>
      <c r="H108" s="22"/>
      <c r="I108" s="22"/>
      <c r="J108" s="22"/>
      <c r="K108" s="22"/>
      <c r="L108" s="44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s="27" customFormat="true" ht="16.5" hidden="false" customHeight="true" outlineLevel="0" collapsed="false">
      <c r="A109" s="22"/>
      <c r="B109" s="23"/>
      <c r="C109" s="22"/>
      <c r="D109" s="22"/>
      <c r="E109" s="106" t="str">
        <f aca="false">E7</f>
        <v>SOŠ Tornaľa - modernizácia odborného vzdelávania - budova SOŠ</v>
      </c>
      <c r="F109" s="106"/>
      <c r="G109" s="106"/>
      <c r="H109" s="106"/>
      <c r="I109" s="22"/>
      <c r="J109" s="22"/>
      <c r="K109" s="22"/>
      <c r="L109" s="44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</row>
    <row r="110" s="27" customFormat="true" ht="12" hidden="false" customHeight="true" outlineLevel="0" collapsed="false">
      <c r="A110" s="22"/>
      <c r="B110" s="23"/>
      <c r="C110" s="15" t="s">
        <v>84</v>
      </c>
      <c r="D110" s="22"/>
      <c r="E110" s="22"/>
      <c r="F110" s="22"/>
      <c r="G110" s="22"/>
      <c r="H110" s="22"/>
      <c r="I110" s="22"/>
      <c r="J110" s="22"/>
      <c r="K110" s="22"/>
      <c r="L110" s="44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="27" customFormat="true" ht="16.5" hidden="false" customHeight="true" outlineLevel="0" collapsed="false">
      <c r="A111" s="22"/>
      <c r="B111" s="23"/>
      <c r="C111" s="22"/>
      <c r="D111" s="22"/>
      <c r="E111" s="107" t="str">
        <f aca="false">E9</f>
        <v>7 - SO 06 - spevnená plocha - chodník</v>
      </c>
      <c r="F111" s="107"/>
      <c r="G111" s="107"/>
      <c r="H111" s="107"/>
      <c r="I111" s="22"/>
      <c r="J111" s="22"/>
      <c r="K111" s="22"/>
      <c r="L111" s="44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="27" customFormat="true" ht="6.95" hidden="false" customHeight="true" outlineLevel="0" collapsed="false">
      <c r="A112" s="22"/>
      <c r="B112" s="23"/>
      <c r="C112" s="22"/>
      <c r="D112" s="22"/>
      <c r="E112" s="22"/>
      <c r="F112" s="22"/>
      <c r="G112" s="22"/>
      <c r="H112" s="22"/>
      <c r="I112" s="22"/>
      <c r="J112" s="22"/>
      <c r="K112" s="22"/>
      <c r="L112" s="44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12" hidden="false" customHeight="true" outlineLevel="0" collapsed="false">
      <c r="A113" s="22"/>
      <c r="B113" s="23"/>
      <c r="C113" s="15" t="s">
        <v>18</v>
      </c>
      <c r="D113" s="22"/>
      <c r="E113" s="22"/>
      <c r="F113" s="16" t="str">
        <f aca="false">F12</f>
        <v>Tornaľa</v>
      </c>
      <c r="G113" s="22"/>
      <c r="H113" s="22"/>
      <c r="I113" s="15" t="s">
        <v>20</v>
      </c>
      <c r="J113" s="108" t="str">
        <f aca="false">IF(J12="","",J12)</f>
        <v>18. 5. 2022</v>
      </c>
      <c r="K113" s="22"/>
      <c r="L113" s="44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="27" customFormat="true" ht="6.95" hidden="false" customHeight="true" outlineLevel="0" collapsed="false">
      <c r="A114" s="22"/>
      <c r="B114" s="23"/>
      <c r="C114" s="22"/>
      <c r="D114" s="22"/>
      <c r="E114" s="22"/>
      <c r="F114" s="22"/>
      <c r="G114" s="22"/>
      <c r="H114" s="22"/>
      <c r="I114" s="22"/>
      <c r="J114" s="22"/>
      <c r="K114" s="22"/>
      <c r="L114" s="44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25.65" hidden="false" customHeight="true" outlineLevel="0" collapsed="false">
      <c r="A115" s="22"/>
      <c r="B115" s="23"/>
      <c r="C115" s="15" t="s">
        <v>22</v>
      </c>
      <c r="D115" s="22"/>
      <c r="E115" s="22"/>
      <c r="F115" s="16" t="str">
        <f aca="false">E15</f>
        <v>Banskobystrický samosprávny kraj</v>
      </c>
      <c r="G115" s="22"/>
      <c r="H115" s="22"/>
      <c r="I115" s="15" t="s">
        <v>28</v>
      </c>
      <c r="J115" s="131" t="str">
        <f aca="false">E21</f>
        <v>Ing. Arch. Mário Regec</v>
      </c>
      <c r="K115" s="22"/>
      <c r="L115" s="44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15.15" hidden="false" customHeight="true" outlineLevel="0" collapsed="false">
      <c r="A116" s="22"/>
      <c r="B116" s="23"/>
      <c r="C116" s="15" t="s">
        <v>26</v>
      </c>
      <c r="D116" s="22"/>
      <c r="E116" s="22"/>
      <c r="F116" s="16" t="str">
        <f aca="false">IF(E18="","",E18)</f>
        <v>Vyplň údaj</v>
      </c>
      <c r="G116" s="22"/>
      <c r="H116" s="22"/>
      <c r="I116" s="15" t="s">
        <v>31</v>
      </c>
      <c r="J116" s="131" t="str">
        <f aca="false">E24</f>
        <v>Ing. Marian Magyar</v>
      </c>
      <c r="K116" s="22"/>
      <c r="L116" s="44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10.3" hidden="false" customHeight="true" outlineLevel="0" collapsed="false">
      <c r="A117" s="22"/>
      <c r="B117" s="23"/>
      <c r="C117" s="22"/>
      <c r="D117" s="22"/>
      <c r="E117" s="22"/>
      <c r="F117" s="22"/>
      <c r="G117" s="22"/>
      <c r="H117" s="22"/>
      <c r="I117" s="22"/>
      <c r="J117" s="22"/>
      <c r="K117" s="22"/>
      <c r="L117" s="44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152" customFormat="true" ht="29.3" hidden="false" customHeight="true" outlineLevel="0" collapsed="false">
      <c r="A118" s="145"/>
      <c r="B118" s="146"/>
      <c r="C118" s="147" t="s">
        <v>98</v>
      </c>
      <c r="D118" s="148" t="s">
        <v>59</v>
      </c>
      <c r="E118" s="148" t="s">
        <v>55</v>
      </c>
      <c r="F118" s="148" t="s">
        <v>56</v>
      </c>
      <c r="G118" s="148" t="s">
        <v>99</v>
      </c>
      <c r="H118" s="148" t="s">
        <v>100</v>
      </c>
      <c r="I118" s="148" t="s">
        <v>101</v>
      </c>
      <c r="J118" s="149" t="s">
        <v>88</v>
      </c>
      <c r="K118" s="150" t="s">
        <v>102</v>
      </c>
      <c r="L118" s="151"/>
      <c r="M118" s="73"/>
      <c r="N118" s="74" t="s">
        <v>38</v>
      </c>
      <c r="O118" s="74" t="s">
        <v>103</v>
      </c>
      <c r="P118" s="74" t="s">
        <v>104</v>
      </c>
      <c r="Q118" s="74" t="s">
        <v>105</v>
      </c>
      <c r="R118" s="74" t="s">
        <v>106</v>
      </c>
      <c r="S118" s="74" t="s">
        <v>107</v>
      </c>
      <c r="T118" s="75" t="s">
        <v>108</v>
      </c>
      <c r="U118" s="145"/>
      <c r="V118" s="145"/>
      <c r="W118" s="145"/>
      <c r="X118" s="145"/>
      <c r="Y118" s="145"/>
      <c r="Z118" s="145"/>
      <c r="AA118" s="145"/>
      <c r="AB118" s="145"/>
      <c r="AC118" s="145"/>
      <c r="AD118" s="145"/>
      <c r="AE118" s="145"/>
    </row>
    <row r="119" s="27" customFormat="true" ht="22.8" hidden="false" customHeight="true" outlineLevel="0" collapsed="false">
      <c r="A119" s="22"/>
      <c r="B119" s="23"/>
      <c r="C119" s="81" t="s">
        <v>89</v>
      </c>
      <c r="D119" s="22"/>
      <c r="E119" s="22"/>
      <c r="F119" s="22"/>
      <c r="G119" s="22"/>
      <c r="H119" s="22"/>
      <c r="I119" s="22"/>
      <c r="J119" s="153" t="n">
        <f aca="false">BK119</f>
        <v>0</v>
      </c>
      <c r="K119" s="22"/>
      <c r="L119" s="23"/>
      <c r="M119" s="76"/>
      <c r="N119" s="63"/>
      <c r="O119" s="77"/>
      <c r="P119" s="154" t="n">
        <f aca="false">P120</f>
        <v>0</v>
      </c>
      <c r="Q119" s="77"/>
      <c r="R119" s="154" t="n">
        <f aca="false">R120</f>
        <v>0</v>
      </c>
      <c r="S119" s="77"/>
      <c r="T119" s="155" t="n">
        <f aca="false">T120</f>
        <v>0</v>
      </c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T119" s="3" t="s">
        <v>73</v>
      </c>
      <c r="AU119" s="3" t="s">
        <v>90</v>
      </c>
      <c r="BK119" s="156" t="n">
        <f aca="false">BK120</f>
        <v>0</v>
      </c>
    </row>
    <row r="120" s="157" customFormat="true" ht="25.9" hidden="false" customHeight="true" outlineLevel="0" collapsed="false">
      <c r="B120" s="158"/>
      <c r="D120" s="159" t="s">
        <v>73</v>
      </c>
      <c r="E120" s="160" t="s">
        <v>109</v>
      </c>
      <c r="F120" s="160" t="s">
        <v>110</v>
      </c>
      <c r="I120" s="161"/>
      <c r="J120" s="162" t="n">
        <f aca="false">BK120</f>
        <v>0</v>
      </c>
      <c r="L120" s="158"/>
      <c r="M120" s="163"/>
      <c r="N120" s="164"/>
      <c r="O120" s="164"/>
      <c r="P120" s="165" t="n">
        <f aca="false">P121+P123+P125+P132+P135</f>
        <v>0</v>
      </c>
      <c r="Q120" s="164"/>
      <c r="R120" s="165" t="n">
        <f aca="false">R121+R123+R125+R132+R135</f>
        <v>0</v>
      </c>
      <c r="S120" s="164"/>
      <c r="T120" s="166" t="n">
        <f aca="false">T121+T123+T125+T132+T135</f>
        <v>0</v>
      </c>
      <c r="AR120" s="159" t="s">
        <v>12</v>
      </c>
      <c r="AT120" s="167" t="s">
        <v>73</v>
      </c>
      <c r="AU120" s="167" t="s">
        <v>74</v>
      </c>
      <c r="AY120" s="159" t="s">
        <v>111</v>
      </c>
      <c r="BK120" s="168" t="n">
        <f aca="false">BK121+BK123+BK125+BK132+BK135</f>
        <v>0</v>
      </c>
    </row>
    <row r="121" s="157" customFormat="true" ht="22.8" hidden="false" customHeight="true" outlineLevel="0" collapsed="false">
      <c r="B121" s="158"/>
      <c r="D121" s="159" t="s">
        <v>73</v>
      </c>
      <c r="E121" s="169" t="s">
        <v>12</v>
      </c>
      <c r="F121" s="169" t="s">
        <v>112</v>
      </c>
      <c r="I121" s="161"/>
      <c r="J121" s="170" t="n">
        <f aca="false">BK121</f>
        <v>0</v>
      </c>
      <c r="L121" s="158"/>
      <c r="M121" s="163"/>
      <c r="N121" s="164"/>
      <c r="O121" s="164"/>
      <c r="P121" s="165" t="n">
        <f aca="false">P122</f>
        <v>0</v>
      </c>
      <c r="Q121" s="164"/>
      <c r="R121" s="165" t="n">
        <f aca="false">R122</f>
        <v>0</v>
      </c>
      <c r="S121" s="164"/>
      <c r="T121" s="166" t="n">
        <f aca="false">T122</f>
        <v>0</v>
      </c>
      <c r="AR121" s="159" t="s">
        <v>12</v>
      </c>
      <c r="AT121" s="167" t="s">
        <v>73</v>
      </c>
      <c r="AU121" s="167" t="s">
        <v>12</v>
      </c>
      <c r="AY121" s="159" t="s">
        <v>111</v>
      </c>
      <c r="BK121" s="168" t="n">
        <f aca="false">BK122</f>
        <v>0</v>
      </c>
    </row>
    <row r="122" s="27" customFormat="true" ht="33" hidden="false" customHeight="true" outlineLevel="0" collapsed="false">
      <c r="A122" s="22"/>
      <c r="B122" s="171"/>
      <c r="C122" s="172" t="s">
        <v>12</v>
      </c>
      <c r="D122" s="172" t="s">
        <v>113</v>
      </c>
      <c r="E122" s="173" t="s">
        <v>114</v>
      </c>
      <c r="F122" s="174" t="s">
        <v>115</v>
      </c>
      <c r="G122" s="175" t="s">
        <v>116</v>
      </c>
      <c r="H122" s="176" t="n">
        <v>44.06</v>
      </c>
      <c r="I122" s="177"/>
      <c r="J122" s="178" t="n">
        <f aca="false">ROUND(I122*H122,2)</f>
        <v>0</v>
      </c>
      <c r="K122" s="179"/>
      <c r="L122" s="23"/>
      <c r="M122" s="180"/>
      <c r="N122" s="181" t="s">
        <v>40</v>
      </c>
      <c r="O122" s="65"/>
      <c r="P122" s="182" t="n">
        <f aca="false">O122*H122</f>
        <v>0</v>
      </c>
      <c r="Q122" s="182" t="n">
        <v>0</v>
      </c>
      <c r="R122" s="182" t="n">
        <f aca="false">Q122*H122</f>
        <v>0</v>
      </c>
      <c r="S122" s="182" t="n">
        <v>0</v>
      </c>
      <c r="T122" s="183" t="n">
        <f aca="false">S122*H122</f>
        <v>0</v>
      </c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R122" s="184" t="s">
        <v>117</v>
      </c>
      <c r="AT122" s="184" t="s">
        <v>113</v>
      </c>
      <c r="AU122" s="184" t="s">
        <v>118</v>
      </c>
      <c r="AY122" s="3" t="s">
        <v>111</v>
      </c>
      <c r="BE122" s="185" t="n">
        <f aca="false">IF(N122="základná",J122,0)</f>
        <v>0</v>
      </c>
      <c r="BF122" s="185" t="n">
        <f aca="false">IF(N122="znížená",J122,0)</f>
        <v>0</v>
      </c>
      <c r="BG122" s="185" t="n">
        <f aca="false">IF(N122="zákl. prenesená",J122,0)</f>
        <v>0</v>
      </c>
      <c r="BH122" s="185" t="n">
        <f aca="false">IF(N122="zníž. prenesená",J122,0)</f>
        <v>0</v>
      </c>
      <c r="BI122" s="185" t="n">
        <f aca="false">IF(N122="nulová",J122,0)</f>
        <v>0</v>
      </c>
      <c r="BJ122" s="3" t="s">
        <v>118</v>
      </c>
      <c r="BK122" s="185" t="n">
        <f aca="false">ROUND(I122*H122,2)</f>
        <v>0</v>
      </c>
      <c r="BL122" s="3" t="s">
        <v>117</v>
      </c>
      <c r="BM122" s="184" t="s">
        <v>118</v>
      </c>
    </row>
    <row r="123" s="157" customFormat="true" ht="22.8" hidden="false" customHeight="true" outlineLevel="0" collapsed="false">
      <c r="B123" s="158"/>
      <c r="D123" s="159" t="s">
        <v>73</v>
      </c>
      <c r="E123" s="169" t="s">
        <v>117</v>
      </c>
      <c r="F123" s="169" t="s">
        <v>119</v>
      </c>
      <c r="I123" s="161"/>
      <c r="J123" s="170" t="n">
        <f aca="false">BK123</f>
        <v>0</v>
      </c>
      <c r="L123" s="158"/>
      <c r="M123" s="163"/>
      <c r="N123" s="164"/>
      <c r="O123" s="164"/>
      <c r="P123" s="165" t="n">
        <f aca="false">P124</f>
        <v>0</v>
      </c>
      <c r="Q123" s="164"/>
      <c r="R123" s="165" t="n">
        <f aca="false">R124</f>
        <v>0</v>
      </c>
      <c r="S123" s="164"/>
      <c r="T123" s="166" t="n">
        <f aca="false">T124</f>
        <v>0</v>
      </c>
      <c r="AR123" s="159" t="s">
        <v>12</v>
      </c>
      <c r="AT123" s="167" t="s">
        <v>73</v>
      </c>
      <c r="AU123" s="167" t="s">
        <v>12</v>
      </c>
      <c r="AY123" s="159" t="s">
        <v>111</v>
      </c>
      <c r="BK123" s="168" t="n">
        <f aca="false">BK124</f>
        <v>0</v>
      </c>
    </row>
    <row r="124" s="27" customFormat="true" ht="24.15" hidden="false" customHeight="true" outlineLevel="0" collapsed="false">
      <c r="A124" s="22"/>
      <c r="B124" s="171"/>
      <c r="C124" s="172" t="s">
        <v>118</v>
      </c>
      <c r="D124" s="172" t="s">
        <v>113</v>
      </c>
      <c r="E124" s="173" t="s">
        <v>120</v>
      </c>
      <c r="F124" s="174" t="s">
        <v>121</v>
      </c>
      <c r="G124" s="175" t="s">
        <v>122</v>
      </c>
      <c r="H124" s="176" t="n">
        <v>77.13</v>
      </c>
      <c r="I124" s="177"/>
      <c r="J124" s="178" t="n">
        <f aca="false">ROUND(I124*H124,2)</f>
        <v>0</v>
      </c>
      <c r="K124" s="179"/>
      <c r="L124" s="23"/>
      <c r="M124" s="180"/>
      <c r="N124" s="181" t="s">
        <v>40</v>
      </c>
      <c r="O124" s="65"/>
      <c r="P124" s="182" t="n">
        <f aca="false">O124*H124</f>
        <v>0</v>
      </c>
      <c r="Q124" s="182" t="n">
        <v>0</v>
      </c>
      <c r="R124" s="182" t="n">
        <f aca="false">Q124*H124</f>
        <v>0</v>
      </c>
      <c r="S124" s="182" t="n">
        <v>0</v>
      </c>
      <c r="T124" s="183" t="n">
        <f aca="false">S124*H124</f>
        <v>0</v>
      </c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R124" s="184" t="s">
        <v>117</v>
      </c>
      <c r="AT124" s="184" t="s">
        <v>113</v>
      </c>
      <c r="AU124" s="184" t="s">
        <v>118</v>
      </c>
      <c r="AY124" s="3" t="s">
        <v>111</v>
      </c>
      <c r="BE124" s="185" t="n">
        <f aca="false">IF(N124="základná",J124,0)</f>
        <v>0</v>
      </c>
      <c r="BF124" s="185" t="n">
        <f aca="false">IF(N124="znížená",J124,0)</f>
        <v>0</v>
      </c>
      <c r="BG124" s="185" t="n">
        <f aca="false">IF(N124="zákl. prenesená",J124,0)</f>
        <v>0</v>
      </c>
      <c r="BH124" s="185" t="n">
        <f aca="false">IF(N124="zníž. prenesená",J124,0)</f>
        <v>0</v>
      </c>
      <c r="BI124" s="185" t="n">
        <f aca="false">IF(N124="nulová",J124,0)</f>
        <v>0</v>
      </c>
      <c r="BJ124" s="3" t="s">
        <v>118</v>
      </c>
      <c r="BK124" s="185" t="n">
        <f aca="false">ROUND(I124*H124,2)</f>
        <v>0</v>
      </c>
      <c r="BL124" s="3" t="s">
        <v>117</v>
      </c>
      <c r="BM124" s="184" t="s">
        <v>117</v>
      </c>
    </row>
    <row r="125" s="157" customFormat="true" ht="22.8" hidden="false" customHeight="true" outlineLevel="0" collapsed="false">
      <c r="B125" s="158"/>
      <c r="D125" s="159" t="s">
        <v>73</v>
      </c>
      <c r="E125" s="169" t="s">
        <v>123</v>
      </c>
      <c r="F125" s="169" t="s">
        <v>124</v>
      </c>
      <c r="I125" s="161"/>
      <c r="J125" s="170" t="n">
        <f aca="false">BK125</f>
        <v>0</v>
      </c>
      <c r="L125" s="158"/>
      <c r="M125" s="163"/>
      <c r="N125" s="164"/>
      <c r="O125" s="164"/>
      <c r="P125" s="165" t="n">
        <f aca="false">SUM(P126:P131)</f>
        <v>0</v>
      </c>
      <c r="Q125" s="164"/>
      <c r="R125" s="165" t="n">
        <f aca="false">SUM(R126:R131)</f>
        <v>0</v>
      </c>
      <c r="S125" s="164"/>
      <c r="T125" s="166" t="n">
        <f aca="false">SUM(T126:T131)</f>
        <v>0</v>
      </c>
      <c r="AR125" s="159" t="s">
        <v>12</v>
      </c>
      <c r="AT125" s="167" t="s">
        <v>73</v>
      </c>
      <c r="AU125" s="167" t="s">
        <v>12</v>
      </c>
      <c r="AY125" s="159" t="s">
        <v>111</v>
      </c>
      <c r="BK125" s="168" t="n">
        <f aca="false">SUM(BK126:BK131)</f>
        <v>0</v>
      </c>
    </row>
    <row r="126" s="27" customFormat="true" ht="24.15" hidden="false" customHeight="true" outlineLevel="0" collapsed="false">
      <c r="A126" s="22"/>
      <c r="B126" s="171"/>
      <c r="C126" s="172" t="s">
        <v>125</v>
      </c>
      <c r="D126" s="172" t="s">
        <v>113</v>
      </c>
      <c r="E126" s="173" t="s">
        <v>126</v>
      </c>
      <c r="F126" s="174" t="s">
        <v>127</v>
      </c>
      <c r="G126" s="175" t="s">
        <v>122</v>
      </c>
      <c r="H126" s="176" t="n">
        <v>77.13</v>
      </c>
      <c r="I126" s="177"/>
      <c r="J126" s="178" t="n">
        <f aca="false">ROUND(I126*H126,2)</f>
        <v>0</v>
      </c>
      <c r="K126" s="179"/>
      <c r="L126" s="23"/>
      <c r="M126" s="180"/>
      <c r="N126" s="181" t="s">
        <v>40</v>
      </c>
      <c r="O126" s="65"/>
      <c r="P126" s="182" t="n">
        <f aca="false">O126*H126</f>
        <v>0</v>
      </c>
      <c r="Q126" s="182" t="n">
        <v>0</v>
      </c>
      <c r="R126" s="182" t="n">
        <f aca="false">Q126*H126</f>
        <v>0</v>
      </c>
      <c r="S126" s="182" t="n">
        <v>0</v>
      </c>
      <c r="T126" s="183" t="n">
        <f aca="false">S126*H126</f>
        <v>0</v>
      </c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R126" s="184" t="s">
        <v>117</v>
      </c>
      <c r="AT126" s="184" t="s">
        <v>113</v>
      </c>
      <c r="AU126" s="184" t="s">
        <v>118</v>
      </c>
      <c r="AY126" s="3" t="s">
        <v>111</v>
      </c>
      <c r="BE126" s="185" t="n">
        <f aca="false">IF(N126="základná",J126,0)</f>
        <v>0</v>
      </c>
      <c r="BF126" s="185" t="n">
        <f aca="false">IF(N126="znížená",J126,0)</f>
        <v>0</v>
      </c>
      <c r="BG126" s="185" t="n">
        <f aca="false">IF(N126="zákl. prenesená",J126,0)</f>
        <v>0</v>
      </c>
      <c r="BH126" s="185" t="n">
        <f aca="false">IF(N126="zníž. prenesená",J126,0)</f>
        <v>0</v>
      </c>
      <c r="BI126" s="185" t="n">
        <f aca="false">IF(N126="nulová",J126,0)</f>
        <v>0</v>
      </c>
      <c r="BJ126" s="3" t="s">
        <v>118</v>
      </c>
      <c r="BK126" s="185" t="n">
        <f aca="false">ROUND(I126*H126,2)</f>
        <v>0</v>
      </c>
      <c r="BL126" s="3" t="s">
        <v>117</v>
      </c>
      <c r="BM126" s="184" t="s">
        <v>128</v>
      </c>
    </row>
    <row r="127" s="27" customFormat="true" ht="16.5" hidden="false" customHeight="true" outlineLevel="0" collapsed="false">
      <c r="A127" s="22"/>
      <c r="B127" s="171"/>
      <c r="C127" s="186" t="s">
        <v>117</v>
      </c>
      <c r="D127" s="186" t="s">
        <v>129</v>
      </c>
      <c r="E127" s="187" t="s">
        <v>130</v>
      </c>
      <c r="F127" s="188" t="s">
        <v>131</v>
      </c>
      <c r="G127" s="189" t="s">
        <v>122</v>
      </c>
      <c r="H127" s="190" t="n">
        <v>84.831</v>
      </c>
      <c r="I127" s="191"/>
      <c r="J127" s="192" t="n">
        <f aca="false">ROUND(I127*H127,2)</f>
        <v>0</v>
      </c>
      <c r="K127" s="193"/>
      <c r="L127" s="194"/>
      <c r="M127" s="195"/>
      <c r="N127" s="196" t="s">
        <v>40</v>
      </c>
      <c r="O127" s="65"/>
      <c r="P127" s="182" t="n">
        <f aca="false">O127*H127</f>
        <v>0</v>
      </c>
      <c r="Q127" s="182" t="n">
        <v>0</v>
      </c>
      <c r="R127" s="182" t="n">
        <f aca="false">Q127*H127</f>
        <v>0</v>
      </c>
      <c r="S127" s="182" t="n">
        <v>0</v>
      </c>
      <c r="T127" s="183" t="n">
        <f aca="false">S127*H127</f>
        <v>0</v>
      </c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R127" s="184" t="s">
        <v>132</v>
      </c>
      <c r="AT127" s="184" t="s">
        <v>129</v>
      </c>
      <c r="AU127" s="184" t="s">
        <v>118</v>
      </c>
      <c r="AY127" s="3" t="s">
        <v>111</v>
      </c>
      <c r="BE127" s="185" t="n">
        <f aca="false">IF(N127="základná",J127,0)</f>
        <v>0</v>
      </c>
      <c r="BF127" s="185" t="n">
        <f aca="false">IF(N127="znížená",J127,0)</f>
        <v>0</v>
      </c>
      <c r="BG127" s="185" t="n">
        <f aca="false">IF(N127="zákl. prenesená",J127,0)</f>
        <v>0</v>
      </c>
      <c r="BH127" s="185" t="n">
        <f aca="false">IF(N127="zníž. prenesená",J127,0)</f>
        <v>0</v>
      </c>
      <c r="BI127" s="185" t="n">
        <f aca="false">IF(N127="nulová",J127,0)</f>
        <v>0</v>
      </c>
      <c r="BJ127" s="3" t="s">
        <v>118</v>
      </c>
      <c r="BK127" s="185" t="n">
        <f aca="false">ROUND(I127*H127,2)</f>
        <v>0</v>
      </c>
      <c r="BL127" s="3" t="s">
        <v>117</v>
      </c>
      <c r="BM127" s="184" t="s">
        <v>132</v>
      </c>
    </row>
    <row r="128" s="27" customFormat="true" ht="33" hidden="false" customHeight="true" outlineLevel="0" collapsed="false">
      <c r="A128" s="22"/>
      <c r="B128" s="171"/>
      <c r="C128" s="186" t="s">
        <v>123</v>
      </c>
      <c r="D128" s="186" t="s">
        <v>129</v>
      </c>
      <c r="E128" s="187" t="s">
        <v>133</v>
      </c>
      <c r="F128" s="188" t="s">
        <v>134</v>
      </c>
      <c r="G128" s="189" t="s">
        <v>135</v>
      </c>
      <c r="H128" s="190" t="n">
        <v>28</v>
      </c>
      <c r="I128" s="191"/>
      <c r="J128" s="192" t="n">
        <f aca="false">ROUND(I128*H128,2)</f>
        <v>0</v>
      </c>
      <c r="K128" s="193"/>
      <c r="L128" s="194"/>
      <c r="M128" s="195"/>
      <c r="N128" s="196" t="s">
        <v>40</v>
      </c>
      <c r="O128" s="65"/>
      <c r="P128" s="182" t="n">
        <f aca="false">O128*H128</f>
        <v>0</v>
      </c>
      <c r="Q128" s="182" t="n">
        <v>0</v>
      </c>
      <c r="R128" s="182" t="n">
        <f aca="false">Q128*H128</f>
        <v>0</v>
      </c>
      <c r="S128" s="182" t="n">
        <v>0</v>
      </c>
      <c r="T128" s="183" t="n">
        <f aca="false">S128*H128</f>
        <v>0</v>
      </c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R128" s="184" t="s">
        <v>132</v>
      </c>
      <c r="AT128" s="184" t="s">
        <v>129</v>
      </c>
      <c r="AU128" s="184" t="s">
        <v>118</v>
      </c>
      <c r="AY128" s="3" t="s">
        <v>111</v>
      </c>
      <c r="BE128" s="185" t="n">
        <f aca="false">IF(N128="základná",J128,0)</f>
        <v>0</v>
      </c>
      <c r="BF128" s="185" t="n">
        <f aca="false">IF(N128="znížená",J128,0)</f>
        <v>0</v>
      </c>
      <c r="BG128" s="185" t="n">
        <f aca="false">IF(N128="zákl. prenesená",J128,0)</f>
        <v>0</v>
      </c>
      <c r="BH128" s="185" t="n">
        <f aca="false">IF(N128="zníž. prenesená",J128,0)</f>
        <v>0</v>
      </c>
      <c r="BI128" s="185" t="n">
        <f aca="false">IF(N128="nulová",J128,0)</f>
        <v>0</v>
      </c>
      <c r="BJ128" s="3" t="s">
        <v>118</v>
      </c>
      <c r="BK128" s="185" t="n">
        <f aca="false">ROUND(I128*H128,2)</f>
        <v>0</v>
      </c>
      <c r="BL128" s="3" t="s">
        <v>117</v>
      </c>
      <c r="BM128" s="184" t="s">
        <v>136</v>
      </c>
    </row>
    <row r="129" s="27" customFormat="true" ht="16.5" hidden="false" customHeight="true" outlineLevel="0" collapsed="false">
      <c r="A129" s="22"/>
      <c r="B129" s="171"/>
      <c r="C129" s="186" t="s">
        <v>128</v>
      </c>
      <c r="D129" s="186" t="s">
        <v>129</v>
      </c>
      <c r="E129" s="187" t="s">
        <v>137</v>
      </c>
      <c r="F129" s="188" t="s">
        <v>138</v>
      </c>
      <c r="G129" s="189" t="s">
        <v>135</v>
      </c>
      <c r="H129" s="190" t="n">
        <v>29</v>
      </c>
      <c r="I129" s="191"/>
      <c r="J129" s="192" t="n">
        <f aca="false">ROUND(I129*H129,2)</f>
        <v>0</v>
      </c>
      <c r="K129" s="193"/>
      <c r="L129" s="194"/>
      <c r="M129" s="195"/>
      <c r="N129" s="196" t="s">
        <v>40</v>
      </c>
      <c r="O129" s="65"/>
      <c r="P129" s="182" t="n">
        <f aca="false">O129*H129</f>
        <v>0</v>
      </c>
      <c r="Q129" s="182" t="n">
        <v>0</v>
      </c>
      <c r="R129" s="182" t="n">
        <f aca="false">Q129*H129</f>
        <v>0</v>
      </c>
      <c r="S129" s="182" t="n">
        <v>0</v>
      </c>
      <c r="T129" s="183" t="n">
        <f aca="false">S129*H129</f>
        <v>0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R129" s="184" t="s">
        <v>132</v>
      </c>
      <c r="AT129" s="184" t="s">
        <v>129</v>
      </c>
      <c r="AU129" s="184" t="s">
        <v>118</v>
      </c>
      <c r="AY129" s="3" t="s">
        <v>111</v>
      </c>
      <c r="BE129" s="185" t="n">
        <f aca="false">IF(N129="základná",J129,0)</f>
        <v>0</v>
      </c>
      <c r="BF129" s="185" t="n">
        <f aca="false">IF(N129="znížená",J129,0)</f>
        <v>0</v>
      </c>
      <c r="BG129" s="185" t="n">
        <f aca="false">IF(N129="zákl. prenesená",J129,0)</f>
        <v>0</v>
      </c>
      <c r="BH129" s="185" t="n">
        <f aca="false">IF(N129="zníž. prenesená",J129,0)</f>
        <v>0</v>
      </c>
      <c r="BI129" s="185" t="n">
        <f aca="false">IF(N129="nulová",J129,0)</f>
        <v>0</v>
      </c>
      <c r="BJ129" s="3" t="s">
        <v>118</v>
      </c>
      <c r="BK129" s="185" t="n">
        <f aca="false">ROUND(I129*H129,2)</f>
        <v>0</v>
      </c>
      <c r="BL129" s="3" t="s">
        <v>117</v>
      </c>
      <c r="BM129" s="184" t="s">
        <v>139</v>
      </c>
    </row>
    <row r="130" s="27" customFormat="true" ht="24.15" hidden="false" customHeight="true" outlineLevel="0" collapsed="false">
      <c r="A130" s="22"/>
      <c r="B130" s="171"/>
      <c r="C130" s="186" t="s">
        <v>79</v>
      </c>
      <c r="D130" s="186" t="s">
        <v>129</v>
      </c>
      <c r="E130" s="187" t="s">
        <v>140</v>
      </c>
      <c r="F130" s="188" t="s">
        <v>141</v>
      </c>
      <c r="G130" s="189" t="s">
        <v>135</v>
      </c>
      <c r="H130" s="190" t="n">
        <v>1.6</v>
      </c>
      <c r="I130" s="191"/>
      <c r="J130" s="192" t="n">
        <f aca="false">ROUND(I130*H130,2)</f>
        <v>0</v>
      </c>
      <c r="K130" s="193"/>
      <c r="L130" s="194"/>
      <c r="M130" s="195"/>
      <c r="N130" s="196" t="s">
        <v>40</v>
      </c>
      <c r="O130" s="65"/>
      <c r="P130" s="182" t="n">
        <f aca="false">O130*H130</f>
        <v>0</v>
      </c>
      <c r="Q130" s="182" t="n">
        <v>0</v>
      </c>
      <c r="R130" s="182" t="n">
        <f aca="false">Q130*H130</f>
        <v>0</v>
      </c>
      <c r="S130" s="182" t="n">
        <v>0</v>
      </c>
      <c r="T130" s="183" t="n">
        <f aca="false">S130*H130</f>
        <v>0</v>
      </c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R130" s="184" t="s">
        <v>132</v>
      </c>
      <c r="AT130" s="184" t="s">
        <v>129</v>
      </c>
      <c r="AU130" s="184" t="s">
        <v>118</v>
      </c>
      <c r="AY130" s="3" t="s">
        <v>111</v>
      </c>
      <c r="BE130" s="185" t="n">
        <f aca="false">IF(N130="základná",J130,0)</f>
        <v>0</v>
      </c>
      <c r="BF130" s="185" t="n">
        <f aca="false">IF(N130="znížená",J130,0)</f>
        <v>0</v>
      </c>
      <c r="BG130" s="185" t="n">
        <f aca="false">IF(N130="zákl. prenesená",J130,0)</f>
        <v>0</v>
      </c>
      <c r="BH130" s="185" t="n">
        <f aca="false">IF(N130="zníž. prenesená",J130,0)</f>
        <v>0</v>
      </c>
      <c r="BI130" s="185" t="n">
        <f aca="false">IF(N130="nulová",J130,0)</f>
        <v>0</v>
      </c>
      <c r="BJ130" s="3" t="s">
        <v>118</v>
      </c>
      <c r="BK130" s="185" t="n">
        <f aca="false">ROUND(I130*H130,2)</f>
        <v>0</v>
      </c>
      <c r="BL130" s="3" t="s">
        <v>117</v>
      </c>
      <c r="BM130" s="184" t="s">
        <v>142</v>
      </c>
    </row>
    <row r="131" s="27" customFormat="true" ht="37.8" hidden="false" customHeight="true" outlineLevel="0" collapsed="false">
      <c r="A131" s="22"/>
      <c r="B131" s="171"/>
      <c r="C131" s="186" t="s">
        <v>132</v>
      </c>
      <c r="D131" s="186" t="s">
        <v>129</v>
      </c>
      <c r="E131" s="187" t="s">
        <v>143</v>
      </c>
      <c r="F131" s="188" t="s">
        <v>144</v>
      </c>
      <c r="G131" s="189" t="s">
        <v>145</v>
      </c>
      <c r="H131" s="190" t="n">
        <v>1</v>
      </c>
      <c r="I131" s="191"/>
      <c r="J131" s="192" t="n">
        <f aca="false">ROUND(I131*H131,2)</f>
        <v>0</v>
      </c>
      <c r="K131" s="193"/>
      <c r="L131" s="194"/>
      <c r="M131" s="195"/>
      <c r="N131" s="196" t="s">
        <v>40</v>
      </c>
      <c r="O131" s="65"/>
      <c r="P131" s="182" t="n">
        <f aca="false">O131*H131</f>
        <v>0</v>
      </c>
      <c r="Q131" s="182" t="n">
        <v>0</v>
      </c>
      <c r="R131" s="182" t="n">
        <f aca="false">Q131*H131</f>
        <v>0</v>
      </c>
      <c r="S131" s="182" t="n">
        <v>0</v>
      </c>
      <c r="T131" s="183" t="n">
        <f aca="false">S131*H131</f>
        <v>0</v>
      </c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R131" s="184" t="s">
        <v>132</v>
      </c>
      <c r="AT131" s="184" t="s">
        <v>129</v>
      </c>
      <c r="AU131" s="184" t="s">
        <v>118</v>
      </c>
      <c r="AY131" s="3" t="s">
        <v>111</v>
      </c>
      <c r="BE131" s="185" t="n">
        <f aca="false">IF(N131="základná",J131,0)</f>
        <v>0</v>
      </c>
      <c r="BF131" s="185" t="n">
        <f aca="false">IF(N131="znížená",J131,0)</f>
        <v>0</v>
      </c>
      <c r="BG131" s="185" t="n">
        <f aca="false">IF(N131="zákl. prenesená",J131,0)</f>
        <v>0</v>
      </c>
      <c r="BH131" s="185" t="n">
        <f aca="false">IF(N131="zníž. prenesená",J131,0)</f>
        <v>0</v>
      </c>
      <c r="BI131" s="185" t="n">
        <f aca="false">IF(N131="nulová",J131,0)</f>
        <v>0</v>
      </c>
      <c r="BJ131" s="3" t="s">
        <v>118</v>
      </c>
      <c r="BK131" s="185" t="n">
        <f aca="false">ROUND(I131*H131,2)</f>
        <v>0</v>
      </c>
      <c r="BL131" s="3" t="s">
        <v>117</v>
      </c>
      <c r="BM131" s="184" t="s">
        <v>146</v>
      </c>
    </row>
    <row r="132" s="157" customFormat="true" ht="22.8" hidden="false" customHeight="true" outlineLevel="0" collapsed="false">
      <c r="B132" s="158"/>
      <c r="D132" s="159" t="s">
        <v>73</v>
      </c>
      <c r="E132" s="169" t="s">
        <v>128</v>
      </c>
      <c r="F132" s="169" t="s">
        <v>147</v>
      </c>
      <c r="I132" s="161"/>
      <c r="J132" s="170" t="n">
        <f aca="false">BK132</f>
        <v>0</v>
      </c>
      <c r="L132" s="158"/>
      <c r="M132" s="163"/>
      <c r="N132" s="164"/>
      <c r="O132" s="164"/>
      <c r="P132" s="165" t="n">
        <f aca="false">SUM(P133:P134)</f>
        <v>0</v>
      </c>
      <c r="Q132" s="164"/>
      <c r="R132" s="165" t="n">
        <f aca="false">SUM(R133:R134)</f>
        <v>0</v>
      </c>
      <c r="S132" s="164"/>
      <c r="T132" s="166" t="n">
        <f aca="false">SUM(T133:T134)</f>
        <v>0</v>
      </c>
      <c r="AR132" s="159" t="s">
        <v>12</v>
      </c>
      <c r="AT132" s="167" t="s">
        <v>73</v>
      </c>
      <c r="AU132" s="167" t="s">
        <v>12</v>
      </c>
      <c r="AY132" s="159" t="s">
        <v>111</v>
      </c>
      <c r="BK132" s="168" t="n">
        <f aca="false">SUM(BK133:BK134)</f>
        <v>0</v>
      </c>
    </row>
    <row r="133" s="27" customFormat="true" ht="37.8" hidden="false" customHeight="true" outlineLevel="0" collapsed="false">
      <c r="A133" s="22"/>
      <c r="B133" s="171"/>
      <c r="C133" s="172" t="s">
        <v>148</v>
      </c>
      <c r="D133" s="172" t="s">
        <v>113</v>
      </c>
      <c r="E133" s="173" t="s">
        <v>149</v>
      </c>
      <c r="F133" s="174" t="s">
        <v>150</v>
      </c>
      <c r="G133" s="175" t="s">
        <v>122</v>
      </c>
      <c r="H133" s="176" t="n">
        <v>42.64</v>
      </c>
      <c r="I133" s="177"/>
      <c r="J133" s="178" t="n">
        <f aca="false">ROUND(I133*H133,2)</f>
        <v>0</v>
      </c>
      <c r="K133" s="179"/>
      <c r="L133" s="23"/>
      <c r="M133" s="180"/>
      <c r="N133" s="181" t="s">
        <v>40</v>
      </c>
      <c r="O133" s="65"/>
      <c r="P133" s="182" t="n">
        <f aca="false">O133*H133</f>
        <v>0</v>
      </c>
      <c r="Q133" s="182" t="n">
        <v>0</v>
      </c>
      <c r="R133" s="182" t="n">
        <f aca="false">Q133*H133</f>
        <v>0</v>
      </c>
      <c r="S133" s="182" t="n">
        <v>0</v>
      </c>
      <c r="T133" s="183" t="n">
        <f aca="false">S133*H133</f>
        <v>0</v>
      </c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R133" s="184" t="s">
        <v>117</v>
      </c>
      <c r="AT133" s="184" t="s">
        <v>113</v>
      </c>
      <c r="AU133" s="184" t="s">
        <v>118</v>
      </c>
      <c r="AY133" s="3" t="s">
        <v>111</v>
      </c>
      <c r="BE133" s="185" t="n">
        <f aca="false">IF(N133="základná",J133,0)</f>
        <v>0</v>
      </c>
      <c r="BF133" s="185" t="n">
        <f aca="false">IF(N133="znížená",J133,0)</f>
        <v>0</v>
      </c>
      <c r="BG133" s="185" t="n">
        <f aca="false">IF(N133="zákl. prenesená",J133,0)</f>
        <v>0</v>
      </c>
      <c r="BH133" s="185" t="n">
        <f aca="false">IF(N133="zníž. prenesená",J133,0)</f>
        <v>0</v>
      </c>
      <c r="BI133" s="185" t="n">
        <f aca="false">IF(N133="nulová",J133,0)</f>
        <v>0</v>
      </c>
      <c r="BJ133" s="3" t="s">
        <v>118</v>
      </c>
      <c r="BK133" s="185" t="n">
        <f aca="false">ROUND(I133*H133,2)</f>
        <v>0</v>
      </c>
      <c r="BL133" s="3" t="s">
        <v>117</v>
      </c>
      <c r="BM133" s="184" t="s">
        <v>151</v>
      </c>
    </row>
    <row r="134" s="27" customFormat="true" ht="24.15" hidden="false" customHeight="true" outlineLevel="0" collapsed="false">
      <c r="A134" s="22"/>
      <c r="B134" s="171"/>
      <c r="C134" s="172" t="s">
        <v>136</v>
      </c>
      <c r="D134" s="172" t="s">
        <v>113</v>
      </c>
      <c r="E134" s="173" t="s">
        <v>152</v>
      </c>
      <c r="F134" s="174" t="s">
        <v>153</v>
      </c>
      <c r="G134" s="175" t="s">
        <v>116</v>
      </c>
      <c r="H134" s="176" t="n">
        <v>5.81</v>
      </c>
      <c r="I134" s="177"/>
      <c r="J134" s="178" t="n">
        <f aca="false">ROUND(I134*H134,2)</f>
        <v>0</v>
      </c>
      <c r="K134" s="179"/>
      <c r="L134" s="23"/>
      <c r="M134" s="180"/>
      <c r="N134" s="181" t="s">
        <v>40</v>
      </c>
      <c r="O134" s="65"/>
      <c r="P134" s="182" t="n">
        <f aca="false">O134*H134</f>
        <v>0</v>
      </c>
      <c r="Q134" s="182" t="n">
        <v>0</v>
      </c>
      <c r="R134" s="182" t="n">
        <f aca="false">Q134*H134</f>
        <v>0</v>
      </c>
      <c r="S134" s="182" t="n">
        <v>0</v>
      </c>
      <c r="T134" s="183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84" t="s">
        <v>117</v>
      </c>
      <c r="AT134" s="184" t="s">
        <v>113</v>
      </c>
      <c r="AU134" s="184" t="s">
        <v>118</v>
      </c>
      <c r="AY134" s="3" t="s">
        <v>111</v>
      </c>
      <c r="BE134" s="185" t="n">
        <f aca="false">IF(N134="základná",J134,0)</f>
        <v>0</v>
      </c>
      <c r="BF134" s="185" t="n">
        <f aca="false">IF(N134="znížená",J134,0)</f>
        <v>0</v>
      </c>
      <c r="BG134" s="185" t="n">
        <f aca="false">IF(N134="zákl. prenesená",J134,0)</f>
        <v>0</v>
      </c>
      <c r="BH134" s="185" t="n">
        <f aca="false">IF(N134="zníž. prenesená",J134,0)</f>
        <v>0</v>
      </c>
      <c r="BI134" s="185" t="n">
        <f aca="false">IF(N134="nulová",J134,0)</f>
        <v>0</v>
      </c>
      <c r="BJ134" s="3" t="s">
        <v>118</v>
      </c>
      <c r="BK134" s="185" t="n">
        <f aca="false">ROUND(I134*H134,2)</f>
        <v>0</v>
      </c>
      <c r="BL134" s="3" t="s">
        <v>117</v>
      </c>
      <c r="BM134" s="184" t="s">
        <v>6</v>
      </c>
    </row>
    <row r="135" s="157" customFormat="true" ht="22.8" hidden="false" customHeight="true" outlineLevel="0" collapsed="false">
      <c r="B135" s="158"/>
      <c r="D135" s="159" t="s">
        <v>73</v>
      </c>
      <c r="E135" s="169" t="s">
        <v>154</v>
      </c>
      <c r="F135" s="169" t="s">
        <v>155</v>
      </c>
      <c r="I135" s="161"/>
      <c r="J135" s="170" t="n">
        <f aca="false">BK135</f>
        <v>0</v>
      </c>
      <c r="L135" s="158"/>
      <c r="M135" s="163"/>
      <c r="N135" s="164"/>
      <c r="O135" s="164"/>
      <c r="P135" s="165" t="n">
        <f aca="false">P136</f>
        <v>0</v>
      </c>
      <c r="Q135" s="164"/>
      <c r="R135" s="165" t="n">
        <f aca="false">R136</f>
        <v>0</v>
      </c>
      <c r="S135" s="164"/>
      <c r="T135" s="166" t="n">
        <f aca="false">T136</f>
        <v>0</v>
      </c>
      <c r="AR135" s="159" t="s">
        <v>12</v>
      </c>
      <c r="AT135" s="167" t="s">
        <v>73</v>
      </c>
      <c r="AU135" s="167" t="s">
        <v>12</v>
      </c>
      <c r="AY135" s="159" t="s">
        <v>111</v>
      </c>
      <c r="BK135" s="168" t="n">
        <f aca="false">BK136</f>
        <v>0</v>
      </c>
    </row>
    <row r="136" s="27" customFormat="true" ht="33" hidden="false" customHeight="true" outlineLevel="0" collapsed="false">
      <c r="A136" s="22"/>
      <c r="B136" s="171"/>
      <c r="C136" s="172" t="s">
        <v>156</v>
      </c>
      <c r="D136" s="172" t="s">
        <v>113</v>
      </c>
      <c r="E136" s="173" t="s">
        <v>157</v>
      </c>
      <c r="F136" s="174" t="s">
        <v>158</v>
      </c>
      <c r="G136" s="175" t="s">
        <v>159</v>
      </c>
      <c r="H136" s="176" t="n">
        <v>50.116</v>
      </c>
      <c r="I136" s="177"/>
      <c r="J136" s="178" t="n">
        <f aca="false">ROUND(I136*H136,2)</f>
        <v>0</v>
      </c>
      <c r="K136" s="179"/>
      <c r="L136" s="23"/>
      <c r="M136" s="197"/>
      <c r="N136" s="198" t="s">
        <v>40</v>
      </c>
      <c r="O136" s="199"/>
      <c r="P136" s="200" t="n">
        <f aca="false">O136*H136</f>
        <v>0</v>
      </c>
      <c r="Q136" s="200" t="n">
        <v>0</v>
      </c>
      <c r="R136" s="200" t="n">
        <f aca="false">Q136*H136</f>
        <v>0</v>
      </c>
      <c r="S136" s="200" t="n">
        <v>0</v>
      </c>
      <c r="T136" s="201" t="n">
        <f aca="false"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84" t="s">
        <v>117</v>
      </c>
      <c r="AT136" s="184" t="s">
        <v>113</v>
      </c>
      <c r="AU136" s="184" t="s">
        <v>118</v>
      </c>
      <c r="AY136" s="3" t="s">
        <v>111</v>
      </c>
      <c r="BE136" s="185" t="n">
        <f aca="false">IF(N136="základná",J136,0)</f>
        <v>0</v>
      </c>
      <c r="BF136" s="185" t="n">
        <f aca="false">IF(N136="znížená",J136,0)</f>
        <v>0</v>
      </c>
      <c r="BG136" s="185" t="n">
        <f aca="false">IF(N136="zákl. prenesená",J136,0)</f>
        <v>0</v>
      </c>
      <c r="BH136" s="185" t="n">
        <f aca="false">IF(N136="zníž. prenesená",J136,0)</f>
        <v>0</v>
      </c>
      <c r="BI136" s="185" t="n">
        <f aca="false">IF(N136="nulová",J136,0)</f>
        <v>0</v>
      </c>
      <c r="BJ136" s="3" t="s">
        <v>118</v>
      </c>
      <c r="BK136" s="185" t="n">
        <f aca="false">ROUND(I136*H136,2)</f>
        <v>0</v>
      </c>
      <c r="BL136" s="3" t="s">
        <v>117</v>
      </c>
      <c r="BM136" s="184" t="s">
        <v>160</v>
      </c>
    </row>
    <row r="137" s="27" customFormat="true" ht="6.95" hidden="false" customHeight="true" outlineLevel="0" collapsed="false">
      <c r="A137" s="22"/>
      <c r="B137" s="49"/>
      <c r="C137" s="50"/>
      <c r="D137" s="50"/>
      <c r="E137" s="50"/>
      <c r="F137" s="50"/>
      <c r="G137" s="50"/>
      <c r="H137" s="50"/>
      <c r="I137" s="50"/>
      <c r="J137" s="50"/>
      <c r="K137" s="50"/>
      <c r="L137" s="23"/>
      <c r="M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</row>
  </sheetData>
  <autoFilter ref="C118:K136"/>
  <mergeCells count="9">
    <mergeCell ref="L2:V2"/>
    <mergeCell ref="E7:H7"/>
    <mergeCell ref="E9:H9"/>
    <mergeCell ref="E18:H18"/>
    <mergeCell ref="E27:H27"/>
    <mergeCell ref="E82:H82"/>
    <mergeCell ref="E84:H84"/>
    <mergeCell ref="E109:H109"/>
    <mergeCell ref="E111:H111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LibreOffice/7.0.1.2$Windows_X86_64 LibreOffice_project/7cbcfc562f6eb6708b5ff7d7397325de9e764452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2022-05-18T13:41:03Z</dcterms:created>
  <dc:creator>ADRIAN-RJR\Adrian RJR</dc:creator>
  <dc:description/>
  <dc:language>sk-SK</dc:language>
  <cp:lastModifiedBy/>
  <dcterms:modified xsi:type="dcterms:W3CDTF">2022-05-18T15:41:42Z</dcterms:modified>
  <cp:revision>1</cp:revision>
  <dc:subject/>
  <dc:title/>
</cp:coreProperties>
</file>