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5 - SO 04 - prístrešok na..." sheetId="2" state="visible" r:id="rId3"/>
  </sheets>
  <definedNames>
    <definedName function="false" hidden="false" localSheetId="1" name="_xlnm.Print_Area" vbProcedure="false">'5 - SO 04 - prístrešok na...'!$C$4:$J$73,'5 - SO 04 - prístrešok na...'!$C$79:$J$100,'5 - SO 04 - prístrešok na...'!$C$106:$J$131</definedName>
    <definedName function="false" hidden="false" localSheetId="1" name="_xlnm.Print_Titles" vbProcedure="false">'5 - SO 04 - prístrešok na...'!$118:$118</definedName>
    <definedName function="false" hidden="true" localSheetId="1" name="_xlnm._FilterDatabase" vbProcedure="false">'5 - SO 04 - prístrešok na...'!$C$118:$K$131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<sst xmlns="http://schemas.openxmlformats.org/spreadsheetml/2006/main" count="350" uniqueCount="143">
  <si>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</si>
  <si>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</si>
  <si>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</si>
  <si>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</si>
  <si>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</si>
  <si>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</si>
  <si>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</si>
  <si>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</si>
  <si>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</si>
  <si>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</si>
  <si>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</si>
  <si>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</si>
  <si>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</si>
  <si>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</si>
  <si>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</si>
  <si>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</si>
  <si>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</si>
  <si>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</si>
  <si>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</si>
  <si>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</si>
  <si>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</si>
  <si>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</si>
  <si>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</si>
  <si>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</si>
  <si>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</si>
  <si>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</si>
  <si>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</si>
  <si>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</si>
  <si>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</si>
  <si>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</si>
  <si>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</si>
  <si>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</si>
  <si>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</si>
  <si>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</si>
  <si>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</si>
  <si>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</si>
  <si>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</si>
  <si>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</si>
  <si>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</si>
  <si>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</si>
  <si>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</si>
  <si>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</si>
  <si>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</si>
  <si>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</si>
  <si>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</si>
  <si>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</si>
  <si>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</si>
  <si>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</si>
  <si>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</si>
  <si>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</si>
  <si>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</si>
  <si>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</si>
  <si>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</si>
  <si>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</si>
  <si>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</si>
  <si>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</si>
  <si>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</si>
  <si>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</si>
  <si>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</si>
  <si>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</si>
  <si>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</si>
  <si>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</si>
  <si>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</si>
  <si>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</si>
  <si>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</si>
  <si>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</si>
  <si>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</si>
  <si>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</si>
  <si>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</si>
  <si>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</si>
  <si>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</si>
  <si>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</si>
  <si>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</si>
  <si>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</si>
  <si>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</si>
  <si>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</si>
  <si>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</si>
  <si>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</si>
  <si>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</si>
  <si>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5</t>
  </si>
  <si>
    <t xml:space="preserve">SO 04 - prístrešok na bicykle</t>
  </si>
  <si>
    <t xml:space="preserve">STA</t>
  </si>
  <si>
    <t xml:space="preserve">{4dfcf03e-45dc-457b-a826-6083b217b815}</t>
  </si>
  <si>
    <t xml:space="preserve">KRYCÍ LIST ROZPOČTU</t>
  </si>
  <si>
    <t xml:space="preserve">Objekt:</t>
  </si>
  <si>
    <t xml:space="preserve">5 - SO 04 - prístrešok na bicykle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</si>
  <si>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</si>
  <si>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</si>
  <si>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</si>
  <si>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</si>
  <si>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</si>
  <si>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</si>
  <si>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1 - Zemné práce</t>
  </si>
  <si>
    <t xml:space="preserve">    2 - Zakladanie</t>
  </si>
  <si>
    <t xml:space="preserve">    6 - Úpravy povrchov, podlahy, osadenie</t>
  </si>
  <si>
    <t xml:space="preserve">    99 - Presun hmôt HSV</t>
  </si>
  <si>
    <t xml:space="preserve">VRN - Vedľajšie rozpočtové náklady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</si>
  <si>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</si>
  <si>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</si>
  <si>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</si>
  <si>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</si>
  <si>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</si>
  <si>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</si>
  <si>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</si>
  <si>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</si>
  <si>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</si>
  <si>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</si>
  <si>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</si>
  <si>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</si>
  <si>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</si>
  <si>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</si>
  <si>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</si>
  <si>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Zemné práce</t>
  </si>
  <si>
    <t xml:space="preserve">K</t>
  </si>
  <si>
    <t xml:space="preserve">121101002</t>
  </si>
  <si>
    <t xml:space="preserve">Odstránenie ornice ručne s vodorov. premiest., na hromady do 50 m hr. nad 150 mm</t>
  </si>
  <si>
    <t xml:space="preserve">m3</t>
  </si>
  <si>
    <t xml:space="preserve">4</t>
  </si>
  <si>
    <t xml:space="preserve">2</t>
  </si>
  <si>
    <t xml:space="preserve">Zakladanie</t>
  </si>
  <si>
    <t xml:space="preserve">273321312</t>
  </si>
  <si>
    <t xml:space="preserve">Betón základových dosiek, železový (bez výstuže), tr. C 20/25</t>
  </si>
  <si>
    <t xml:space="preserve">3</t>
  </si>
  <si>
    <t xml:space="preserve">273362442</t>
  </si>
  <si>
    <t xml:space="preserve">Výstuž základových dosiek zo zvár. sietí KARI, priemer drôtu 8/8 mm, veľkosť oka 150x150 mm - s prekrytim - ulozena 2X</t>
  </si>
  <si>
    <t xml:space="preserve">m2</t>
  </si>
  <si>
    <t xml:space="preserve">6</t>
  </si>
  <si>
    <t xml:space="preserve">Úpravy povrchov, podlahy, osadenie</t>
  </si>
  <si>
    <t xml:space="preserve">631571003</t>
  </si>
  <si>
    <t xml:space="preserve">Násyp zo štrkopiesku 0-32 (pre spevnenie podkladu)</t>
  </si>
  <si>
    <t xml:space="preserve">8</t>
  </si>
  <si>
    <t xml:space="preserve">99</t>
  </si>
  <si>
    <t xml:space="preserve">Presun hmôt HSV</t>
  </si>
  <si>
    <t xml:space="preserve">998223011</t>
  </si>
  <si>
    <t xml:space="preserve">Presun hmôt pre pozemné komunikácie s krytom dláždeným (822 2.3, 822 5.3) akejkoľvek dĺžky objektu</t>
  </si>
  <si>
    <t xml:space="preserve">t</t>
  </si>
  <si>
    <t xml:space="preserve">10</t>
  </si>
  <si>
    <t xml:space="preserve">VRN</t>
  </si>
  <si>
    <t xml:space="preserve">Vedľajšie rozpočtové náklady</t>
  </si>
  <si>
    <t xml:space="preserve">000500011</t>
  </si>
  <si>
    <t xml:space="preserve">D+M, Prístrešok na bicykle EDG110-02 (edge), strecha a bočné steny z kaleného skla + oceľové stojany  s gumovou opierkou na bicykle STE410(edge tyre) alebo ekvivalent</t>
  </si>
  <si>
    <t xml:space="preserve">kpl</t>
  </si>
  <si>
    <t xml:space="preserve">12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</si>
</sst>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67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16.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'5 - SO 04 - prístrešok na...'!J30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'5 - SO 04 - prístrešok na...'!P119</f>
        <v>0</v>
      </c>
      <c r="AV95" s="100" t="n">
        <f aca="false">'5 - SO 04 - prístrešok na...'!J33</f>
        <v>0</v>
      </c>
      <c r="AW95" s="100" t="n">
        <f aca="false">'5 - SO 04 - prístrešok na...'!J34</f>
        <v>0</v>
      </c>
      <c r="AX95" s="100" t="n">
        <f aca="false">'5 - SO 04 - prístrešok na...'!J35</f>
        <v>0</v>
      </c>
      <c r="AY95" s="100" t="n">
        <f aca="false">'5 - SO 04 - prístrešok na...'!J36</f>
        <v>0</v>
      </c>
      <c r="AZ95" s="100" t="n">
        <f aca="false">'5 - SO 04 - prístrešok na...'!F33</f>
        <v>0</v>
      </c>
      <c r="BA95" s="100" t="n">
        <f aca="false">'5 - SO 04 - prístrešok na...'!F34</f>
        <v>0</v>
      </c>
      <c r="BB95" s="100" t="n">
        <f aca="false">'5 - SO 04 - prístrešok na...'!F35</f>
        <v>0</v>
      </c>
      <c r="BC95" s="100" t="n">
        <f aca="false">'5 - SO 04 - prístrešok na...'!F36</f>
        <v>0</v>
      </c>
      <c r="BD95" s="102" t="n">
        <f aca="false">'5 - SO 04 - prístrešok na...'!F37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5 - SO 04 - prístrešok na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32"/>
  <sheetViews>
    <sheetView showFormulas="false" showGridLines="false" showRowColHeaders="true" showZeros="true" rightToLeft="false" tabSelected="true" showOutlineSymbols="true" defaultGridColor="true" view="pageBreakPreview" topLeftCell="A20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ROUND(J119,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ROUND((SUM(BE119:BE131)),  2)</f>
        <v>0</v>
      </c>
      <c r="G33" s="119"/>
      <c r="H33" s="119"/>
      <c r="I33" s="120" t="n">
        <v>0.2</v>
      </c>
      <c r="J33" s="118" t="n">
        <f aca="false">ROUND(((SUM(BE119:BE131))*I33),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ROUND((SUM(BF119:BF131)),  2)</f>
        <v>0</v>
      </c>
      <c r="G34" s="119"/>
      <c r="H34" s="119"/>
      <c r="I34" s="120" t="n">
        <v>0.2</v>
      </c>
      <c r="J34" s="118" t="n">
        <f aca="false">ROUND(((SUM(BF119:BF131))*I34),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ROUND((SUM(BG119:BG131)),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ROUND((SUM(BH119:BH131)),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ROUND((SUM(BI119:BI131)),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SOŠ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5 - SO 04 - prístrešok na bicykle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J119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J120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J121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J123</f>
        <v>0</v>
      </c>
      <c r="L96" s="141"/>
    </row>
    <row r="97" s="140" customFormat="true" ht="19.95" hidden="false" customHeight="true" outlineLevel="0" collapsed="false">
      <c r="B97" s="141"/>
      <c r="D97" s="142" t="s">
        <v>94</v>
      </c>
      <c r="E97" s="143"/>
      <c r="F97" s="143"/>
      <c r="G97" s="143"/>
      <c r="H97" s="143"/>
      <c r="I97" s="143"/>
      <c r="J97" s="144" t="n">
        <f aca="false">J126</f>
        <v>0</v>
      </c>
      <c r="L97" s="141"/>
    </row>
    <row r="98" s="140" customFormat="true" ht="19.95" hidden="false" customHeight="true" outlineLevel="0" collapsed="false">
      <c r="B98" s="141"/>
      <c r="D98" s="142" t="s">
        <v>95</v>
      </c>
      <c r="E98" s="143"/>
      <c r="F98" s="143"/>
      <c r="G98" s="143"/>
      <c r="H98" s="143"/>
      <c r="I98" s="143"/>
      <c r="J98" s="144" t="n">
        <f aca="false">J128</f>
        <v>0</v>
      </c>
      <c r="L98" s="141"/>
    </row>
    <row r="99" s="135" customFormat="true" ht="24.95" hidden="false" customHeight="true" outlineLevel="0" collapsed="false">
      <c r="B99" s="136"/>
      <c r="D99" s="137" t="s">
        <v>96</v>
      </c>
      <c r="E99" s="138"/>
      <c r="F99" s="138"/>
      <c r="G99" s="138"/>
      <c r="H99" s="138"/>
      <c r="I99" s="138"/>
      <c r="J99" s="139" t="n">
        <f aca="false">J130</f>
        <v>0</v>
      </c>
      <c r="L99" s="136"/>
    </row>
    <row r="100" s="27" customFormat="true" ht="21.85" hidden="false" customHeight="true" outlineLevel="0" collapsed="false">
      <c r="A100" s="22"/>
      <c r="B100" s="23"/>
      <c r="C100" s="22"/>
      <c r="D100" s="22"/>
      <c r="E100" s="22"/>
      <c r="F100" s="22"/>
      <c r="G100" s="22"/>
      <c r="H100" s="22"/>
      <c r="I100" s="22"/>
      <c r="J100" s="22"/>
      <c r="K100" s="22"/>
      <c r="L100" s="44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="27" customFormat="true" ht="6.95" hidden="false" customHeight="true" outlineLevel="0" collapsed="false">
      <c r="A101" s="22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5" s="27" customFormat="true" ht="6.95" hidden="false" customHeight="true" outlineLevel="0" collapsed="false">
      <c r="A105" s="22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24.95" hidden="false" customHeight="true" outlineLevel="0" collapsed="false">
      <c r="A106" s="22"/>
      <c r="B106" s="23"/>
      <c r="C106" s="7" t="s">
        <v>97</v>
      </c>
      <c r="D106" s="22"/>
      <c r="E106" s="22"/>
      <c r="F106" s="22"/>
      <c r="G106" s="22"/>
      <c r="H106" s="22"/>
      <c r="I106" s="22"/>
      <c r="J106" s="22"/>
      <c r="K106" s="22"/>
      <c r="L106" s="44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="27" customFormat="true" ht="6.9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22"/>
      <c r="J107" s="22"/>
      <c r="K107" s="22"/>
      <c r="L107" s="44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12" hidden="false" customHeight="true" outlineLevel="0" collapsed="false">
      <c r="A108" s="22"/>
      <c r="B108" s="23"/>
      <c r="C108" s="15" t="s">
        <v>14</v>
      </c>
      <c r="D108" s="22"/>
      <c r="E108" s="22"/>
      <c r="F108" s="22"/>
      <c r="G108" s="22"/>
      <c r="H108" s="22"/>
      <c r="I108" s="22"/>
      <c r="J108" s="22"/>
      <c r="K108" s="2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16.5" hidden="false" customHeight="true" outlineLevel="0" collapsed="false">
      <c r="A109" s="22"/>
      <c r="B109" s="23"/>
      <c r="C109" s="22"/>
      <c r="D109" s="22"/>
      <c r="E109" s="106" t="str">
        <f aca="false">E7</f>
        <v>SOŠ Tornaľa - modernizácia odborného vzdelávania - budova SOŠ</v>
      </c>
      <c r="F109" s="106"/>
      <c r="G109" s="106"/>
      <c r="H109" s="106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84</v>
      </c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6.5" hidden="false" customHeight="true" outlineLevel="0" collapsed="false">
      <c r="A111" s="22"/>
      <c r="B111" s="23"/>
      <c r="C111" s="22"/>
      <c r="D111" s="22"/>
      <c r="E111" s="107" t="str">
        <f aca="false">E9</f>
        <v>5 - SO 04 - prístrešok na bicykle</v>
      </c>
      <c r="F111" s="107"/>
      <c r="G111" s="107"/>
      <c r="H111" s="107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18</v>
      </c>
      <c r="D113" s="22"/>
      <c r="E113" s="22"/>
      <c r="F113" s="16" t="str">
        <f aca="false">F12</f>
        <v>Tornaľa</v>
      </c>
      <c r="G113" s="22"/>
      <c r="H113" s="22"/>
      <c r="I113" s="15" t="s">
        <v>20</v>
      </c>
      <c r="J113" s="108" t="str">
        <f aca="false">IF(J12="","",J12)</f>
        <v>18. 5. 2022</v>
      </c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25.65" hidden="false" customHeight="true" outlineLevel="0" collapsed="false">
      <c r="A115" s="22"/>
      <c r="B115" s="23"/>
      <c r="C115" s="15" t="s">
        <v>22</v>
      </c>
      <c r="D115" s="22"/>
      <c r="E115" s="22"/>
      <c r="F115" s="16" t="str">
        <f aca="false">E15</f>
        <v>Banskobystrický samosprávny kraj</v>
      </c>
      <c r="G115" s="22"/>
      <c r="H115" s="22"/>
      <c r="I115" s="15" t="s">
        <v>28</v>
      </c>
      <c r="J115" s="131" t="str">
        <f aca="false">E21</f>
        <v>Ing. Arch. Mário Regec</v>
      </c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26</v>
      </c>
      <c r="D116" s="22"/>
      <c r="E116" s="22"/>
      <c r="F116" s="16" t="str">
        <f aca="false">IF(E18="","",E18)</f>
        <v>Vyplň údaj</v>
      </c>
      <c r="G116" s="22"/>
      <c r="H116" s="22"/>
      <c r="I116" s="15" t="s">
        <v>31</v>
      </c>
      <c r="J116" s="131" t="str">
        <f aca="false">E24</f>
        <v>Ing. Marian Magyar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52" customFormat="true" ht="29.3" hidden="false" customHeight="true" outlineLevel="0" collapsed="false">
      <c r="A118" s="145"/>
      <c r="B118" s="146"/>
      <c r="C118" s="147" t="s">
        <v>98</v>
      </c>
      <c r="D118" s="148" t="s">
        <v>59</v>
      </c>
      <c r="E118" s="148" t="s">
        <v>55</v>
      </c>
      <c r="F118" s="148" t="s">
        <v>56</v>
      </c>
      <c r="G118" s="148" t="s">
        <v>99</v>
      </c>
      <c r="H118" s="148" t="s">
        <v>100</v>
      </c>
      <c r="I118" s="148" t="s">
        <v>101</v>
      </c>
      <c r="J118" s="149" t="s">
        <v>88</v>
      </c>
      <c r="K118" s="150" t="s">
        <v>102</v>
      </c>
      <c r="L118" s="151"/>
      <c r="M118" s="73"/>
      <c r="N118" s="74" t="s">
        <v>38</v>
      </c>
      <c r="O118" s="74" t="s">
        <v>103</v>
      </c>
      <c r="P118" s="74" t="s">
        <v>104</v>
      </c>
      <c r="Q118" s="74" t="s">
        <v>105</v>
      </c>
      <c r="R118" s="74" t="s">
        <v>106</v>
      </c>
      <c r="S118" s="74" t="s">
        <v>107</v>
      </c>
      <c r="T118" s="75" t="s">
        <v>108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="27" customFormat="true" ht="22.8" hidden="false" customHeight="true" outlineLevel="0" collapsed="false">
      <c r="A119" s="22"/>
      <c r="B119" s="23"/>
      <c r="C119" s="81" t="s">
        <v>89</v>
      </c>
      <c r="D119" s="22"/>
      <c r="E119" s="22"/>
      <c r="F119" s="22"/>
      <c r="G119" s="22"/>
      <c r="H119" s="22"/>
      <c r="I119" s="22"/>
      <c r="J119" s="153" t="n">
        <f aca="false">BK119</f>
        <v>0</v>
      </c>
      <c r="K119" s="22"/>
      <c r="L119" s="23"/>
      <c r="M119" s="76"/>
      <c r="N119" s="63"/>
      <c r="O119" s="77"/>
      <c r="P119" s="154" t="n">
        <f aca="false">P120+P130</f>
        <v>0</v>
      </c>
      <c r="Q119" s="77"/>
      <c r="R119" s="154" t="n">
        <f aca="false">R120+R130</f>
        <v>3.40041636174</v>
      </c>
      <c r="S119" s="77"/>
      <c r="T119" s="155" t="n">
        <f aca="false">T120+T130</f>
        <v>0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73</v>
      </c>
      <c r="AU119" s="3" t="s">
        <v>90</v>
      </c>
      <c r="BK119" s="156" t="n">
        <f aca="false">BK120+BK130</f>
        <v>0</v>
      </c>
    </row>
    <row r="120" s="157" customFormat="true" ht="25.9" hidden="false" customHeight="true" outlineLevel="0" collapsed="false">
      <c r="B120" s="158"/>
      <c r="D120" s="159" t="s">
        <v>73</v>
      </c>
      <c r="E120" s="160" t="s">
        <v>109</v>
      </c>
      <c r="F120" s="160" t="s">
        <v>110</v>
      </c>
      <c r="I120" s="161"/>
      <c r="J120" s="162" t="n">
        <f aca="false">BK120</f>
        <v>0</v>
      </c>
      <c r="L120" s="158"/>
      <c r="M120" s="163"/>
      <c r="N120" s="164"/>
      <c r="O120" s="164"/>
      <c r="P120" s="165" t="n">
        <f aca="false">P121+P123+P126+P128</f>
        <v>0</v>
      </c>
      <c r="Q120" s="164"/>
      <c r="R120" s="165" t="n">
        <f aca="false">R121+R123+R126+R128</f>
        <v>3.40041636174</v>
      </c>
      <c r="S120" s="164"/>
      <c r="T120" s="166" t="n">
        <f aca="false">T121+T123+T126+T128</f>
        <v>0</v>
      </c>
      <c r="AR120" s="159" t="s">
        <v>12</v>
      </c>
      <c r="AT120" s="167" t="s">
        <v>73</v>
      </c>
      <c r="AU120" s="167" t="s">
        <v>74</v>
      </c>
      <c r="AY120" s="159" t="s">
        <v>111</v>
      </c>
      <c r="BK120" s="168" t="n">
        <f aca="false">BK121+BK123+BK126+BK128</f>
        <v>0</v>
      </c>
    </row>
    <row r="121" s="157" customFormat="true" ht="22.8" hidden="false" customHeight="true" outlineLevel="0" collapsed="false">
      <c r="B121" s="158"/>
      <c r="D121" s="159" t="s">
        <v>73</v>
      </c>
      <c r="E121" s="169" t="s">
        <v>12</v>
      </c>
      <c r="F121" s="169" t="s">
        <v>112</v>
      </c>
      <c r="I121" s="161"/>
      <c r="J121" s="170" t="n">
        <f aca="false">BK121</f>
        <v>0</v>
      </c>
      <c r="L121" s="158"/>
      <c r="M121" s="163"/>
      <c r="N121" s="164"/>
      <c r="O121" s="164"/>
      <c r="P121" s="165" t="n">
        <f aca="false">P122</f>
        <v>0</v>
      </c>
      <c r="Q121" s="164"/>
      <c r="R121" s="165" t="n">
        <f aca="false">R122</f>
        <v>0</v>
      </c>
      <c r="S121" s="164"/>
      <c r="T121" s="166" t="n">
        <f aca="false">T122</f>
        <v>0</v>
      </c>
      <c r="AR121" s="159" t="s">
        <v>12</v>
      </c>
      <c r="AT121" s="167" t="s">
        <v>73</v>
      </c>
      <c r="AU121" s="167" t="s">
        <v>12</v>
      </c>
      <c r="AY121" s="159" t="s">
        <v>111</v>
      </c>
      <c r="BK121" s="168" t="n">
        <f aca="false">BK122</f>
        <v>0</v>
      </c>
    </row>
    <row r="122" s="27" customFormat="true" ht="24.15" hidden="false" customHeight="true" outlineLevel="0" collapsed="false">
      <c r="A122" s="22"/>
      <c r="B122" s="171"/>
      <c r="C122" s="172" t="s">
        <v>12</v>
      </c>
      <c r="D122" s="172" t="s">
        <v>113</v>
      </c>
      <c r="E122" s="173" t="s">
        <v>114</v>
      </c>
      <c r="F122" s="174" t="s">
        <v>115</v>
      </c>
      <c r="G122" s="175" t="s">
        <v>116</v>
      </c>
      <c r="H122" s="176" t="n">
        <v>1.29</v>
      </c>
      <c r="I122" s="177"/>
      <c r="J122" s="178" t="n">
        <f aca="false">ROUND(I122*H122,2)</f>
        <v>0</v>
      </c>
      <c r="K122" s="179"/>
      <c r="L122" s="23"/>
      <c r="M122" s="180"/>
      <c r="N122" s="181" t="s">
        <v>40</v>
      </c>
      <c r="O122" s="65"/>
      <c r="P122" s="182" t="n">
        <f aca="false">O122*H122</f>
        <v>0</v>
      </c>
      <c r="Q122" s="182" t="n">
        <v>0</v>
      </c>
      <c r="R122" s="182" t="n">
        <f aca="false">Q122*H122</f>
        <v>0</v>
      </c>
      <c r="S122" s="182" t="n">
        <v>0</v>
      </c>
      <c r="T122" s="183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84" t="s">
        <v>117</v>
      </c>
      <c r="AT122" s="184" t="s">
        <v>113</v>
      </c>
      <c r="AU122" s="184" t="s">
        <v>118</v>
      </c>
      <c r="AY122" s="3" t="s">
        <v>111</v>
      </c>
      <c r="BE122" s="185" t="n">
        <f aca="false">IF(N122="základná",J122,0)</f>
        <v>0</v>
      </c>
      <c r="BF122" s="185" t="n">
        <f aca="false">IF(N122="znížená",J122,0)</f>
        <v>0</v>
      </c>
      <c r="BG122" s="185" t="n">
        <f aca="false">IF(N122="zákl. prenesená",J122,0)</f>
        <v>0</v>
      </c>
      <c r="BH122" s="185" t="n">
        <f aca="false">IF(N122="zníž. prenesená",J122,0)</f>
        <v>0</v>
      </c>
      <c r="BI122" s="185" t="n">
        <f aca="false">IF(N122="nulová",J122,0)</f>
        <v>0</v>
      </c>
      <c r="BJ122" s="3" t="s">
        <v>118</v>
      </c>
      <c r="BK122" s="185" t="n">
        <f aca="false">ROUND(I122*H122,2)</f>
        <v>0</v>
      </c>
      <c r="BL122" s="3" t="s">
        <v>117</v>
      </c>
      <c r="BM122" s="184" t="s">
        <v>118</v>
      </c>
    </row>
    <row r="123" s="157" customFormat="true" ht="22.8" hidden="false" customHeight="true" outlineLevel="0" collapsed="false">
      <c r="B123" s="158"/>
      <c r="D123" s="159" t="s">
        <v>73</v>
      </c>
      <c r="E123" s="169" t="s">
        <v>118</v>
      </c>
      <c r="F123" s="169" t="s">
        <v>119</v>
      </c>
      <c r="I123" s="161"/>
      <c r="J123" s="170" t="n">
        <f aca="false">BK123</f>
        <v>0</v>
      </c>
      <c r="L123" s="158"/>
      <c r="M123" s="163"/>
      <c r="N123" s="164"/>
      <c r="O123" s="164"/>
      <c r="P123" s="165" t="n">
        <f aca="false">SUM(P124:P125)</f>
        <v>0</v>
      </c>
      <c r="Q123" s="164"/>
      <c r="R123" s="165" t="n">
        <f aca="false">SUM(R124:R125)</f>
        <v>2.21555136174</v>
      </c>
      <c r="S123" s="164"/>
      <c r="T123" s="166" t="n">
        <f aca="false">SUM(T124:T125)</f>
        <v>0</v>
      </c>
      <c r="AR123" s="159" t="s">
        <v>12</v>
      </c>
      <c r="AT123" s="167" t="s">
        <v>73</v>
      </c>
      <c r="AU123" s="167" t="s">
        <v>12</v>
      </c>
      <c r="AY123" s="159" t="s">
        <v>111</v>
      </c>
      <c r="BK123" s="168" t="n">
        <f aca="false">SUM(BK124:BK125)</f>
        <v>0</v>
      </c>
    </row>
    <row r="124" s="27" customFormat="true" ht="24.15" hidden="false" customHeight="true" outlineLevel="0" collapsed="false">
      <c r="A124" s="22"/>
      <c r="B124" s="171"/>
      <c r="C124" s="172" t="s">
        <v>118</v>
      </c>
      <c r="D124" s="172" t="s">
        <v>113</v>
      </c>
      <c r="E124" s="173" t="s">
        <v>120</v>
      </c>
      <c r="F124" s="174" t="s">
        <v>121</v>
      </c>
      <c r="G124" s="175" t="s">
        <v>116</v>
      </c>
      <c r="H124" s="176" t="n">
        <v>0.96</v>
      </c>
      <c r="I124" s="177"/>
      <c r="J124" s="178" t="n">
        <f aca="false">ROUND(I124*H124,2)</f>
        <v>0</v>
      </c>
      <c r="K124" s="179"/>
      <c r="L124" s="23"/>
      <c r="M124" s="180"/>
      <c r="N124" s="181" t="s">
        <v>40</v>
      </c>
      <c r="O124" s="65"/>
      <c r="P124" s="182" t="n">
        <f aca="false">O124*H124</f>
        <v>0</v>
      </c>
      <c r="Q124" s="182" t="n">
        <v>2.215134204</v>
      </c>
      <c r="R124" s="182" t="n">
        <f aca="false">Q124*H124</f>
        <v>2.12652883584</v>
      </c>
      <c r="S124" s="182" t="n">
        <v>0</v>
      </c>
      <c r="T124" s="183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84" t="s">
        <v>117</v>
      </c>
      <c r="AT124" s="184" t="s">
        <v>113</v>
      </c>
      <c r="AU124" s="184" t="s">
        <v>118</v>
      </c>
      <c r="AY124" s="3" t="s">
        <v>111</v>
      </c>
      <c r="BE124" s="185" t="n">
        <f aca="false">IF(N124="základná",J124,0)</f>
        <v>0</v>
      </c>
      <c r="BF124" s="185" t="n">
        <f aca="false">IF(N124="znížená",J124,0)</f>
        <v>0</v>
      </c>
      <c r="BG124" s="185" t="n">
        <f aca="false">IF(N124="zákl. prenesená",J124,0)</f>
        <v>0</v>
      </c>
      <c r="BH124" s="185" t="n">
        <f aca="false">IF(N124="zníž. prenesená",J124,0)</f>
        <v>0</v>
      </c>
      <c r="BI124" s="185" t="n">
        <f aca="false">IF(N124="nulová",J124,0)</f>
        <v>0</v>
      </c>
      <c r="BJ124" s="3" t="s">
        <v>118</v>
      </c>
      <c r="BK124" s="185" t="n">
        <f aca="false">ROUND(I124*H124,2)</f>
        <v>0</v>
      </c>
      <c r="BL124" s="3" t="s">
        <v>117</v>
      </c>
      <c r="BM124" s="184" t="s">
        <v>117</v>
      </c>
    </row>
    <row r="125" s="27" customFormat="true" ht="37.8" hidden="false" customHeight="true" outlineLevel="0" collapsed="false">
      <c r="A125" s="22"/>
      <c r="B125" s="171"/>
      <c r="C125" s="172" t="s">
        <v>122</v>
      </c>
      <c r="D125" s="172" t="s">
        <v>113</v>
      </c>
      <c r="E125" s="173" t="s">
        <v>123</v>
      </c>
      <c r="F125" s="174" t="s">
        <v>124</v>
      </c>
      <c r="G125" s="175" t="s">
        <v>125</v>
      </c>
      <c r="H125" s="176" t="n">
        <v>14.19</v>
      </c>
      <c r="I125" s="177"/>
      <c r="J125" s="178" t="n">
        <f aca="false">ROUND(I125*H125,2)</f>
        <v>0</v>
      </c>
      <c r="K125" s="179"/>
      <c r="L125" s="23"/>
      <c r="M125" s="180"/>
      <c r="N125" s="181" t="s">
        <v>40</v>
      </c>
      <c r="O125" s="65"/>
      <c r="P125" s="182" t="n">
        <f aca="false">O125*H125</f>
        <v>0</v>
      </c>
      <c r="Q125" s="182" t="n">
        <v>0.00627361</v>
      </c>
      <c r="R125" s="182" t="n">
        <f aca="false">Q125*H125</f>
        <v>0.0890225259</v>
      </c>
      <c r="S125" s="182" t="n">
        <v>0</v>
      </c>
      <c r="T125" s="183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84" t="s">
        <v>117</v>
      </c>
      <c r="AT125" s="184" t="s">
        <v>113</v>
      </c>
      <c r="AU125" s="184" t="s">
        <v>118</v>
      </c>
      <c r="AY125" s="3" t="s">
        <v>111</v>
      </c>
      <c r="BE125" s="185" t="n">
        <f aca="false">IF(N125="základná",J125,0)</f>
        <v>0</v>
      </c>
      <c r="BF125" s="185" t="n">
        <f aca="false">IF(N125="znížená",J125,0)</f>
        <v>0</v>
      </c>
      <c r="BG125" s="185" t="n">
        <f aca="false">IF(N125="zákl. prenesená",J125,0)</f>
        <v>0</v>
      </c>
      <c r="BH125" s="185" t="n">
        <f aca="false">IF(N125="zníž. prenesená",J125,0)</f>
        <v>0</v>
      </c>
      <c r="BI125" s="185" t="n">
        <f aca="false">IF(N125="nulová",J125,0)</f>
        <v>0</v>
      </c>
      <c r="BJ125" s="3" t="s">
        <v>118</v>
      </c>
      <c r="BK125" s="185" t="n">
        <f aca="false">ROUND(I125*H125,2)</f>
        <v>0</v>
      </c>
      <c r="BL125" s="3" t="s">
        <v>117</v>
      </c>
      <c r="BM125" s="184" t="s">
        <v>126</v>
      </c>
    </row>
    <row r="126" s="157" customFormat="true" ht="22.8" hidden="false" customHeight="true" outlineLevel="0" collapsed="false">
      <c r="B126" s="158"/>
      <c r="D126" s="159" t="s">
        <v>73</v>
      </c>
      <c r="E126" s="169" t="s">
        <v>126</v>
      </c>
      <c r="F126" s="169" t="s">
        <v>127</v>
      </c>
      <c r="I126" s="161"/>
      <c r="J126" s="170" t="n">
        <f aca="false">BK126</f>
        <v>0</v>
      </c>
      <c r="L126" s="158"/>
      <c r="M126" s="163"/>
      <c r="N126" s="164"/>
      <c r="O126" s="164"/>
      <c r="P126" s="165" t="n">
        <f aca="false">P127</f>
        <v>0</v>
      </c>
      <c r="Q126" s="164"/>
      <c r="R126" s="165" t="n">
        <f aca="false">R127</f>
        <v>1.184865</v>
      </c>
      <c r="S126" s="164"/>
      <c r="T126" s="166" t="n">
        <f aca="false">T127</f>
        <v>0</v>
      </c>
      <c r="AR126" s="159" t="s">
        <v>12</v>
      </c>
      <c r="AT126" s="167" t="s">
        <v>73</v>
      </c>
      <c r="AU126" s="167" t="s">
        <v>12</v>
      </c>
      <c r="AY126" s="159" t="s">
        <v>111</v>
      </c>
      <c r="BK126" s="168" t="n">
        <f aca="false">BK127</f>
        <v>0</v>
      </c>
    </row>
    <row r="127" s="27" customFormat="true" ht="21.75" hidden="false" customHeight="true" outlineLevel="0" collapsed="false">
      <c r="A127" s="22"/>
      <c r="B127" s="171"/>
      <c r="C127" s="172" t="s">
        <v>117</v>
      </c>
      <c r="D127" s="172" t="s">
        <v>113</v>
      </c>
      <c r="E127" s="173" t="s">
        <v>128</v>
      </c>
      <c r="F127" s="174" t="s">
        <v>129</v>
      </c>
      <c r="G127" s="175" t="s">
        <v>116</v>
      </c>
      <c r="H127" s="176" t="n">
        <v>0.645</v>
      </c>
      <c r="I127" s="177"/>
      <c r="J127" s="178" t="n">
        <f aca="false">ROUND(I127*H127,2)</f>
        <v>0</v>
      </c>
      <c r="K127" s="179"/>
      <c r="L127" s="23"/>
      <c r="M127" s="180"/>
      <c r="N127" s="181" t="s">
        <v>40</v>
      </c>
      <c r="O127" s="65"/>
      <c r="P127" s="182" t="n">
        <f aca="false">O127*H127</f>
        <v>0</v>
      </c>
      <c r="Q127" s="182" t="n">
        <v>1.837</v>
      </c>
      <c r="R127" s="182" t="n">
        <f aca="false">Q127*H127</f>
        <v>1.184865</v>
      </c>
      <c r="S127" s="182" t="n">
        <v>0</v>
      </c>
      <c r="T127" s="18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117</v>
      </c>
      <c r="AT127" s="184" t="s">
        <v>113</v>
      </c>
      <c r="AU127" s="184" t="s">
        <v>118</v>
      </c>
      <c r="AY127" s="3" t="s">
        <v>111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118</v>
      </c>
      <c r="BK127" s="185" t="n">
        <f aca="false">ROUND(I127*H127,2)</f>
        <v>0</v>
      </c>
      <c r="BL127" s="3" t="s">
        <v>117</v>
      </c>
      <c r="BM127" s="184" t="s">
        <v>130</v>
      </c>
    </row>
    <row r="128" s="157" customFormat="true" ht="22.8" hidden="false" customHeight="true" outlineLevel="0" collapsed="false">
      <c r="B128" s="158"/>
      <c r="D128" s="159" t="s">
        <v>73</v>
      </c>
      <c r="E128" s="169" t="s">
        <v>131</v>
      </c>
      <c r="F128" s="169" t="s">
        <v>132</v>
      </c>
      <c r="I128" s="161"/>
      <c r="J128" s="170" t="n">
        <f aca="false">BK128</f>
        <v>0</v>
      </c>
      <c r="L128" s="158"/>
      <c r="M128" s="163"/>
      <c r="N128" s="164"/>
      <c r="O128" s="164"/>
      <c r="P128" s="165" t="n">
        <f aca="false">P129</f>
        <v>0</v>
      </c>
      <c r="Q128" s="164"/>
      <c r="R128" s="165" t="n">
        <f aca="false">R129</f>
        <v>0</v>
      </c>
      <c r="S128" s="164"/>
      <c r="T128" s="166" t="n">
        <f aca="false">T129</f>
        <v>0</v>
      </c>
      <c r="AR128" s="159" t="s">
        <v>12</v>
      </c>
      <c r="AT128" s="167" t="s">
        <v>73</v>
      </c>
      <c r="AU128" s="167" t="s">
        <v>12</v>
      </c>
      <c r="AY128" s="159" t="s">
        <v>111</v>
      </c>
      <c r="BK128" s="168" t="n">
        <f aca="false">BK129</f>
        <v>0</v>
      </c>
    </row>
    <row r="129" s="27" customFormat="true" ht="33" hidden="false" customHeight="true" outlineLevel="0" collapsed="false">
      <c r="A129" s="22"/>
      <c r="B129" s="171"/>
      <c r="C129" s="172" t="s">
        <v>79</v>
      </c>
      <c r="D129" s="172" t="s">
        <v>113</v>
      </c>
      <c r="E129" s="173" t="s">
        <v>133</v>
      </c>
      <c r="F129" s="174" t="s">
        <v>134</v>
      </c>
      <c r="G129" s="175" t="s">
        <v>135</v>
      </c>
      <c r="H129" s="176" t="n">
        <v>3.4</v>
      </c>
      <c r="I129" s="177"/>
      <c r="J129" s="178" t="n">
        <f aca="false">ROUND(I129*H129,2)</f>
        <v>0</v>
      </c>
      <c r="K129" s="179"/>
      <c r="L129" s="23"/>
      <c r="M129" s="180"/>
      <c r="N129" s="181" t="s">
        <v>40</v>
      </c>
      <c r="O129" s="65"/>
      <c r="P129" s="182" t="n">
        <f aca="false">O129*H129</f>
        <v>0</v>
      </c>
      <c r="Q129" s="182" t="n">
        <v>0</v>
      </c>
      <c r="R129" s="182" t="n">
        <f aca="false">Q129*H129</f>
        <v>0</v>
      </c>
      <c r="S129" s="182" t="n">
        <v>0</v>
      </c>
      <c r="T129" s="18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117</v>
      </c>
      <c r="AT129" s="184" t="s">
        <v>113</v>
      </c>
      <c r="AU129" s="184" t="s">
        <v>118</v>
      </c>
      <c r="AY129" s="3" t="s">
        <v>111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118</v>
      </c>
      <c r="BK129" s="185" t="n">
        <f aca="false">ROUND(I129*H129,2)</f>
        <v>0</v>
      </c>
      <c r="BL129" s="3" t="s">
        <v>117</v>
      </c>
      <c r="BM129" s="184" t="s">
        <v>136</v>
      </c>
    </row>
    <row r="130" s="157" customFormat="true" ht="25.9" hidden="false" customHeight="true" outlineLevel="0" collapsed="false">
      <c r="B130" s="158"/>
      <c r="D130" s="159" t="s">
        <v>73</v>
      </c>
      <c r="E130" s="160" t="s">
        <v>137</v>
      </c>
      <c r="F130" s="160" t="s">
        <v>138</v>
      </c>
      <c r="I130" s="161"/>
      <c r="J130" s="162" t="n">
        <f aca="false">BK130</f>
        <v>0</v>
      </c>
      <c r="L130" s="158"/>
      <c r="M130" s="163"/>
      <c r="N130" s="164"/>
      <c r="O130" s="164"/>
      <c r="P130" s="165" t="n">
        <f aca="false">P131</f>
        <v>0</v>
      </c>
      <c r="Q130" s="164"/>
      <c r="R130" s="165" t="n">
        <f aca="false">R131</f>
        <v>0</v>
      </c>
      <c r="S130" s="164"/>
      <c r="T130" s="166" t="n">
        <f aca="false">T131</f>
        <v>0</v>
      </c>
      <c r="AR130" s="159" t="s">
        <v>79</v>
      </c>
      <c r="AT130" s="167" t="s">
        <v>73</v>
      </c>
      <c r="AU130" s="167" t="s">
        <v>74</v>
      </c>
      <c r="AY130" s="159" t="s">
        <v>111</v>
      </c>
      <c r="BK130" s="168" t="n">
        <f aca="false">BK131</f>
        <v>0</v>
      </c>
    </row>
    <row r="131" s="27" customFormat="true" ht="49.05" hidden="false" customHeight="true" outlineLevel="0" collapsed="false">
      <c r="A131" s="22"/>
      <c r="B131" s="171"/>
      <c r="C131" s="172" t="s">
        <v>126</v>
      </c>
      <c r="D131" s="172" t="s">
        <v>113</v>
      </c>
      <c r="E131" s="173" t="s">
        <v>139</v>
      </c>
      <c r="F131" s="174" t="s">
        <v>140</v>
      </c>
      <c r="G131" s="175" t="s">
        <v>141</v>
      </c>
      <c r="H131" s="176" t="n">
        <v>1</v>
      </c>
      <c r="I131" s="177"/>
      <c r="J131" s="178" t="n">
        <f aca="false">ROUND(I131*H131,2)</f>
        <v>0</v>
      </c>
      <c r="K131" s="179"/>
      <c r="L131" s="23"/>
      <c r="M131" s="186"/>
      <c r="N131" s="187" t="s">
        <v>40</v>
      </c>
      <c r="O131" s="188"/>
      <c r="P131" s="189" t="n">
        <f aca="false">O131*H131</f>
        <v>0</v>
      </c>
      <c r="Q131" s="189" t="n">
        <v>0</v>
      </c>
      <c r="R131" s="189" t="n">
        <f aca="false">Q131*H131</f>
        <v>0</v>
      </c>
      <c r="S131" s="189" t="n">
        <v>0</v>
      </c>
      <c r="T131" s="190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117</v>
      </c>
      <c r="AT131" s="184" t="s">
        <v>113</v>
      </c>
      <c r="AU131" s="184" t="s">
        <v>12</v>
      </c>
      <c r="AY131" s="3" t="s">
        <v>111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118</v>
      </c>
      <c r="BK131" s="185" t="n">
        <f aca="false">ROUND(I131*H131,2)</f>
        <v>0</v>
      </c>
      <c r="BL131" s="3" t="s">
        <v>117</v>
      </c>
      <c r="BM131" s="184" t="s">
        <v>142</v>
      </c>
    </row>
    <row r="132" s="27" customFormat="true" ht="6.95" hidden="false" customHeight="true" outlineLevel="0" collapsed="false">
      <c r="A132" s="22"/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23"/>
      <c r="M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</sheetData>
  <autoFilter ref="C118:K131"/>
  <mergeCells count="9">
    <mergeCell ref="L2:V2"/>
    <mergeCell ref="E7:H7"/>
    <mergeCell ref="E9:H9"/>
    <mergeCell ref="E18:H18"/>
    <mergeCell ref="E27:H27"/>
    <mergeCell ref="E82:H82"/>
    <mergeCell ref="E84:H84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2022-05-18T13:28:54Z</dcterms:created>
  <dc:creator>ADRIAN-RJR\Adrian RJR</dc:creator>
  <dc:description/>
  <dc:language>sk-SK</dc:language>
  <cp:lastModifiedBy/>
  <dcterms:modified xsi:type="dcterms:W3CDTF">2022-05-18T15:29:41Z</dcterms:modified>
  <cp:revision>1</cp:revision>
  <dc:subject/>
  <dc:title/>
</cp:coreProperties>
</file>