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28692" windowHeight="12672" activeTab="1"/>
  </bookViews>
  <sheets>
    <sheet name="1 - UK" sheetId="1" r:id="rId1"/>
    <sheet name="1.1 - KOTOLŇA" sheetId="2" r:id="rId2"/>
  </sheets>
  <externalReferences>
    <externalReference r:id="rId3"/>
  </externalReferences>
  <definedNames>
    <definedName name="_xlnm._FilterDatabase" localSheetId="0" hidden="1">'1 - UK'!$C$126:$K$219</definedName>
    <definedName name="_xlnm._FilterDatabase" localSheetId="1" hidden="1">'1.1 - KOTOLŇA'!$C$128:$K$217</definedName>
    <definedName name="_xlnm.Print_Titles" localSheetId="0">'1 - UK'!$126:$126</definedName>
    <definedName name="_xlnm.Print_Titles" localSheetId="1">'1.1 - KOTOLŇA'!$128:$128</definedName>
    <definedName name="_xlnm.Print_Area" localSheetId="0">'1 - UK'!$C$4:$J$76,'1 - UK'!$C$82:$J$108,'1 - UK'!$C$114:$J$219</definedName>
    <definedName name="_xlnm.Print_Area" localSheetId="1">'1.1 - KOTOLŇA'!$C$4:$J$76,'1.1 - KOTOLŇA'!$C$82:$J$110,'1.1 - KOTOLŇA'!$C$116:$J$217</definedName>
  </definedNames>
  <calcPr calcId="124519"/>
</workbook>
</file>

<file path=xl/calcChain.xml><?xml version="1.0" encoding="utf-8"?>
<calcChain xmlns="http://schemas.openxmlformats.org/spreadsheetml/2006/main">
  <c r="BK217" i="2"/>
  <c r="BI217"/>
  <c r="BH217"/>
  <c r="BG217"/>
  <c r="BF217"/>
  <c r="BE217"/>
  <c r="J217"/>
  <c r="BK216"/>
  <c r="BI216"/>
  <c r="BH216"/>
  <c r="BG216"/>
  <c r="BE216"/>
  <c r="J216"/>
  <c r="BF216" s="1"/>
  <c r="BK215"/>
  <c r="BI215"/>
  <c r="BH215"/>
  <c r="BG215"/>
  <c r="BE215"/>
  <c r="J215"/>
  <c r="BF215" s="1"/>
  <c r="BK214"/>
  <c r="BI214"/>
  <c r="BH214"/>
  <c r="BG214"/>
  <c r="BF214"/>
  <c r="BE214"/>
  <c r="J214"/>
  <c r="BK213"/>
  <c r="BK212" s="1"/>
  <c r="J212" s="1"/>
  <c r="J109" s="1"/>
  <c r="BI213"/>
  <c r="BH213"/>
  <c r="BG213"/>
  <c r="BF213"/>
  <c r="BE213"/>
  <c r="J213"/>
  <c r="BK211"/>
  <c r="BI211"/>
  <c r="BH211"/>
  <c r="BG211"/>
  <c r="BE211"/>
  <c r="T211"/>
  <c r="R211"/>
  <c r="P211"/>
  <c r="J211"/>
  <c r="BF211" s="1"/>
  <c r="BK210"/>
  <c r="BI210"/>
  <c r="BH210"/>
  <c r="BG210"/>
  <c r="BE210"/>
  <c r="T210"/>
  <c r="R210"/>
  <c r="P210"/>
  <c r="P208" s="1"/>
  <c r="J210"/>
  <c r="BF210" s="1"/>
  <c r="BK209"/>
  <c r="BI209"/>
  <c r="BH209"/>
  <c r="BG209"/>
  <c r="BF209"/>
  <c r="BE209"/>
  <c r="T209"/>
  <c r="R209"/>
  <c r="R208" s="1"/>
  <c r="P209"/>
  <c r="J209"/>
  <c r="BK208"/>
  <c r="J208" s="1"/>
  <c r="J108" s="1"/>
  <c r="T208"/>
  <c r="BK207"/>
  <c r="BI207"/>
  <c r="BH207"/>
  <c r="BG207"/>
  <c r="BF207"/>
  <c r="BE207"/>
  <c r="T207"/>
  <c r="R207"/>
  <c r="P207"/>
  <c r="J207"/>
  <c r="BK206"/>
  <c r="BI206"/>
  <c r="BH206"/>
  <c r="BG206"/>
  <c r="BE206"/>
  <c r="T206"/>
  <c r="R206"/>
  <c r="P206"/>
  <c r="J206"/>
  <c r="BF206" s="1"/>
  <c r="BK205"/>
  <c r="BK204" s="1"/>
  <c r="BI205"/>
  <c r="BH205"/>
  <c r="BG205"/>
  <c r="BE205"/>
  <c r="T205"/>
  <c r="R205"/>
  <c r="P205"/>
  <c r="P204" s="1"/>
  <c r="J205"/>
  <c r="BF205" s="1"/>
  <c r="T204"/>
  <c r="R204"/>
  <c r="BK203"/>
  <c r="BI203"/>
  <c r="BH203"/>
  <c r="BG203"/>
  <c r="BE203"/>
  <c r="T203"/>
  <c r="R203"/>
  <c r="P203"/>
  <c r="P202" s="1"/>
  <c r="P201" s="1"/>
  <c r="J203"/>
  <c r="BF203" s="1"/>
  <c r="BK202"/>
  <c r="T202"/>
  <c r="T201" s="1"/>
  <c r="R202"/>
  <c r="J202"/>
  <c r="R201"/>
  <c r="BK200"/>
  <c r="BK198" s="1"/>
  <c r="J198" s="1"/>
  <c r="J104" s="1"/>
  <c r="BI200"/>
  <c r="BH200"/>
  <c r="BG200"/>
  <c r="BE200"/>
  <c r="T200"/>
  <c r="R200"/>
  <c r="R198" s="1"/>
  <c r="P200"/>
  <c r="J200"/>
  <c r="BF200" s="1"/>
  <c r="BK199"/>
  <c r="BI199"/>
  <c r="BH199"/>
  <c r="BG199"/>
  <c r="BE199"/>
  <c r="T199"/>
  <c r="R199"/>
  <c r="P199"/>
  <c r="P198" s="1"/>
  <c r="J199"/>
  <c r="BF199" s="1"/>
  <c r="T198"/>
  <c r="BK197"/>
  <c r="BI197"/>
  <c r="BH197"/>
  <c r="BG197"/>
  <c r="BE197"/>
  <c r="T197"/>
  <c r="R197"/>
  <c r="P197"/>
  <c r="J197"/>
  <c r="BF197" s="1"/>
  <c r="BK196"/>
  <c r="BI196"/>
  <c r="BH196"/>
  <c r="BG196"/>
  <c r="BF196"/>
  <c r="BE196"/>
  <c r="T196"/>
  <c r="R196"/>
  <c r="P196"/>
  <c r="J196"/>
  <c r="BK195"/>
  <c r="BI195"/>
  <c r="BH195"/>
  <c r="BG195"/>
  <c r="BE195"/>
  <c r="T195"/>
  <c r="R195"/>
  <c r="P195"/>
  <c r="J195"/>
  <c r="BF195" s="1"/>
  <c r="BK194"/>
  <c r="BI194"/>
  <c r="BH194"/>
  <c r="BG194"/>
  <c r="BE194"/>
  <c r="T194"/>
  <c r="R194"/>
  <c r="P194"/>
  <c r="J194"/>
  <c r="BF194" s="1"/>
  <c r="BK193"/>
  <c r="BI193"/>
  <c r="BH193"/>
  <c r="BG193"/>
  <c r="BF193"/>
  <c r="BE193"/>
  <c r="T193"/>
  <c r="R193"/>
  <c r="P193"/>
  <c r="J193"/>
  <c r="BK192"/>
  <c r="BI192"/>
  <c r="BH192"/>
  <c r="BG192"/>
  <c r="BF192"/>
  <c r="BE192"/>
  <c r="T192"/>
  <c r="R192"/>
  <c r="P192"/>
  <c r="J192"/>
  <c r="BK191"/>
  <c r="BI191"/>
  <c r="BH191"/>
  <c r="BG191"/>
  <c r="BE191"/>
  <c r="T191"/>
  <c r="R191"/>
  <c r="P191"/>
  <c r="J191"/>
  <c r="BF191" s="1"/>
  <c r="BK190"/>
  <c r="BI190"/>
  <c r="BH190"/>
  <c r="BG190"/>
  <c r="BF190"/>
  <c r="BE190"/>
  <c r="T190"/>
  <c r="R190"/>
  <c r="P190"/>
  <c r="J190"/>
  <c r="BK189"/>
  <c r="BI189"/>
  <c r="BH189"/>
  <c r="BG189"/>
  <c r="BF189"/>
  <c r="BE189"/>
  <c r="T189"/>
  <c r="R189"/>
  <c r="P189"/>
  <c r="J189"/>
  <c r="BK188"/>
  <c r="BI188"/>
  <c r="BH188"/>
  <c r="BG188"/>
  <c r="BE188"/>
  <c r="T188"/>
  <c r="R188"/>
  <c r="P188"/>
  <c r="J188"/>
  <c r="BF188" s="1"/>
  <c r="BK187"/>
  <c r="BI187"/>
  <c r="BH187"/>
  <c r="BG187"/>
  <c r="BF187"/>
  <c r="BE187"/>
  <c r="T187"/>
  <c r="R187"/>
  <c r="P187"/>
  <c r="J187"/>
  <c r="BK186"/>
  <c r="BI186"/>
  <c r="BH186"/>
  <c r="BG186"/>
  <c r="BF186"/>
  <c r="BE186"/>
  <c r="T186"/>
  <c r="R186"/>
  <c r="P186"/>
  <c r="J186"/>
  <c r="BK185"/>
  <c r="BI185"/>
  <c r="BH185"/>
  <c r="BG185"/>
  <c r="BE185"/>
  <c r="T185"/>
  <c r="R185"/>
  <c r="P185"/>
  <c r="J185"/>
  <c r="BF185" s="1"/>
  <c r="BK184"/>
  <c r="BI184"/>
  <c r="BH184"/>
  <c r="BG184"/>
  <c r="BF184"/>
  <c r="BE184"/>
  <c r="T184"/>
  <c r="R184"/>
  <c r="P184"/>
  <c r="J184"/>
  <c r="BK183"/>
  <c r="BI183"/>
  <c r="BH183"/>
  <c r="BG183"/>
  <c r="BF183"/>
  <c r="BE183"/>
  <c r="T183"/>
  <c r="R183"/>
  <c r="P183"/>
  <c r="J183"/>
  <c r="BK182"/>
  <c r="BI182"/>
  <c r="BH182"/>
  <c r="BG182"/>
  <c r="BE182"/>
  <c r="T182"/>
  <c r="T180" s="1"/>
  <c r="R182"/>
  <c r="P182"/>
  <c r="J182"/>
  <c r="BF182" s="1"/>
  <c r="BK181"/>
  <c r="BI181"/>
  <c r="BH181"/>
  <c r="BG181"/>
  <c r="BF181"/>
  <c r="BE181"/>
  <c r="T181"/>
  <c r="R181"/>
  <c r="R180" s="1"/>
  <c r="P181"/>
  <c r="P180" s="1"/>
  <c r="J181"/>
  <c r="BK180"/>
  <c r="J180"/>
  <c r="J103" s="1"/>
  <c r="BK179"/>
  <c r="BI179"/>
  <c r="BH179"/>
  <c r="BG179"/>
  <c r="BF179"/>
  <c r="BE179"/>
  <c r="T179"/>
  <c r="R179"/>
  <c r="P179"/>
  <c r="J179"/>
  <c r="BK178"/>
  <c r="BI178"/>
  <c r="BH178"/>
  <c r="BG178"/>
  <c r="BE178"/>
  <c r="T178"/>
  <c r="R178"/>
  <c r="P178"/>
  <c r="J178"/>
  <c r="BF178" s="1"/>
  <c r="BK177"/>
  <c r="BI177"/>
  <c r="BH177"/>
  <c r="BG177"/>
  <c r="BE177"/>
  <c r="T177"/>
  <c r="R177"/>
  <c r="P177"/>
  <c r="J177"/>
  <c r="BF177" s="1"/>
  <c r="BK176"/>
  <c r="BI176"/>
  <c r="BH176"/>
  <c r="BG176"/>
  <c r="BF176"/>
  <c r="BE176"/>
  <c r="T176"/>
  <c r="R176"/>
  <c r="P176"/>
  <c r="J176"/>
  <c r="BK175"/>
  <c r="BI175"/>
  <c r="BH175"/>
  <c r="BG175"/>
  <c r="BE175"/>
  <c r="T175"/>
  <c r="R175"/>
  <c r="R173" s="1"/>
  <c r="P175"/>
  <c r="J175"/>
  <c r="BF175" s="1"/>
  <c r="BK174"/>
  <c r="BI174"/>
  <c r="BH174"/>
  <c r="BG174"/>
  <c r="BE174"/>
  <c r="T174"/>
  <c r="R174"/>
  <c r="P174"/>
  <c r="P173" s="1"/>
  <c r="J174"/>
  <c r="BF174" s="1"/>
  <c r="BK173"/>
  <c r="T173"/>
  <c r="J173"/>
  <c r="BK172"/>
  <c r="BI172"/>
  <c r="BH172"/>
  <c r="BG172"/>
  <c r="BE172"/>
  <c r="T172"/>
  <c r="R172"/>
  <c r="P172"/>
  <c r="J172"/>
  <c r="BF172" s="1"/>
  <c r="BK171"/>
  <c r="BI171"/>
  <c r="BH171"/>
  <c r="BG171"/>
  <c r="BF171"/>
  <c r="BE171"/>
  <c r="T171"/>
  <c r="R171"/>
  <c r="P171"/>
  <c r="J171"/>
  <c r="BK170"/>
  <c r="BI170"/>
  <c r="BH170"/>
  <c r="BG170"/>
  <c r="BF170"/>
  <c r="BE170"/>
  <c r="T170"/>
  <c r="R170"/>
  <c r="P170"/>
  <c r="J170"/>
  <c r="BK169"/>
  <c r="BI169"/>
  <c r="BH169"/>
  <c r="BG169"/>
  <c r="BE169"/>
  <c r="T169"/>
  <c r="R169"/>
  <c r="P169"/>
  <c r="J169"/>
  <c r="BF169" s="1"/>
  <c r="BK168"/>
  <c r="BI168"/>
  <c r="BH168"/>
  <c r="BG168"/>
  <c r="BF168"/>
  <c r="BE168"/>
  <c r="T168"/>
  <c r="R168"/>
  <c r="P168"/>
  <c r="J168"/>
  <c r="BK167"/>
  <c r="BI167"/>
  <c r="BH167"/>
  <c r="BG167"/>
  <c r="BF167"/>
  <c r="BE167"/>
  <c r="T167"/>
  <c r="R167"/>
  <c r="P167"/>
  <c r="J167"/>
  <c r="BK166"/>
  <c r="BI166"/>
  <c r="BH166"/>
  <c r="BG166"/>
  <c r="BE166"/>
  <c r="T166"/>
  <c r="R166"/>
  <c r="P166"/>
  <c r="J166"/>
  <c r="BF166" s="1"/>
  <c r="BK165"/>
  <c r="BI165"/>
  <c r="BH165"/>
  <c r="BG165"/>
  <c r="BF165"/>
  <c r="BE165"/>
  <c r="T165"/>
  <c r="R165"/>
  <c r="P165"/>
  <c r="J165"/>
  <c r="BK164"/>
  <c r="BI164"/>
  <c r="BH164"/>
  <c r="BG164"/>
  <c r="BF164"/>
  <c r="BE164"/>
  <c r="T164"/>
  <c r="R164"/>
  <c r="P164"/>
  <c r="J164"/>
  <c r="BK163"/>
  <c r="BI163"/>
  <c r="BH163"/>
  <c r="BG163"/>
  <c r="BE163"/>
  <c r="T163"/>
  <c r="T161" s="1"/>
  <c r="R163"/>
  <c r="P163"/>
  <c r="J163"/>
  <c r="BF163" s="1"/>
  <c r="BK162"/>
  <c r="BI162"/>
  <c r="BH162"/>
  <c r="BG162"/>
  <c r="BF162"/>
  <c r="BE162"/>
  <c r="T162"/>
  <c r="R162"/>
  <c r="R161" s="1"/>
  <c r="P162"/>
  <c r="P161" s="1"/>
  <c r="J162"/>
  <c r="BK161"/>
  <c r="J161"/>
  <c r="BK160"/>
  <c r="BI160"/>
  <c r="BH160"/>
  <c r="BG160"/>
  <c r="BF160"/>
  <c r="BE160"/>
  <c r="T160"/>
  <c r="R160"/>
  <c r="P160"/>
  <c r="J160"/>
  <c r="BK159"/>
  <c r="BI159"/>
  <c r="BH159"/>
  <c r="BG159"/>
  <c r="BE159"/>
  <c r="T159"/>
  <c r="R159"/>
  <c r="P159"/>
  <c r="J159"/>
  <c r="BF159" s="1"/>
  <c r="BK158"/>
  <c r="BI158"/>
  <c r="BH158"/>
  <c r="BG158"/>
  <c r="BE158"/>
  <c r="T158"/>
  <c r="R158"/>
  <c r="P158"/>
  <c r="J158"/>
  <c r="BF158" s="1"/>
  <c r="BK157"/>
  <c r="BI157"/>
  <c r="BH157"/>
  <c r="BG157"/>
  <c r="BF157"/>
  <c r="BE157"/>
  <c r="T157"/>
  <c r="R157"/>
  <c r="P157"/>
  <c r="J157"/>
  <c r="BK156"/>
  <c r="BI156"/>
  <c r="BH156"/>
  <c r="BG156"/>
  <c r="BE156"/>
  <c r="T156"/>
  <c r="R156"/>
  <c r="P156"/>
  <c r="J156"/>
  <c r="BF156" s="1"/>
  <c r="BK155"/>
  <c r="BI155"/>
  <c r="BH155"/>
  <c r="BG155"/>
  <c r="BE155"/>
  <c r="T155"/>
  <c r="R155"/>
  <c r="P155"/>
  <c r="J155"/>
  <c r="BF155" s="1"/>
  <c r="BK154"/>
  <c r="BI154"/>
  <c r="BH154"/>
  <c r="BG154"/>
  <c r="BF154"/>
  <c r="BE154"/>
  <c r="T154"/>
  <c r="R154"/>
  <c r="P154"/>
  <c r="J154"/>
  <c r="BK153"/>
  <c r="BI153"/>
  <c r="BH153"/>
  <c r="BG153"/>
  <c r="BE153"/>
  <c r="T153"/>
  <c r="R153"/>
  <c r="P153"/>
  <c r="J153"/>
  <c r="BF153" s="1"/>
  <c r="BK152"/>
  <c r="BI152"/>
  <c r="BH152"/>
  <c r="BG152"/>
  <c r="BE152"/>
  <c r="T152"/>
  <c r="R152"/>
  <c r="P152"/>
  <c r="J152"/>
  <c r="BF152" s="1"/>
  <c r="BK151"/>
  <c r="BI151"/>
  <c r="BH151"/>
  <c r="BG151"/>
  <c r="BF151"/>
  <c r="BE151"/>
  <c r="T151"/>
  <c r="R151"/>
  <c r="P151"/>
  <c r="J151"/>
  <c r="BK150"/>
  <c r="BI150"/>
  <c r="BH150"/>
  <c r="BG150"/>
  <c r="BE150"/>
  <c r="T150"/>
  <c r="R150"/>
  <c r="P150"/>
  <c r="J150"/>
  <c r="BF150" s="1"/>
  <c r="BK149"/>
  <c r="BI149"/>
  <c r="BH149"/>
  <c r="BG149"/>
  <c r="BE149"/>
  <c r="T149"/>
  <c r="R149"/>
  <c r="P149"/>
  <c r="J149"/>
  <c r="BF149" s="1"/>
  <c r="BK148"/>
  <c r="BI148"/>
  <c r="BH148"/>
  <c r="BG148"/>
  <c r="BF148"/>
  <c r="BE148"/>
  <c r="T148"/>
  <c r="R148"/>
  <c r="P148"/>
  <c r="J148"/>
  <c r="BK147"/>
  <c r="BI147"/>
  <c r="BH147"/>
  <c r="BG147"/>
  <c r="BE147"/>
  <c r="T147"/>
  <c r="R147"/>
  <c r="P147"/>
  <c r="J147"/>
  <c r="BF147" s="1"/>
  <c r="BK146"/>
  <c r="BI146"/>
  <c r="BH146"/>
  <c r="BG146"/>
  <c r="BE146"/>
  <c r="T146"/>
  <c r="R146"/>
  <c r="P146"/>
  <c r="J146"/>
  <c r="BF146" s="1"/>
  <c r="BK145"/>
  <c r="BI145"/>
  <c r="BH145"/>
  <c r="BG145"/>
  <c r="BF145"/>
  <c r="BE145"/>
  <c r="T145"/>
  <c r="R145"/>
  <c r="P145"/>
  <c r="J145"/>
  <c r="BK144"/>
  <c r="BK143" s="1"/>
  <c r="J143" s="1"/>
  <c r="J100" s="1"/>
  <c r="BI144"/>
  <c r="BH144"/>
  <c r="BG144"/>
  <c r="BE144"/>
  <c r="T144"/>
  <c r="T143" s="1"/>
  <c r="R144"/>
  <c r="R143" s="1"/>
  <c r="P144"/>
  <c r="J144"/>
  <c r="BF144" s="1"/>
  <c r="P143"/>
  <c r="BK142"/>
  <c r="BI142"/>
  <c r="BH142"/>
  <c r="BG142"/>
  <c r="BF142"/>
  <c r="BE142"/>
  <c r="T142"/>
  <c r="R142"/>
  <c r="P142"/>
  <c r="J142"/>
  <c r="BK141"/>
  <c r="BI141"/>
  <c r="BH141"/>
  <c r="BG141"/>
  <c r="BE141"/>
  <c r="T141"/>
  <c r="R141"/>
  <c r="P141"/>
  <c r="J141"/>
  <c r="BF141" s="1"/>
  <c r="BK140"/>
  <c r="BI140"/>
  <c r="BH140"/>
  <c r="BG140"/>
  <c r="BF140"/>
  <c r="BE140"/>
  <c r="T140"/>
  <c r="R140"/>
  <c r="P140"/>
  <c r="J140"/>
  <c r="BK139"/>
  <c r="BI139"/>
  <c r="BH139"/>
  <c r="BG139"/>
  <c r="BF139"/>
  <c r="BE139"/>
  <c r="T139"/>
  <c r="R139"/>
  <c r="P139"/>
  <c r="J139"/>
  <c r="BK138"/>
  <c r="BK137" s="1"/>
  <c r="J137" s="1"/>
  <c r="J99" s="1"/>
  <c r="BI138"/>
  <c r="BH138"/>
  <c r="BG138"/>
  <c r="BE138"/>
  <c r="T138"/>
  <c r="T137" s="1"/>
  <c r="R138"/>
  <c r="P138"/>
  <c r="P137" s="1"/>
  <c r="J138"/>
  <c r="BF138" s="1"/>
  <c r="R137"/>
  <c r="BK136"/>
  <c r="BI136"/>
  <c r="BH136"/>
  <c r="BG136"/>
  <c r="BE136"/>
  <c r="T136"/>
  <c r="R136"/>
  <c r="P136"/>
  <c r="J136"/>
  <c r="BF136" s="1"/>
  <c r="BK135"/>
  <c r="BI135"/>
  <c r="BH135"/>
  <c r="BG135"/>
  <c r="BF135"/>
  <c r="BE135"/>
  <c r="T135"/>
  <c r="R135"/>
  <c r="P135"/>
  <c r="J135"/>
  <c r="BK134"/>
  <c r="BI134"/>
  <c r="BH134"/>
  <c r="BG134"/>
  <c r="BE134"/>
  <c r="T134"/>
  <c r="R134"/>
  <c r="P134"/>
  <c r="J134"/>
  <c r="BF134" s="1"/>
  <c r="BK133"/>
  <c r="BI133"/>
  <c r="BH133"/>
  <c r="BG133"/>
  <c r="BE133"/>
  <c r="T133"/>
  <c r="R133"/>
  <c r="P133"/>
  <c r="J133"/>
  <c r="BF133" s="1"/>
  <c r="BK132"/>
  <c r="BI132"/>
  <c r="F37" s="1"/>
  <c r="BH132"/>
  <c r="BG132"/>
  <c r="BF132"/>
  <c r="BE132"/>
  <c r="T132"/>
  <c r="R132"/>
  <c r="R131" s="1"/>
  <c r="P132"/>
  <c r="J132"/>
  <c r="BK131"/>
  <c r="J131" s="1"/>
  <c r="J98" s="1"/>
  <c r="T131"/>
  <c r="T130" s="1"/>
  <c r="T129" s="1"/>
  <c r="P131"/>
  <c r="P130" s="1"/>
  <c r="P129" s="1"/>
  <c r="J126"/>
  <c r="J125"/>
  <c r="F125"/>
  <c r="F123"/>
  <c r="E121"/>
  <c r="J106"/>
  <c r="J102"/>
  <c r="J101"/>
  <c r="J92"/>
  <c r="F92"/>
  <c r="J91"/>
  <c r="F91"/>
  <c r="F89"/>
  <c r="E87"/>
  <c r="J37"/>
  <c r="J36"/>
  <c r="F36"/>
  <c r="J35"/>
  <c r="F35"/>
  <c r="J33"/>
  <c r="F33"/>
  <c r="J18"/>
  <c r="E18"/>
  <c r="F126" s="1"/>
  <c r="J17"/>
  <c r="J12"/>
  <c r="J123" s="1"/>
  <c r="E7"/>
  <c r="E119" s="1"/>
  <c r="BK219" i="1"/>
  <c r="BI219"/>
  <c r="BH219"/>
  <c r="BG219"/>
  <c r="BE219"/>
  <c r="J219"/>
  <c r="BF219" s="1"/>
  <c r="BK218"/>
  <c r="BI218"/>
  <c r="BH218"/>
  <c r="BG218"/>
  <c r="BF218"/>
  <c r="BE218"/>
  <c r="J218"/>
  <c r="BK217"/>
  <c r="BI217"/>
  <c r="BH217"/>
  <c r="BG217"/>
  <c r="BF217"/>
  <c r="BE217"/>
  <c r="J217"/>
  <c r="BK216"/>
  <c r="BI216"/>
  <c r="BH216"/>
  <c r="BG216"/>
  <c r="BE216"/>
  <c r="J216"/>
  <c r="BF216" s="1"/>
  <c r="BK215"/>
  <c r="BK214" s="1"/>
  <c r="J214" s="1"/>
  <c r="J107" s="1"/>
  <c r="BI215"/>
  <c r="BH215"/>
  <c r="BG215"/>
  <c r="BE215"/>
  <c r="J215"/>
  <c r="BF215" s="1"/>
  <c r="BK213"/>
  <c r="BI213"/>
  <c r="BH213"/>
  <c r="BG213"/>
  <c r="BE213"/>
  <c r="T213"/>
  <c r="R213"/>
  <c r="P213"/>
  <c r="P210" s="1"/>
  <c r="J213"/>
  <c r="BF213" s="1"/>
  <c r="BK212"/>
  <c r="BI212"/>
  <c r="BH212"/>
  <c r="BG212"/>
  <c r="BF212"/>
  <c r="BE212"/>
  <c r="T212"/>
  <c r="R212"/>
  <c r="P212"/>
  <c r="J212"/>
  <c r="BK211"/>
  <c r="BK210" s="1"/>
  <c r="J210" s="1"/>
  <c r="J106" s="1"/>
  <c r="BI211"/>
  <c r="BH211"/>
  <c r="BG211"/>
  <c r="BE211"/>
  <c r="T211"/>
  <c r="T210" s="1"/>
  <c r="R211"/>
  <c r="P211"/>
  <c r="J211"/>
  <c r="BF211" s="1"/>
  <c r="R210"/>
  <c r="BK209"/>
  <c r="BI209"/>
  <c r="BH209"/>
  <c r="BG209"/>
  <c r="BE209"/>
  <c r="T209"/>
  <c r="R209"/>
  <c r="P209"/>
  <c r="J209"/>
  <c r="BF209" s="1"/>
  <c r="BK208"/>
  <c r="BK207" s="1"/>
  <c r="J207" s="1"/>
  <c r="J105" s="1"/>
  <c r="BI208"/>
  <c r="BH208"/>
  <c r="BG208"/>
  <c r="BF208"/>
  <c r="BE208"/>
  <c r="T208"/>
  <c r="R208"/>
  <c r="P208"/>
  <c r="P207" s="1"/>
  <c r="J208"/>
  <c r="T207"/>
  <c r="R207"/>
  <c r="J206"/>
  <c r="BK205"/>
  <c r="BI205"/>
  <c r="BH205"/>
  <c r="BG205"/>
  <c r="BF205"/>
  <c r="BE205"/>
  <c r="T205"/>
  <c r="R205"/>
  <c r="P205"/>
  <c r="J205"/>
  <c r="BK204"/>
  <c r="BI204"/>
  <c r="BH204"/>
  <c r="BG204"/>
  <c r="BE204"/>
  <c r="T204"/>
  <c r="R204"/>
  <c r="P204"/>
  <c r="J204"/>
  <c r="BF204" s="1"/>
  <c r="BK203"/>
  <c r="BI203"/>
  <c r="BH203"/>
  <c r="BG203"/>
  <c r="BF203"/>
  <c r="BE203"/>
  <c r="T203"/>
  <c r="R203"/>
  <c r="P203"/>
  <c r="J203"/>
  <c r="BK202"/>
  <c r="BI202"/>
  <c r="BH202"/>
  <c r="BG202"/>
  <c r="BF202"/>
  <c r="BE202"/>
  <c r="T202"/>
  <c r="R202"/>
  <c r="P202"/>
  <c r="J202"/>
  <c r="BK201"/>
  <c r="BI201"/>
  <c r="BH201"/>
  <c r="BG201"/>
  <c r="BE201"/>
  <c r="T201"/>
  <c r="R201"/>
  <c r="P201"/>
  <c r="J201"/>
  <c r="BF201" s="1"/>
  <c r="BK200"/>
  <c r="BI200"/>
  <c r="BH200"/>
  <c r="BG200"/>
  <c r="BF200"/>
  <c r="BE200"/>
  <c r="T200"/>
  <c r="R200"/>
  <c r="P200"/>
  <c r="J200"/>
  <c r="BK199"/>
  <c r="BI199"/>
  <c r="BH199"/>
  <c r="BG199"/>
  <c r="BF199"/>
  <c r="BE199"/>
  <c r="T199"/>
  <c r="R199"/>
  <c r="P199"/>
  <c r="J199"/>
  <c r="BK198"/>
  <c r="BI198"/>
  <c r="BH198"/>
  <c r="BG198"/>
  <c r="BE198"/>
  <c r="T198"/>
  <c r="R198"/>
  <c r="P198"/>
  <c r="J198"/>
  <c r="BF198" s="1"/>
  <c r="BK197"/>
  <c r="BI197"/>
  <c r="BH197"/>
  <c r="BG197"/>
  <c r="BF197"/>
  <c r="BE197"/>
  <c r="T197"/>
  <c r="R197"/>
  <c r="P197"/>
  <c r="J197"/>
  <c r="BK196"/>
  <c r="BI196"/>
  <c r="BH196"/>
  <c r="BG196"/>
  <c r="BF196"/>
  <c r="BE196"/>
  <c r="T196"/>
  <c r="R196"/>
  <c r="P196"/>
  <c r="J196"/>
  <c r="BK195"/>
  <c r="BI195"/>
  <c r="BH195"/>
  <c r="BG195"/>
  <c r="BE195"/>
  <c r="T195"/>
  <c r="R195"/>
  <c r="P195"/>
  <c r="J195"/>
  <c r="BF195" s="1"/>
  <c r="BK194"/>
  <c r="BI194"/>
  <c r="BH194"/>
  <c r="BG194"/>
  <c r="BF194"/>
  <c r="BE194"/>
  <c r="T194"/>
  <c r="R194"/>
  <c r="P194"/>
  <c r="J194"/>
  <c r="BK193"/>
  <c r="BI193"/>
  <c r="BH193"/>
  <c r="BG193"/>
  <c r="BF193"/>
  <c r="BE193"/>
  <c r="T193"/>
  <c r="R193"/>
  <c r="P193"/>
  <c r="J193"/>
  <c r="BK192"/>
  <c r="BI192"/>
  <c r="BH192"/>
  <c r="BG192"/>
  <c r="BE192"/>
  <c r="T192"/>
  <c r="R192"/>
  <c r="P192"/>
  <c r="J192"/>
  <c r="BF192" s="1"/>
  <c r="BK191"/>
  <c r="BI191"/>
  <c r="BH191"/>
  <c r="BG191"/>
  <c r="BF191"/>
  <c r="BE191"/>
  <c r="T191"/>
  <c r="R191"/>
  <c r="P191"/>
  <c r="J191"/>
  <c r="BK190"/>
  <c r="BI190"/>
  <c r="BH190"/>
  <c r="BG190"/>
  <c r="BF190"/>
  <c r="BE190"/>
  <c r="T190"/>
  <c r="R190"/>
  <c r="P190"/>
  <c r="J190"/>
  <c r="BK189"/>
  <c r="BI189"/>
  <c r="BH189"/>
  <c r="BG189"/>
  <c r="BE189"/>
  <c r="T189"/>
  <c r="R189"/>
  <c r="P189"/>
  <c r="J189"/>
  <c r="BF189" s="1"/>
  <c r="BK188"/>
  <c r="BI188"/>
  <c r="BH188"/>
  <c r="BG188"/>
  <c r="BF188"/>
  <c r="BE188"/>
  <c r="T188"/>
  <c r="R188"/>
  <c r="P188"/>
  <c r="J188"/>
  <c r="BK187"/>
  <c r="BI187"/>
  <c r="BH187"/>
  <c r="BG187"/>
  <c r="BF187"/>
  <c r="BE187"/>
  <c r="T187"/>
  <c r="R187"/>
  <c r="P187"/>
  <c r="J187"/>
  <c r="BK186"/>
  <c r="BI186"/>
  <c r="BH186"/>
  <c r="BG186"/>
  <c r="BE186"/>
  <c r="T186"/>
  <c r="R186"/>
  <c r="P186"/>
  <c r="J186"/>
  <c r="BF186" s="1"/>
  <c r="BK185"/>
  <c r="BI185"/>
  <c r="BH185"/>
  <c r="BG185"/>
  <c r="BF185"/>
  <c r="BE185"/>
  <c r="T185"/>
  <c r="R185"/>
  <c r="P185"/>
  <c r="J185"/>
  <c r="BK184"/>
  <c r="BI184"/>
  <c r="BH184"/>
  <c r="BG184"/>
  <c r="BF184"/>
  <c r="BE184"/>
  <c r="T184"/>
  <c r="R184"/>
  <c r="P184"/>
  <c r="J184"/>
  <c r="BK183"/>
  <c r="BI183"/>
  <c r="BH183"/>
  <c r="BG183"/>
  <c r="BE183"/>
  <c r="T183"/>
  <c r="R183"/>
  <c r="P183"/>
  <c r="J183"/>
  <c r="BF183" s="1"/>
  <c r="BK182"/>
  <c r="BI182"/>
  <c r="BH182"/>
  <c r="BG182"/>
  <c r="BF182"/>
  <c r="BE182"/>
  <c r="T182"/>
  <c r="R182"/>
  <c r="P182"/>
  <c r="J182"/>
  <c r="BK181"/>
  <c r="BI181"/>
  <c r="BH181"/>
  <c r="BG181"/>
  <c r="BF181"/>
  <c r="BE181"/>
  <c r="T181"/>
  <c r="R181"/>
  <c r="P181"/>
  <c r="J181"/>
  <c r="BK180"/>
  <c r="BI180"/>
  <c r="BH180"/>
  <c r="BG180"/>
  <c r="BE180"/>
  <c r="T180"/>
  <c r="R180"/>
  <c r="P180"/>
  <c r="J180"/>
  <c r="BF180" s="1"/>
  <c r="BK179"/>
  <c r="BI179"/>
  <c r="BH179"/>
  <c r="BG179"/>
  <c r="BF179"/>
  <c r="BE179"/>
  <c r="T179"/>
  <c r="R179"/>
  <c r="P179"/>
  <c r="J179"/>
  <c r="BK178"/>
  <c r="BK177" s="1"/>
  <c r="J177" s="1"/>
  <c r="J103" s="1"/>
  <c r="BI178"/>
  <c r="BH178"/>
  <c r="BG178"/>
  <c r="BF178"/>
  <c r="BE178"/>
  <c r="T178"/>
  <c r="T177" s="1"/>
  <c r="R178"/>
  <c r="R177" s="1"/>
  <c r="P178"/>
  <c r="J178"/>
  <c r="P177"/>
  <c r="BK176"/>
  <c r="BI176"/>
  <c r="BH176"/>
  <c r="BG176"/>
  <c r="BF176"/>
  <c r="BE176"/>
  <c r="T176"/>
  <c r="R176"/>
  <c r="P176"/>
  <c r="J176"/>
  <c r="BK175"/>
  <c r="BI175"/>
  <c r="BH175"/>
  <c r="BG175"/>
  <c r="BE175"/>
  <c r="T175"/>
  <c r="R175"/>
  <c r="P175"/>
  <c r="J175"/>
  <c r="BF175" s="1"/>
  <c r="BK174"/>
  <c r="BI174"/>
  <c r="BH174"/>
  <c r="BG174"/>
  <c r="BE174"/>
  <c r="T174"/>
  <c r="R174"/>
  <c r="P174"/>
  <c r="J174"/>
  <c r="BF174" s="1"/>
  <c r="BK173"/>
  <c r="BI173"/>
  <c r="BH173"/>
  <c r="BG173"/>
  <c r="BF173"/>
  <c r="BE173"/>
  <c r="T173"/>
  <c r="R173"/>
  <c r="P173"/>
  <c r="J173"/>
  <c r="BK172"/>
  <c r="BI172"/>
  <c r="BH172"/>
  <c r="BG172"/>
  <c r="BE172"/>
  <c r="T172"/>
  <c r="R172"/>
  <c r="P172"/>
  <c r="J172"/>
  <c r="BF172" s="1"/>
  <c r="BK171"/>
  <c r="BI171"/>
  <c r="BH171"/>
  <c r="BG171"/>
  <c r="BE171"/>
  <c r="T171"/>
  <c r="R171"/>
  <c r="P171"/>
  <c r="J171"/>
  <c r="BF171" s="1"/>
  <c r="BK170"/>
  <c r="BI170"/>
  <c r="BH170"/>
  <c r="BG170"/>
  <c r="BF170"/>
  <c r="BE170"/>
  <c r="T170"/>
  <c r="R170"/>
  <c r="P170"/>
  <c r="J170"/>
  <c r="BK169"/>
  <c r="BI169"/>
  <c r="BH169"/>
  <c r="BG169"/>
  <c r="BE169"/>
  <c r="T169"/>
  <c r="T166" s="1"/>
  <c r="R169"/>
  <c r="P169"/>
  <c r="J169"/>
  <c r="BF169" s="1"/>
  <c r="BK168"/>
  <c r="BI168"/>
  <c r="BH168"/>
  <c r="BG168"/>
  <c r="BE168"/>
  <c r="T168"/>
  <c r="R168"/>
  <c r="P168"/>
  <c r="P166" s="1"/>
  <c r="J168"/>
  <c r="BF168" s="1"/>
  <c r="BK167"/>
  <c r="BI167"/>
  <c r="BH167"/>
  <c r="BG167"/>
  <c r="BE167"/>
  <c r="T167"/>
  <c r="R167"/>
  <c r="R166" s="1"/>
  <c r="P167"/>
  <c r="J167"/>
  <c r="BF167" s="1"/>
  <c r="BK166"/>
  <c r="J166" s="1"/>
  <c r="J102" s="1"/>
  <c r="BK165"/>
  <c r="BI165"/>
  <c r="BH165"/>
  <c r="BG165"/>
  <c r="BF165"/>
  <c r="BE165"/>
  <c r="T165"/>
  <c r="R165"/>
  <c r="P165"/>
  <c r="J165"/>
  <c r="BK164"/>
  <c r="BI164"/>
  <c r="BH164"/>
  <c r="BG164"/>
  <c r="BE164"/>
  <c r="T164"/>
  <c r="R164"/>
  <c r="P164"/>
  <c r="J164"/>
  <c r="BF164" s="1"/>
  <c r="BK163"/>
  <c r="BI163"/>
  <c r="BH163"/>
  <c r="BG163"/>
  <c r="BF163"/>
  <c r="BE163"/>
  <c r="T163"/>
  <c r="R163"/>
  <c r="P163"/>
  <c r="J163"/>
  <c r="BK162"/>
  <c r="BI162"/>
  <c r="BH162"/>
  <c r="BG162"/>
  <c r="BF162"/>
  <c r="BE162"/>
  <c r="T162"/>
  <c r="R162"/>
  <c r="P162"/>
  <c r="J162"/>
  <c r="BK161"/>
  <c r="BI161"/>
  <c r="BH161"/>
  <c r="BG161"/>
  <c r="BE161"/>
  <c r="T161"/>
  <c r="R161"/>
  <c r="P161"/>
  <c r="J161"/>
  <c r="BF161" s="1"/>
  <c r="BK160"/>
  <c r="BI160"/>
  <c r="BH160"/>
  <c r="BG160"/>
  <c r="BF160"/>
  <c r="BE160"/>
  <c r="T160"/>
  <c r="R160"/>
  <c r="P160"/>
  <c r="J160"/>
  <c r="BK159"/>
  <c r="BI159"/>
  <c r="BH159"/>
  <c r="BG159"/>
  <c r="BF159"/>
  <c r="BE159"/>
  <c r="T159"/>
  <c r="R159"/>
  <c r="P159"/>
  <c r="J159"/>
  <c r="BK158"/>
  <c r="BI158"/>
  <c r="BH158"/>
  <c r="BG158"/>
  <c r="BE158"/>
  <c r="T158"/>
  <c r="R158"/>
  <c r="P158"/>
  <c r="J158"/>
  <c r="BF158" s="1"/>
  <c r="BK157"/>
  <c r="BI157"/>
  <c r="BH157"/>
  <c r="BG157"/>
  <c r="BF157"/>
  <c r="BE157"/>
  <c r="T157"/>
  <c r="R157"/>
  <c r="P157"/>
  <c r="J157"/>
  <c r="BK156"/>
  <c r="BI156"/>
  <c r="BH156"/>
  <c r="BG156"/>
  <c r="BF156"/>
  <c r="BE156"/>
  <c r="T156"/>
  <c r="R156"/>
  <c r="P156"/>
  <c r="J156"/>
  <c r="BK155"/>
  <c r="BI155"/>
  <c r="BH155"/>
  <c r="BG155"/>
  <c r="BE155"/>
  <c r="T155"/>
  <c r="R155"/>
  <c r="P155"/>
  <c r="J155"/>
  <c r="BF155" s="1"/>
  <c r="BK154"/>
  <c r="BI154"/>
  <c r="BH154"/>
  <c r="BG154"/>
  <c r="BF154"/>
  <c r="BE154"/>
  <c r="T154"/>
  <c r="R154"/>
  <c r="P154"/>
  <c r="J154"/>
  <c r="BK153"/>
  <c r="BI153"/>
  <c r="BH153"/>
  <c r="BG153"/>
  <c r="BF153"/>
  <c r="BE153"/>
  <c r="T153"/>
  <c r="R153"/>
  <c r="P153"/>
  <c r="J153"/>
  <c r="BK152"/>
  <c r="BI152"/>
  <c r="BH152"/>
  <c r="BG152"/>
  <c r="BE152"/>
  <c r="T152"/>
  <c r="R152"/>
  <c r="P152"/>
  <c r="J152"/>
  <c r="BF152" s="1"/>
  <c r="BK151"/>
  <c r="BI151"/>
  <c r="BH151"/>
  <c r="BG151"/>
  <c r="BF151"/>
  <c r="BE151"/>
  <c r="T151"/>
  <c r="R151"/>
  <c r="P151"/>
  <c r="J151"/>
  <c r="BK150"/>
  <c r="BI150"/>
  <c r="BH150"/>
  <c r="BG150"/>
  <c r="BF150"/>
  <c r="BE150"/>
  <c r="T150"/>
  <c r="R150"/>
  <c r="P150"/>
  <c r="J150"/>
  <c r="BK149"/>
  <c r="BI149"/>
  <c r="BH149"/>
  <c r="BG149"/>
  <c r="BE149"/>
  <c r="T149"/>
  <c r="R149"/>
  <c r="P149"/>
  <c r="J149"/>
  <c r="BF149" s="1"/>
  <c r="BK148"/>
  <c r="BI148"/>
  <c r="BH148"/>
  <c r="BG148"/>
  <c r="BF148"/>
  <c r="BE148"/>
  <c r="T148"/>
  <c r="R148"/>
  <c r="P148"/>
  <c r="J148"/>
  <c r="BK147"/>
  <c r="BI147"/>
  <c r="BH147"/>
  <c r="BG147"/>
  <c r="BF147"/>
  <c r="BE147"/>
  <c r="T147"/>
  <c r="T144" s="1"/>
  <c r="R147"/>
  <c r="R144" s="1"/>
  <c r="P147"/>
  <c r="J147"/>
  <c r="BK146"/>
  <c r="BI146"/>
  <c r="BH146"/>
  <c r="BG146"/>
  <c r="BE146"/>
  <c r="T146"/>
  <c r="R146"/>
  <c r="P146"/>
  <c r="J146"/>
  <c r="BF146" s="1"/>
  <c r="BK145"/>
  <c r="BI145"/>
  <c r="BH145"/>
  <c r="BG145"/>
  <c r="BF145"/>
  <c r="BE145"/>
  <c r="T145"/>
  <c r="R145"/>
  <c r="P145"/>
  <c r="P144" s="1"/>
  <c r="J145"/>
  <c r="BK144"/>
  <c r="J144" s="1"/>
  <c r="J101" s="1"/>
  <c r="BK143"/>
  <c r="BI143"/>
  <c r="BH143"/>
  <c r="BG143"/>
  <c r="BE143"/>
  <c r="T143"/>
  <c r="R143"/>
  <c r="P143"/>
  <c r="J143"/>
  <c r="BF143" s="1"/>
  <c r="BK142"/>
  <c r="BI142"/>
  <c r="BH142"/>
  <c r="BG142"/>
  <c r="BE142"/>
  <c r="T142"/>
  <c r="R142"/>
  <c r="P142"/>
  <c r="J142"/>
  <c r="BF142" s="1"/>
  <c r="BK141"/>
  <c r="BK139" s="1"/>
  <c r="BI141"/>
  <c r="BH141"/>
  <c r="BG141"/>
  <c r="BE141"/>
  <c r="T141"/>
  <c r="R141"/>
  <c r="P141"/>
  <c r="J141"/>
  <c r="BF141" s="1"/>
  <c r="BK140"/>
  <c r="BI140"/>
  <c r="BH140"/>
  <c r="BG140"/>
  <c r="BE140"/>
  <c r="T140"/>
  <c r="R140"/>
  <c r="R139" s="1"/>
  <c r="P140"/>
  <c r="J140"/>
  <c r="BF140" s="1"/>
  <c r="T139"/>
  <c r="P139"/>
  <c r="BK137"/>
  <c r="BI137"/>
  <c r="BH137"/>
  <c r="BG137"/>
  <c r="BE137"/>
  <c r="T137"/>
  <c r="R137"/>
  <c r="P137"/>
  <c r="J137"/>
  <c r="BF137" s="1"/>
  <c r="BK136"/>
  <c r="BI136"/>
  <c r="BH136"/>
  <c r="BG136"/>
  <c r="BE136"/>
  <c r="T136"/>
  <c r="R136"/>
  <c r="P136"/>
  <c r="J136"/>
  <c r="BF136" s="1"/>
  <c r="BK135"/>
  <c r="BI135"/>
  <c r="BH135"/>
  <c r="BG135"/>
  <c r="BE135"/>
  <c r="T135"/>
  <c r="R135"/>
  <c r="P135"/>
  <c r="J135"/>
  <c r="BF135" s="1"/>
  <c r="BK134"/>
  <c r="BI134"/>
  <c r="BH134"/>
  <c r="BG134"/>
  <c r="BE134"/>
  <c r="T134"/>
  <c r="R134"/>
  <c r="P134"/>
  <c r="J134"/>
  <c r="BF134" s="1"/>
  <c r="BK133"/>
  <c r="BI133"/>
  <c r="BH133"/>
  <c r="BG133"/>
  <c r="BE133"/>
  <c r="T133"/>
  <c r="R133"/>
  <c r="P133"/>
  <c r="J133"/>
  <c r="BF133" s="1"/>
  <c r="BK132"/>
  <c r="BI132"/>
  <c r="BH132"/>
  <c r="BG132"/>
  <c r="F35" s="1"/>
  <c r="BE132"/>
  <c r="T132"/>
  <c r="R132"/>
  <c r="P132"/>
  <c r="J132"/>
  <c r="BF132" s="1"/>
  <c r="BK131"/>
  <c r="BK129" s="1"/>
  <c r="BI131"/>
  <c r="BH131"/>
  <c r="BG131"/>
  <c r="BE131"/>
  <c r="T131"/>
  <c r="R131"/>
  <c r="P131"/>
  <c r="J131"/>
  <c r="BF131" s="1"/>
  <c r="BK130"/>
  <c r="BI130"/>
  <c r="BH130"/>
  <c r="F36" s="1"/>
  <c r="BG130"/>
  <c r="BE130"/>
  <c r="J33" s="1"/>
  <c r="T130"/>
  <c r="R130"/>
  <c r="R129" s="1"/>
  <c r="R128" s="1"/>
  <c r="P130"/>
  <c r="J130"/>
  <c r="BF130" s="1"/>
  <c r="T129"/>
  <c r="T128" s="1"/>
  <c r="P129"/>
  <c r="P128" s="1"/>
  <c r="J124"/>
  <c r="F124"/>
  <c r="J123"/>
  <c r="F123"/>
  <c r="F121"/>
  <c r="E119"/>
  <c r="E117"/>
  <c r="J104"/>
  <c r="J92"/>
  <c r="J91"/>
  <c r="F91"/>
  <c r="J89"/>
  <c r="F89"/>
  <c r="E87"/>
  <c r="J37"/>
  <c r="F37"/>
  <c r="J36"/>
  <c r="J35"/>
  <c r="J18"/>
  <c r="E18"/>
  <c r="F92" s="1"/>
  <c r="J17"/>
  <c r="J12"/>
  <c r="J121" s="1"/>
  <c r="E7"/>
  <c r="E85" s="1"/>
  <c r="J204" i="2" l="1"/>
  <c r="J107" s="1"/>
  <c r="BK201"/>
  <c r="J201" s="1"/>
  <c r="J105" s="1"/>
  <c r="R130"/>
  <c r="R129" s="1"/>
  <c r="J34"/>
  <c r="F34"/>
  <c r="J89"/>
  <c r="BK130"/>
  <c r="E85"/>
  <c r="BK128" i="1"/>
  <c r="J129"/>
  <c r="J98" s="1"/>
  <c r="BK138"/>
  <c r="J138" s="1"/>
  <c r="J99" s="1"/>
  <c r="J139"/>
  <c r="J100" s="1"/>
  <c r="F34"/>
  <c r="J34"/>
  <c r="R127"/>
  <c r="T138"/>
  <c r="T127" s="1"/>
  <c r="P138"/>
  <c r="P127"/>
  <c r="R138"/>
  <c r="F33"/>
  <c r="BK129" i="2" l="1"/>
  <c r="J129" s="1"/>
  <c r="J130"/>
  <c r="J97" s="1"/>
  <c r="BK127" i="1"/>
  <c r="J127" s="1"/>
  <c r="J128"/>
  <c r="J97" s="1"/>
  <c r="J30" i="2" l="1"/>
  <c r="J39" s="1"/>
  <c r="J96"/>
  <c r="J30" i="1"/>
  <c r="J39" s="1"/>
  <c r="J96"/>
</calcChain>
</file>

<file path=xl/sharedStrings.xml><?xml version="1.0" encoding="utf-8"?>
<sst xmlns="http://schemas.openxmlformats.org/spreadsheetml/2006/main" count="2554" uniqueCount="668">
  <si>
    <t>&gt;&gt;  skryté stĺpce  &lt;&lt;</t>
  </si>
  <si>
    <t>{c997465e-45bf-4db2-ba7f-719618f65763}</t>
  </si>
  <si>
    <t>0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</si>
  <si>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</si>
  <si>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</si>
  <si>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</si>
  <si>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</si>
  <si>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</si>
  <si>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>1 - UK</t>
  </si>
  <si>
    <t>JKSO:</t>
  </si>
  <si>
    <t/>
  </si>
  <si>
    <t>KS:</t>
  </si>
  <si>
    <t>Miesto:</t>
  </si>
  <si>
    <t>kat. úz. Tornaľa, parc. č. 1451</t>
  </si>
  <si>
    <t>Dátum:</t>
  </si>
  <si>
    <t>Objednávateľ:</t>
  </si>
  <si>
    <t>IČO:</t>
  </si>
  <si>
    <t>Stredná odborná škola – Szakközépiskola Tornaľa</t>
  </si>
  <si>
    <t>IČ DPH:</t>
  </si>
  <si>
    <t>Zhotoviteľ:</t>
  </si>
  <si>
    <t>Projektant:</t>
  </si>
  <si>
    <t>Ing. Pavol Fedorčák, PhD.</t>
  </si>
  <si>
    <t>Spracovateľ:</t>
  </si>
  <si>
    <t>Poznámka:</t>
  </si>
  <si>
    <t>Pre všetky zariadenie je možné použiť ekvivalent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</si>
  <si>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</si>
  <si>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</si>
  <si>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</si>
  <si>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</si>
  <si>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</si>
  <si>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</si>
  <si>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</si>
  <si>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</si>
  <si>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</si>
  <si>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</si>
  <si>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</si>
  <si>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</si>
  <si>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</si>
  <si>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</si>
  <si>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</si>
  <si>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</si>
  <si>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</si>
  <si>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</si>
  <si>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</si>
  <si>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</si>
  <si>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</si>
  <si>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</si>
  <si>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</si>
  <si>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</si>
  <si>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</si>
  <si>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</si>
  <si>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</si>
  <si>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713 - Izolácie tepelné</t>
  </si>
  <si>
    <t xml:space="preserve">    733 - Ústredné kúrenie, rozvodné potrubie</t>
  </si>
  <si>
    <t xml:space="preserve">    734 - Ústredné kúrenie, armatúry.</t>
  </si>
  <si>
    <t xml:space="preserve">    735 - Ústredné kúrenie, vykurov. telesá</t>
  </si>
  <si>
    <t>M - Práce a dodávky M</t>
  </si>
  <si>
    <t>23-M - Montáže potrubia</t>
  </si>
  <si>
    <t>HZS - Hodinové zúčtovacie sadzby</t>
  </si>
  <si>
    <t>VP -   Práce naviac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</si>
  <si>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</si>
  <si>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</si>
  <si>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</si>
  <si>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</si>
  <si>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</si>
  <si>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</si>
  <si>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</si>
  <si>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</si>
  <si>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</si>
  <si>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</si>
  <si>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</si>
  <si>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</si>
  <si>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</si>
  <si>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</si>
  <si>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</si>
  <si>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</si>
  <si>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HSV</t>
  </si>
  <si>
    <t>Práce a dodávky HSV</t>
  </si>
  <si>
    <t>1</t>
  </si>
  <si>
    <t>ROZPOCET</t>
  </si>
  <si>
    <t>9</t>
  </si>
  <si>
    <t>Ostatné konštrukcie a práce-búranie</t>
  </si>
  <si>
    <t>285</t>
  </si>
  <si>
    <t>K</t>
  </si>
  <si>
    <t>971036004</t>
  </si>
  <si>
    <t>Jadrové vrty diamantovými korunkami do D 50 mm do stien - murivo tehlové -0,00003t</t>
  </si>
  <si>
    <t>cm</t>
  </si>
  <si>
    <t>4</t>
  </si>
  <si>
    <t>2</t>
  </si>
  <si>
    <t>-1415046129</t>
  </si>
  <si>
    <t>351</t>
  </si>
  <si>
    <t>972056005.S</t>
  </si>
  <si>
    <t>Jadrové vrty diamantovými korunkami do D 60 mm do stropov - železobetónových -0,00007t</t>
  </si>
  <si>
    <t>928186095</t>
  </si>
  <si>
    <t>352</t>
  </si>
  <si>
    <t>973031151.S</t>
  </si>
  <si>
    <t>Vysekanie v murive z tehál výklenkov pohľadovej plochy väčších než 0,25 m2,  -1,80000t</t>
  </si>
  <si>
    <t>m3</t>
  </si>
  <si>
    <t>-1673691858</t>
  </si>
  <si>
    <t>973031619</t>
  </si>
  <si>
    <t>Vysekanie kapsy pre klátiky a krabice, veľkosti do 150x150x100 mm,  -0,00300t</t>
  </si>
  <si>
    <t>ks</t>
  </si>
  <si>
    <t>286</t>
  </si>
  <si>
    <t>979011111</t>
  </si>
  <si>
    <t>Zvislá doprava sutiny a vybúraných hmôt za prvé podlažie nad alebo pod základným podlažím</t>
  </si>
  <si>
    <t>t</t>
  </si>
  <si>
    <t>-1515247476</t>
  </si>
  <si>
    <t>400</t>
  </si>
  <si>
    <t>979081111.S</t>
  </si>
  <si>
    <t>Odvoz sutiny a vybúraných hmôt na skládku do 1 km</t>
  </si>
  <si>
    <t>2098153765</t>
  </si>
  <si>
    <t>401</t>
  </si>
  <si>
    <t>979081121.S</t>
  </si>
  <si>
    <t>Odvoz sutiny a vybúraných hmôt na skládku za každý ďalší 1 km</t>
  </si>
  <si>
    <t>-1255443875</t>
  </si>
  <si>
    <t>402</t>
  </si>
  <si>
    <t>979089012.S</t>
  </si>
  <si>
    <t>Poplatok za skladovanie - betón, tehly, dlaždice (17 01) ostatné</t>
  </si>
  <si>
    <t>16</t>
  </si>
  <si>
    <t>-1090373300</t>
  </si>
  <si>
    <t>PSV</t>
  </si>
  <si>
    <t>Práce a dodávky PSV</t>
  </si>
  <si>
    <t>713</t>
  </si>
  <si>
    <t>Izolácie tepelné</t>
  </si>
  <si>
    <t>118</t>
  </si>
  <si>
    <t>713482121</t>
  </si>
  <si>
    <t>Montáž trubíc z PE, hr.15-20 mm,vnút.priemer do 38 mm</t>
  </si>
  <si>
    <t>m</t>
  </si>
  <si>
    <t>-1760463289</t>
  </si>
  <si>
    <t>384</t>
  </si>
  <si>
    <t>M</t>
  </si>
  <si>
    <t>283310003200.S</t>
  </si>
  <si>
    <t>Izolačná PE trubica dxhr. 32x13 mm, nadrezaná, na izolovanie rozvodov vody, kúrenia, zdravotechniky</t>
  </si>
  <si>
    <t>32</t>
  </si>
  <si>
    <t>-1660954916</t>
  </si>
  <si>
    <t>18</t>
  </si>
  <si>
    <t>998713201</t>
  </si>
  <si>
    <t>Presun hmôt pre izolácie tepelné v objektoch výšky do 6 m</t>
  </si>
  <si>
    <t>%</t>
  </si>
  <si>
    <t>36</t>
  </si>
  <si>
    <t>19</t>
  </si>
  <si>
    <t>998713292</t>
  </si>
  <si>
    <t>Izolácie tepelné, prípl.za presun nad vymedz. najväčšiu dopravnú vzdial. do 100 m</t>
  </si>
  <si>
    <t>38</t>
  </si>
  <si>
    <t>733</t>
  </si>
  <si>
    <t>Ústredné kúrenie, rozvodné potrubie</t>
  </si>
  <si>
    <t>403</t>
  </si>
  <si>
    <t>733120815</t>
  </si>
  <si>
    <t>Demontáž potrubia z oceľových rúrok hladkých do priem. 38,  -0,00254t</t>
  </si>
  <si>
    <t>-665698357</t>
  </si>
  <si>
    <t>406</t>
  </si>
  <si>
    <t>733120819.S</t>
  </si>
  <si>
    <t>Demontáž potrubia z oceľových rúrok hladkých nad 38 do D 60,3,  -0,00473t</t>
  </si>
  <si>
    <t>1606567868</t>
  </si>
  <si>
    <t>244</t>
  </si>
  <si>
    <t>733167100</t>
  </si>
  <si>
    <t>Montáž plasthliníkového potrubia lisovaním D 16</t>
  </si>
  <si>
    <t>-742889959</t>
  </si>
  <si>
    <t>258</t>
  </si>
  <si>
    <t>3C16006</t>
  </si>
  <si>
    <t>Rúrka plast-hliníková PE-RT 16x2, hr.Al 0,2 mm, s tepelnou izoláciou, hrúbka tepelnej izolácie 6 mm, v kotúči</t>
  </si>
  <si>
    <t>1701028974</t>
  </si>
  <si>
    <t>389</t>
  </si>
  <si>
    <t>286210001700.S</t>
  </si>
  <si>
    <t>Rúra plasthliníková, D 16 mm, 5 m tyče</t>
  </si>
  <si>
    <t>662675571</t>
  </si>
  <si>
    <t>373</t>
  </si>
  <si>
    <t>733167109.S</t>
  </si>
  <si>
    <t>Montáž plasthliníkového potrubia pre vykurovanie lisovaním D 32 mm</t>
  </si>
  <si>
    <t>-1247229037</t>
  </si>
  <si>
    <t>374</t>
  </si>
  <si>
    <t>286210002000.S</t>
  </si>
  <si>
    <t>Rúra plasthliníková, D 32 mm, 5 m tyče</t>
  </si>
  <si>
    <t>549147237</t>
  </si>
  <si>
    <t>182</t>
  </si>
  <si>
    <t>733167157</t>
  </si>
  <si>
    <t>Montáž plasthliníkového prechodu  lisovaním D 16</t>
  </si>
  <si>
    <t>593322571</t>
  </si>
  <si>
    <t>361</t>
  </si>
  <si>
    <t>198730022100.S</t>
  </si>
  <si>
    <t>Prechod s prevlečnou maticou pre plasthliníkové potrubia(tesniaca naplocho) 16 - G3/4, červený bronz</t>
  </si>
  <si>
    <t>-160367893</t>
  </si>
  <si>
    <t>381</t>
  </si>
  <si>
    <t>733167166.S</t>
  </si>
  <si>
    <t>Montáž plasthliníkového prechodu lisovaním D 32 mm</t>
  </si>
  <si>
    <t>2062850083</t>
  </si>
  <si>
    <t>383</t>
  </si>
  <si>
    <t>198730022600.S</t>
  </si>
  <si>
    <t>Prechod s prevlečnou maticou pre plasthliníkové potrubia(tesniaca naplocho) 32 - G1, červený bronz</t>
  </si>
  <si>
    <t>-697525699</t>
  </si>
  <si>
    <t>278</t>
  </si>
  <si>
    <t>733167178</t>
  </si>
  <si>
    <t>Montáž plasthliníkového kolena lisovaním D 16</t>
  </si>
  <si>
    <t>-1941258129</t>
  </si>
  <si>
    <t>380</t>
  </si>
  <si>
    <t>286220006800.S</t>
  </si>
  <si>
    <t>Koleno 90° pre plasthliníkové potrubia s centrovacími zarážkami D 16 mm</t>
  </si>
  <si>
    <t>-132584356</t>
  </si>
  <si>
    <t>376</t>
  </si>
  <si>
    <t>733167187.S</t>
  </si>
  <si>
    <t>Montáž plasthliníkového kolena lisovaním D 32 mm</t>
  </si>
  <si>
    <t>-1105454679</t>
  </si>
  <si>
    <t>377</t>
  </si>
  <si>
    <t>286220007100.S</t>
  </si>
  <si>
    <t>Koleno 90° pre plasthliníkové potrubia s centrovacími zarážkami D 32 mm</t>
  </si>
  <si>
    <t>-1876742667</t>
  </si>
  <si>
    <t>390</t>
  </si>
  <si>
    <t>733167206.S</t>
  </si>
  <si>
    <t>Montáž plasthliníkového T-kusu lisovaním D 32 mm</t>
  </si>
  <si>
    <t>-1558008374</t>
  </si>
  <si>
    <t>391</t>
  </si>
  <si>
    <t>286220019000.S</t>
  </si>
  <si>
    <t>T-Kus pre plasthliníkové potrubia D 32-16-32 mm, odbočka redukovaná</t>
  </si>
  <si>
    <t>266987811</t>
  </si>
  <si>
    <t>277</t>
  </si>
  <si>
    <t>733167212.1</t>
  </si>
  <si>
    <t>Montáž plasthliníkových tvaroviek nad rámec ( 10 % z ceny )</t>
  </si>
  <si>
    <t>-102962534</t>
  </si>
  <si>
    <t>44</t>
  </si>
  <si>
    <t>733191301</t>
  </si>
  <si>
    <t>Tlaková skúška plastového potrubia do 32 mm</t>
  </si>
  <si>
    <t>88</t>
  </si>
  <si>
    <t>45</t>
  </si>
  <si>
    <t>998733201</t>
  </si>
  <si>
    <t>Presun hmôt pre rozvody potrubia v objektoch výšky do 6 m</t>
  </si>
  <si>
    <t>90</t>
  </si>
  <si>
    <t>46</t>
  </si>
  <si>
    <t>998733293</t>
  </si>
  <si>
    <t>Rozvody potrubia, prípl.za presun nad vymedz. najväčšiu dopravnú vzdial. do 100 m</t>
  </si>
  <si>
    <t>92</t>
  </si>
  <si>
    <t>734</t>
  </si>
  <si>
    <t>Ústredné kúrenie, armatúry.</t>
  </si>
  <si>
    <t>405</t>
  </si>
  <si>
    <t>734200811.S</t>
  </si>
  <si>
    <t>Demontáž armatúry závitovej s jedným závitom do G 1/2 -0,00045t</t>
  </si>
  <si>
    <t>-974796760</t>
  </si>
  <si>
    <t>135</t>
  </si>
  <si>
    <t>734209112</t>
  </si>
  <si>
    <t>Montáž závitovej armatúry s 2 závitmi do G 1/2</t>
  </si>
  <si>
    <t>676825620</t>
  </si>
  <si>
    <t>136</t>
  </si>
  <si>
    <t>1376611</t>
  </si>
  <si>
    <t>Diel pripájací rohový pre 2-rúrk. sústavy, obojstr. uzatvárat., pripoj. telesa G 3/4, pripoj. na rúru vonk. závit. G 3/4 s kuž. tesnením</t>
  </si>
  <si>
    <t>-1335718199</t>
  </si>
  <si>
    <t>378</t>
  </si>
  <si>
    <t>1778341</t>
  </si>
  <si>
    <t>Ventil DN 15, štvorcestný termostatický priamy, pre 2-rúrkové sústavy, prednastaviteľný termostatický zvršok, pripojenie vyk. telesa ponornou rúrou dĺ = 150 mm - DN 11 mm,</t>
  </si>
  <si>
    <t>-473088878</t>
  </si>
  <si>
    <t>138</t>
  </si>
  <si>
    <t>734223208</t>
  </si>
  <si>
    <t>Montáž termostatickej hlavice kvapalinovej jednoduchej</t>
  </si>
  <si>
    <t>súb.</t>
  </si>
  <si>
    <t>1928300470</t>
  </si>
  <si>
    <t>140</t>
  </si>
  <si>
    <t>1923006</t>
  </si>
  <si>
    <t>Hlavica termostatická pre rebríkové radiátory s kvapalinovým snímačom, automatická protimrazová ochrana pri cca 6°C, teplotný rozsah 6 - 28 °C</t>
  </si>
  <si>
    <t>-517893355</t>
  </si>
  <si>
    <t>379</t>
  </si>
  <si>
    <t>1926098</t>
  </si>
  <si>
    <t>Hlavica termostatická pre článkové radiátory, protimraz. ochrana pri cca 6°C, od 6-30 °C,</t>
  </si>
  <si>
    <t>-1586020451</t>
  </si>
  <si>
    <t>70</t>
  </si>
  <si>
    <t>998734201</t>
  </si>
  <si>
    <t>Presun hmôt pre armatúry v objektoch výšky do 6 m</t>
  </si>
  <si>
    <t>71</t>
  </si>
  <si>
    <t>998734293</t>
  </si>
  <si>
    <t>Armatúry, prípl.za presun nad vymedz. najväčšiu dopravnú vzdialenosť do 100 m</t>
  </si>
  <si>
    <t>142</t>
  </si>
  <si>
    <t>72</t>
  </si>
  <si>
    <t>HZS000211r</t>
  </si>
  <si>
    <t>Ostatné prepojovacie potrubia a potrubné spojovacie tvarovky (flexi nerez.rúrky, matice, kolená, vsuvky, ...)</t>
  </si>
  <si>
    <t>sub</t>
  </si>
  <si>
    <t>144</t>
  </si>
  <si>
    <t>735</t>
  </si>
  <si>
    <t>Ústredné kúrenie, vykurov. telesá</t>
  </si>
  <si>
    <t>141</t>
  </si>
  <si>
    <t>735000912</t>
  </si>
  <si>
    <t>Vyregulovanie dvojregulačného ventilu s termostatickým ovládaním</t>
  </si>
  <si>
    <t>-2121668025</t>
  </si>
  <si>
    <t>392</t>
  </si>
  <si>
    <t>735112055.S</t>
  </si>
  <si>
    <t>Montáž vykurovacieho telesa článkového liatinového</t>
  </si>
  <si>
    <t>280785589</t>
  </si>
  <si>
    <t>393</t>
  </si>
  <si>
    <t>Liatinový článkový radiátor dizajnový, dl/v/h(mm), 828/600/100, 18 článkov</t>
  </si>
  <si>
    <t>1476389979</t>
  </si>
  <si>
    <t>394</t>
  </si>
  <si>
    <t>Liatinový článkový radiátor dizajnový, dl/v/h(mm), 782/600/136, 17 článkov</t>
  </si>
  <si>
    <t>-1995995710</t>
  </si>
  <si>
    <t>395</t>
  </si>
  <si>
    <t>3</t>
  </si>
  <si>
    <t>Liatinový článkový radiátor dizajnový, dl/v/h(mm), 276/600/100, 6 článkov</t>
  </si>
  <si>
    <t>521274387</t>
  </si>
  <si>
    <t>396</t>
  </si>
  <si>
    <t>Liatinový článkový radiátor dizajnový, dl/v/h(mm), 874/600/100, 19 článkov</t>
  </si>
  <si>
    <t>2001143771</t>
  </si>
  <si>
    <t>397</t>
  </si>
  <si>
    <t>5</t>
  </si>
  <si>
    <t>Liatinový článkový radiátor dizajnový, dl/v/h(mm), 506/600/100, 11 článkov</t>
  </si>
  <si>
    <t>241544226</t>
  </si>
  <si>
    <t>398</t>
  </si>
  <si>
    <t>6</t>
  </si>
  <si>
    <t>Liatinový článkový radiátor dizajnový, dl/v/h(mm), 1702/300/173, 37 článkov</t>
  </si>
  <si>
    <t>1568055986</t>
  </si>
  <si>
    <t>399</t>
  </si>
  <si>
    <t>7</t>
  </si>
  <si>
    <t>Liatinový článkový radiátor dizajnový, dl/v/h(mm), 552/600/100, 10 článkov</t>
  </si>
  <si>
    <t>937585913</t>
  </si>
  <si>
    <t>404</t>
  </si>
  <si>
    <t>735151821</t>
  </si>
  <si>
    <t>Demontáž radiátora</t>
  </si>
  <si>
    <t>831778766</t>
  </si>
  <si>
    <t>259</t>
  </si>
  <si>
    <t>735154140</t>
  </si>
  <si>
    <t>Montáž vykurovacieho telesa panelového dvojradového výšky 600 mm/ dĺžky 400-600 mm</t>
  </si>
  <si>
    <t>-1194574928</t>
  </si>
  <si>
    <t>388</t>
  </si>
  <si>
    <t>V00226006009016011</t>
  </si>
  <si>
    <t>Oceľové panelové radiátory 22VK 600x600, s pripojením vpravo/vľavo, s 2 panelmi a 2 konvektormi</t>
  </si>
  <si>
    <t>-481316213</t>
  </si>
  <si>
    <t>262</t>
  </si>
  <si>
    <t>735154141</t>
  </si>
  <si>
    <t>Montáž vykurovacieho telesa panelového dvojradového výšky 600 mm/ dĺžky 700-900 mm</t>
  </si>
  <si>
    <t>243029718</t>
  </si>
  <si>
    <t>387</t>
  </si>
  <si>
    <t>V00226010009016011</t>
  </si>
  <si>
    <t>Oceľové panelové radiátory 22VK 600x1000, s pripojením vpravo/vľavo, s 2 panelmi a 2 konvektormi</t>
  </si>
  <si>
    <t>-1479687523</t>
  </si>
  <si>
    <t>264</t>
  </si>
  <si>
    <t>735154143</t>
  </si>
  <si>
    <t>Montáž vykurovacieho telesa panelového dvojradového výšky 600 mm/ dĺžky 1400-1800 mm</t>
  </si>
  <si>
    <t>835824105</t>
  </si>
  <si>
    <t>151</t>
  </si>
  <si>
    <t>735158120</t>
  </si>
  <si>
    <t>Vykurovacie telesá panelové, tlaková skúška telesa vodou</t>
  </si>
  <si>
    <t>330733444</t>
  </si>
  <si>
    <t>152</t>
  </si>
  <si>
    <t>735153300</t>
  </si>
  <si>
    <t>Príplatok k cene za odvzdušňovací ventil telies s príplatkom 8 %</t>
  </si>
  <si>
    <t>693326627</t>
  </si>
  <si>
    <t>385</t>
  </si>
  <si>
    <t>735162120.S</t>
  </si>
  <si>
    <t>Montáž vykurovacieho telesa rúrkového výšky 900 mm</t>
  </si>
  <si>
    <t>-1233542110</t>
  </si>
  <si>
    <t>386</t>
  </si>
  <si>
    <t>484520002700.S</t>
  </si>
  <si>
    <t>Teleso vykurovacie rebríkové oceľové, lxvxhĺ 750x900x30-65 mm, pripojenie G 1/2" vnútorné</t>
  </si>
  <si>
    <t>-259656899</t>
  </si>
  <si>
    <t>153</t>
  </si>
  <si>
    <t>735191910</t>
  </si>
  <si>
    <t>Napustenie vody do vykurovacieho systému vrátane potrubia o v. pl. vykurovacích telies</t>
  </si>
  <si>
    <t>m2</t>
  </si>
  <si>
    <t>489787052</t>
  </si>
  <si>
    <t>305</t>
  </si>
  <si>
    <t>735311620.S</t>
  </si>
  <si>
    <t>Montáž zostavy rozdeľovač / zberač na stenu typ 12 cestný</t>
  </si>
  <si>
    <t>-1494714751</t>
  </si>
  <si>
    <t>306</t>
  </si>
  <si>
    <t>1853112</t>
  </si>
  <si>
    <t>Rozdeľovač tyčový rozdeľovač 12-okruhový, DN 25 pre vykurovacie okruhy plošného vykurovanie, s termostatickými zvrškami a uzatváracími zvrškami, prípojky okruhov G 3/4"</t>
  </si>
  <si>
    <t>-335451469</t>
  </si>
  <si>
    <t>200</t>
  </si>
  <si>
    <t>551240011900</t>
  </si>
  <si>
    <t>Set guľových kohútov 1“ (2 ks priame) na pripojenie k rozdeľovaču alebo ekvivalent</t>
  </si>
  <si>
    <t>pár</t>
  </si>
  <si>
    <t>658900130</t>
  </si>
  <si>
    <t>169</t>
  </si>
  <si>
    <t>735311770</t>
  </si>
  <si>
    <t>Montáž skrinky rozdeľovača pod omietku</t>
  </si>
  <si>
    <t>1648126793</t>
  </si>
  <si>
    <t>170</t>
  </si>
  <si>
    <t>4841856925</t>
  </si>
  <si>
    <t>Skrinka rozdelovača šírka 900 mm</t>
  </si>
  <si>
    <t>-248718442</t>
  </si>
  <si>
    <t>126</t>
  </si>
  <si>
    <t>PVK00011417</t>
  </si>
  <si>
    <t>Chránička červenej farby pre rúrku DN 16</t>
  </si>
  <si>
    <t>1182730302</t>
  </si>
  <si>
    <t>998735101</t>
  </si>
  <si>
    <t>Presun hmôt pre vykurovacie telesá v objektoch výšky do 6 m</t>
  </si>
  <si>
    <t>180</t>
  </si>
  <si>
    <t>91</t>
  </si>
  <si>
    <t>998735193</t>
  </si>
  <si>
    <t>Vykurovacie telesá, prípl.za presun nad vymedz. najväčšiu dopr. vzdial. do 500 m</t>
  </si>
  <si>
    <t>Práce a dodávky M</t>
  </si>
  <si>
    <t>23-M</t>
  </si>
  <si>
    <t>Montáže potrubia</t>
  </si>
  <si>
    <t>295</t>
  </si>
  <si>
    <t>230180063</t>
  </si>
  <si>
    <t>Montáž závesov</t>
  </si>
  <si>
    <t>64</t>
  </si>
  <si>
    <t>-440033407</t>
  </si>
  <si>
    <t>298</t>
  </si>
  <si>
    <t>552810005800.S</t>
  </si>
  <si>
    <t>Záves stropný nadstaviteľný</t>
  </si>
  <si>
    <t>-442003568</t>
  </si>
  <si>
    <t>HZS</t>
  </si>
  <si>
    <t>Hodinové zúčtovacie sadzby</t>
  </si>
  <si>
    <t>288</t>
  </si>
  <si>
    <t>HZS000113.S</t>
  </si>
  <si>
    <t>Stavebno montážne práce náročné ucelené - odborné, tvorivé remeselné (Tr. 3) v rozsahu viac ako 8 hodín</t>
  </si>
  <si>
    <t>hod</t>
  </si>
  <si>
    <t>512</t>
  </si>
  <si>
    <t>575100350</t>
  </si>
  <si>
    <t>112</t>
  </si>
  <si>
    <t>HZS000213</t>
  </si>
  <si>
    <t>Uvedenie technológie a zariadení do prevádzky</t>
  </si>
  <si>
    <t>262144</t>
  </si>
  <si>
    <t>224</t>
  </si>
  <si>
    <t>115</t>
  </si>
  <si>
    <t>HZS000312</t>
  </si>
  <si>
    <t>Skúšobná prevádzka vykurovacieho systému, vyregulovanie</t>
  </si>
  <si>
    <t>230</t>
  </si>
  <si>
    <t>VP</t>
  </si>
  <si>
    <t xml:space="preserve">  Práce naviac</t>
  </si>
  <si>
    <t>PN</t>
  </si>
  <si>
    <t>{ea4a2fb3-c98d-41db-bff2-cbcef5fde3dd}</t>
  </si>
  <si>
    <t>1.1 - KOTOLŇA</t>
  </si>
  <si>
    <t xml:space="preserve"> </t>
  </si>
  <si>
    <t xml:space="preserve">    725 - Zdravotechnika - zariaďovacie predmety</t>
  </si>
  <si>
    <t xml:space="preserve">    731 - Ústredné kúrenie - kotolne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</si>
  <si>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</si>
  <si>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</si>
  <si>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</si>
  <si>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769 - Montáže vzduchotechnických zariadení</t>
  </si>
  <si>
    <t xml:space="preserve">    21-M - Elektromontáže</t>
  </si>
  <si>
    <t xml:space="preserve">    36-M - Montáž prevádzkových, meracích a regulačných zariadení</t>
  </si>
  <si>
    <t>713482112</t>
  </si>
  <si>
    <t>Montáž trubíc z PE, hr.do 10 mm,vnút.priemer 39-70 mm</t>
  </si>
  <si>
    <t>228</t>
  </si>
  <si>
    <t>283310003100</t>
  </si>
  <si>
    <t>Izolačná PE trubica 28x13 mm (d potrubia x hr. izolácie), nadrezaná</t>
  </si>
  <si>
    <t>2043466517</t>
  </si>
  <si>
    <t>713482212</t>
  </si>
  <si>
    <t>Montáž trubíc z PE, hr.11-20 mm,na tvarovky</t>
  </si>
  <si>
    <t>10</t>
  </si>
  <si>
    <t>11</t>
  </si>
  <si>
    <t>725</t>
  </si>
  <si>
    <t>Zdravotechnika - zariaďovacie predmety</t>
  </si>
  <si>
    <t>24</t>
  </si>
  <si>
    <t>725869310</t>
  </si>
  <si>
    <t>Montáž zápachovej uzávierky pre zariaďovacie predmety, drezová do D 40 (pre jeden drez)</t>
  </si>
  <si>
    <t>25</t>
  </si>
  <si>
    <t>484120020300.S</t>
  </si>
  <si>
    <t>Sada odtokového lievika - odtokový lievik so sifónom a rozetou</t>
  </si>
  <si>
    <t>sada</t>
  </si>
  <si>
    <t>26</t>
  </si>
  <si>
    <t>4849110114.2</t>
  </si>
  <si>
    <t>Dopojovacia rada odvod kondenzu k neutralizátoru kondenzátu</t>
  </si>
  <si>
    <t>27</t>
  </si>
  <si>
    <t>998725201</t>
  </si>
  <si>
    <t>Presun hmôt pre zariaďovacie predmety v objektoch výšky do 6 m</t>
  </si>
  <si>
    <t>28</t>
  </si>
  <si>
    <t>998725292</t>
  </si>
  <si>
    <t>Zariaďovacie predmety, prípl.za presun nad vymedz. najväčšiu dopravnú vzdialenosť do 100m</t>
  </si>
  <si>
    <t>731</t>
  </si>
  <si>
    <t>Ústredné kúrenie - kotolne</t>
  </si>
  <si>
    <t>731200816.S</t>
  </si>
  <si>
    <t>Demontáž kotla oceľového na tuhé palivá s výkonom nad 40 do 60 kW,  -0,35625t</t>
  </si>
  <si>
    <t>1074754844</t>
  </si>
  <si>
    <t>249</t>
  </si>
  <si>
    <t>731261070.S</t>
  </si>
  <si>
    <t>Montáž plynového kotla nástenného kondenzačného vykurovacieho bez zásobníka</t>
  </si>
  <si>
    <t>-368187720</t>
  </si>
  <si>
    <t>255</t>
  </si>
  <si>
    <t>484120011106.S</t>
  </si>
  <si>
    <t>Kotol nástenný, plynový, oceľový, kondenzačný, vykurovací, pre prevádzku závislú/nezávislú na vzduchu v miestnosti, farebný 7" dotykový displej, výkon do 19 kW</t>
  </si>
  <si>
    <t>-2023042569</t>
  </si>
  <si>
    <t>33</t>
  </si>
  <si>
    <t>4849111060</t>
  </si>
  <si>
    <t>Montážna pomôcka k montáži na omietku</t>
  </si>
  <si>
    <t>484120027200</t>
  </si>
  <si>
    <t>Koleno AZ 87° pre rozmer systému D 60/100 mm</t>
  </si>
  <si>
    <t>-1891135045</t>
  </si>
  <si>
    <t>181</t>
  </si>
  <si>
    <t>484120028300</t>
  </si>
  <si>
    <t>Kus AZ revízny, priamy pre rozmer systému D 60/100 mm</t>
  </si>
  <si>
    <t>-2043638090</t>
  </si>
  <si>
    <t>484120031000</t>
  </si>
  <si>
    <t>Prechod AZ strechou pre rozmer systému D 60/100 mm, čierna</t>
  </si>
  <si>
    <t>-1605113305</t>
  </si>
  <si>
    <t>183</t>
  </si>
  <si>
    <t>484120033900</t>
  </si>
  <si>
    <t>Rúra AZ 0,5 m dlhá pre rozmer systému D 60/100 mm</t>
  </si>
  <si>
    <t>101917431</t>
  </si>
  <si>
    <t>184</t>
  </si>
  <si>
    <t>484120034500</t>
  </si>
  <si>
    <t>Rúra AZ 1,95 m dlhá pre rozmer systému D 60/100 mm</t>
  </si>
  <si>
    <t>-282787492</t>
  </si>
  <si>
    <t>186</t>
  </si>
  <si>
    <t>7172998</t>
  </si>
  <si>
    <t>odkaľovač MagnaBooster 1"</t>
  </si>
  <si>
    <t>98117425</t>
  </si>
  <si>
    <t>187</t>
  </si>
  <si>
    <t>7569449</t>
  </si>
  <si>
    <t>tep. izol. pre odkaľovač SpiroTrap MBL</t>
  </si>
  <si>
    <t>-1557900221</t>
  </si>
  <si>
    <t>34</t>
  </si>
  <si>
    <t>7415056</t>
  </si>
  <si>
    <t>Konektor pre čerpadlo vykurovacieho okruhu, systémový konektor s 5 zástrčkami, 3-pólový, 3 kusy.</t>
  </si>
  <si>
    <t>173</t>
  </si>
  <si>
    <t>7415057</t>
  </si>
  <si>
    <t>Konektor pre motor zmiešavača, systémový konektor s 5 zástrčkami, 4-pólový, 3 kusy.</t>
  </si>
  <si>
    <t>-832730542</t>
  </si>
  <si>
    <t>174</t>
  </si>
  <si>
    <t>484120041900</t>
  </si>
  <si>
    <t>Snímač príložný NTC 10 kOhm, dĺžka 5,8 m</t>
  </si>
  <si>
    <t>-1703804600</t>
  </si>
  <si>
    <t>57</t>
  </si>
  <si>
    <t>998731201</t>
  </si>
  <si>
    <t>Presun hmôt pre kotolne umiestnené vo výške (hĺbke) do 6 m</t>
  </si>
  <si>
    <t>257</t>
  </si>
  <si>
    <t>998731294.S</t>
  </si>
  <si>
    <t>Kotolne, prípl.za presun nad vymedz. najväčšiu dopravnú vzdialenosť do 1000 m</t>
  </si>
  <si>
    <t>-1245074194</t>
  </si>
  <si>
    <t>998731299.S</t>
  </si>
  <si>
    <t>Kotolne, prípl.za presun za každých ďaľších aj začatých 1000 m nad 1000 m</t>
  </si>
  <si>
    <t>32869617</t>
  </si>
  <si>
    <t>732</t>
  </si>
  <si>
    <t>Ústredné kúrenie - strojovne</t>
  </si>
  <si>
    <t>250</t>
  </si>
  <si>
    <t>732219235.S</t>
  </si>
  <si>
    <t>Montáž zásobníkového ohrievača vody pre ohrev pitnej vody v spojení s kotlami</t>
  </si>
  <si>
    <t>1658772605</t>
  </si>
  <si>
    <t>248</t>
  </si>
  <si>
    <t>4849111060.1</t>
  </si>
  <si>
    <t>Tepelné čerpadlo na prípravu teplej úžitkovej vody 150 l</t>
  </si>
  <si>
    <t>-1028223785</t>
  </si>
  <si>
    <t>201</t>
  </si>
  <si>
    <t>732331000</t>
  </si>
  <si>
    <t>Montáž expanznej nádoby tlak 3 bary s membránou 8 l</t>
  </si>
  <si>
    <t>1101165461</t>
  </si>
  <si>
    <t>202</t>
  </si>
  <si>
    <t>484630005100</t>
  </si>
  <si>
    <t>Nádoba expanzná s membránou typ NG 8 l, D 206 mm, v 308 mm, pripojenie R 3/4", 3/1,5 bar, šedá</t>
  </si>
  <si>
    <t>83463988</t>
  </si>
  <si>
    <t>245</t>
  </si>
  <si>
    <t>484630012500.S</t>
  </si>
  <si>
    <t>Držiak nástenný pre expanznú membánovú nádobu</t>
  </si>
  <si>
    <t>-339110187</t>
  </si>
  <si>
    <t>217</t>
  </si>
  <si>
    <t>7613000</t>
  </si>
  <si>
    <t>Guľový kohút so zaistením MK 3/4" pre expanzné nádoby</t>
  </si>
  <si>
    <t>-139796661</t>
  </si>
  <si>
    <t>243</t>
  </si>
  <si>
    <t>732331006.S</t>
  </si>
  <si>
    <t>Montáž expanznej nádoby tlak do 6 bar s membránou 18 l</t>
  </si>
  <si>
    <t>-28212858</t>
  </si>
  <si>
    <t>484630006200.S</t>
  </si>
  <si>
    <t>Nádoba expanzná s membránou, objem 18 l, 3/1,5 bar, 6/1,5 bar</t>
  </si>
  <si>
    <t>-797730358</t>
  </si>
  <si>
    <t>998732201</t>
  </si>
  <si>
    <t>Presun hmôt pre strojovne v objektoch výšky do 6 m</t>
  </si>
  <si>
    <t>73</t>
  </si>
  <si>
    <t>998732293</t>
  </si>
  <si>
    <t>Strojovne, prípl.za presun nad vymedz. najväčšiu dopravnú vzdialenosť do 500 m</t>
  </si>
  <si>
    <t>74</t>
  </si>
  <si>
    <t>HZS000114.4</t>
  </si>
  <si>
    <t>Elektroinštalácia, drobný materiál, ochranné pospojovanie ku kotlu</t>
  </si>
  <si>
    <t>Ústredné kúrenie - rozvodné potrubie</t>
  </si>
  <si>
    <t>161</t>
  </si>
  <si>
    <t>733125009</t>
  </si>
  <si>
    <t>Potrubie z uhlíkovej ocele spájané lisovaním 22x1,5</t>
  </si>
  <si>
    <t>-1538091641</t>
  </si>
  <si>
    <t>229</t>
  </si>
  <si>
    <t>733125012</t>
  </si>
  <si>
    <t>Potrubie z uhlíkovej ocele spájané lisovaním 28x1,5</t>
  </si>
  <si>
    <t>-403772739</t>
  </si>
  <si>
    <t>195</t>
  </si>
  <si>
    <t>733190217</t>
  </si>
  <si>
    <t>Tlaková skúška potrubia z oceľových rúrok do priem. 89/5</t>
  </si>
  <si>
    <t>1986455059</t>
  </si>
  <si>
    <t>102</t>
  </si>
  <si>
    <t>733551140.5</t>
  </si>
  <si>
    <t>Ostatné prepojovacie a kotviace prvky dopojenie kotol</t>
  </si>
  <si>
    <t>103</t>
  </si>
  <si>
    <t>104</t>
  </si>
  <si>
    <t>Rozvody potrubia, prípl.za presun nad vymedz. najväčšiu dopravnú vzdial. do 500 m</t>
  </si>
  <si>
    <t>Ústredné kúrenie - armatúry</t>
  </si>
  <si>
    <t>256</t>
  </si>
  <si>
    <t>734209112.S</t>
  </si>
  <si>
    <t>-474690557</t>
  </si>
  <si>
    <t>108</t>
  </si>
  <si>
    <t>734213270</t>
  </si>
  <si>
    <t xml:space="preserve">Montáž ventilu odvzdušňovacieho závitového automatického G 1/2 so spätnou klapkou </t>
  </si>
  <si>
    <t>109</t>
  </si>
  <si>
    <t>4848906830</t>
  </si>
  <si>
    <t>Automatický odvzdušňovací ventil so spätnou klapkou, 1/2”</t>
  </si>
  <si>
    <t>239</t>
  </si>
  <si>
    <t>734240010</t>
  </si>
  <si>
    <t>Montáž spätnej klapky závitovej G 1</t>
  </si>
  <si>
    <t>132782514</t>
  </si>
  <si>
    <t>240</t>
  </si>
  <si>
    <t>551190001000</t>
  </si>
  <si>
    <t>Spätná klapka vodorovná, 1" FF, mäkké tesnenie na disku, mosadz</t>
  </si>
  <si>
    <t>-1003154723</t>
  </si>
  <si>
    <t>114</t>
  </si>
  <si>
    <t>734291113</t>
  </si>
  <si>
    <t>Ostané armatúry, kohútik plniaci a vypúšťací normy 13 7061, PN 1,0/100st. C G 1/2</t>
  </si>
  <si>
    <t>121</t>
  </si>
  <si>
    <t>734209115</t>
  </si>
  <si>
    <t>Montáž závitovej armatúry s 2 závitmi G 1</t>
  </si>
  <si>
    <t>197</t>
  </si>
  <si>
    <t>1210003</t>
  </si>
  <si>
    <t>Kohút guľový PROFI s pákovým ovládačom, PN 50, DN 25</t>
  </si>
  <si>
    <t>-26883274</t>
  </si>
  <si>
    <t>198</t>
  </si>
  <si>
    <t>I031201034</t>
  </si>
  <si>
    <t>Magnetický filtr 1"</t>
  </si>
  <si>
    <t>93013896</t>
  </si>
  <si>
    <t>734291113.1</t>
  </si>
  <si>
    <t>Ostané prepojovacie a kotviace tvarovky (fittingy, objímky)</t>
  </si>
  <si>
    <t>237</t>
  </si>
  <si>
    <t>734291340</t>
  </si>
  <si>
    <t>Montáž filtra závitového G 1</t>
  </si>
  <si>
    <t>1225119032</t>
  </si>
  <si>
    <t>238</t>
  </si>
  <si>
    <t>422010002300.S</t>
  </si>
  <si>
    <t>Filter závitový nerez 1", dĺ. 90 mm, pre vykurovanie a klimatizácie, rozvody vody a priemysel</t>
  </si>
  <si>
    <t>939856090</t>
  </si>
  <si>
    <t>235</t>
  </si>
  <si>
    <t>734424120</t>
  </si>
  <si>
    <t>Montáž tlakomera - manometra axiálneho priemer 63 mm</t>
  </si>
  <si>
    <t>1294915716</t>
  </si>
  <si>
    <t>236</t>
  </si>
  <si>
    <t>388430004400</t>
  </si>
  <si>
    <t>Manometer axiálny d 63 mm, pripojenie 1/4" zadné, 0-4 bar</t>
  </si>
  <si>
    <t>-554493192</t>
  </si>
  <si>
    <t>137</t>
  </si>
  <si>
    <t>734890801</t>
  </si>
  <si>
    <t>Vnútrostaveniskové premiestnenie vybúraných hmôt armatúr do 6m</t>
  </si>
  <si>
    <t>139</t>
  </si>
  <si>
    <t>Armatúry, prípl.za presun nad vymedz. najväčšiu dopravnú vzdialenosť do 500 m</t>
  </si>
  <si>
    <t>769</t>
  </si>
  <si>
    <t>Montáže vzduchotechnických zariadení</t>
  </si>
  <si>
    <t>253</t>
  </si>
  <si>
    <t>769060530</t>
  </si>
  <si>
    <t>Montáž dvojice medeného potrubia predizolovaného 6-10 (1/4"x3/8")</t>
  </si>
  <si>
    <t>1189080859</t>
  </si>
  <si>
    <t>254</t>
  </si>
  <si>
    <t>196350002300.S</t>
  </si>
  <si>
    <t>Dvojica rúr medených predizolovaných d 6-12 mm (1/4"x1/2"), pre chladiarensku techniku</t>
  </si>
  <si>
    <t>-608794863</t>
  </si>
  <si>
    <t>21-M</t>
  </si>
  <si>
    <t>Elektromontáže</t>
  </si>
  <si>
    <t>145</t>
  </si>
  <si>
    <t>210800030.1</t>
  </si>
  <si>
    <t>Dodávka a montáž vodiča  v elektroinštal.lište (k vonkajšiemu snímaču teploty, k diaľkovému ovládaniu)</t>
  </si>
  <si>
    <t>36-M</t>
  </si>
  <si>
    <t>Montáž prevádzkových, meracích a regulačných zariadení</t>
  </si>
  <si>
    <t>147</t>
  </si>
  <si>
    <t>HZS000212</t>
  </si>
  <si>
    <t>Elektroinštalácia v kotolni (drobný elektroinštal.materiál)</t>
  </si>
  <si>
    <t>148</t>
  </si>
  <si>
    <t>HZS000212.1</t>
  </si>
  <si>
    <t>Uzemnenie kotolne (ochranné pospojovanie)</t>
  </si>
  <si>
    <t>149</t>
  </si>
  <si>
    <t>HZS0004.1</t>
  </si>
  <si>
    <t>Ostatné drobné búracie práce a vysprávky v kotolni</t>
  </si>
  <si>
    <t>150</t>
  </si>
  <si>
    <t>HZS0001.1</t>
  </si>
  <si>
    <t>Uvedenie do prevádzky kotla</t>
  </si>
  <si>
    <t>168</t>
  </si>
  <si>
    <t>HZS000112</t>
  </si>
  <si>
    <t>Stavebno montážne práce náročnejšie, ucelené, obtiažne, rutinné (Tr. 2) v rozsahu viac ako 8 hodín náročnejšie</t>
  </si>
  <si>
    <t>-1030659530</t>
  </si>
  <si>
    <t>HZS0003</t>
  </si>
  <si>
    <t xml:space="preserve">Uvedenie do prevádzky regulácie 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</si>
</sst>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%"/>
    <numFmt numFmtId="166" formatCode="#,##0.00000"/>
  </numFmts>
  <fonts count="24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sz val="8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12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right" vertical="center"/>
    </xf>
    <xf numFmtId="0" fontId="12" fillId="4" borderId="6" xfId="0" applyFont="1" applyFill="1" applyBorder="1" applyAlignment="1">
      <alignment horizontal="center" vertical="center"/>
    </xf>
    <xf numFmtId="4" fontId="12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3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14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12" xfId="0" applyFont="1" applyBorder="1" applyAlignment="1">
      <alignment horizontal="left" vertical="center"/>
    </xf>
    <xf numFmtId="0" fontId="16" fillId="0" borderId="12" xfId="0" applyFont="1" applyBorder="1" applyAlignment="1">
      <alignment vertical="center"/>
    </xf>
    <xf numFmtId="4" fontId="16" fillId="0" borderId="12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vertical="center"/>
    </xf>
    <xf numFmtId="4" fontId="17" fillId="0" borderId="12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9" fillId="0" borderId="4" xfId="0" applyNumberFormat="1" applyFont="1" applyBorder="1" applyAlignment="1"/>
    <xf numFmtId="166" fontId="19" fillId="0" borderId="17" xfId="0" applyNumberFormat="1" applyFont="1" applyBorder="1" applyAlignment="1"/>
    <xf numFmtId="4" fontId="20" fillId="0" borderId="0" xfId="0" applyNumberFormat="1" applyFont="1" applyAlignment="1">
      <alignment vertical="center"/>
    </xf>
    <xf numFmtId="0" fontId="21" fillId="0" borderId="0" xfId="0" applyFont="1" applyAlignment="1"/>
    <xf numFmtId="0" fontId="21" fillId="0" borderId="3" xfId="0" applyFont="1" applyBorder="1" applyAlignment="1"/>
    <xf numFmtId="0" fontId="21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1" fillId="0" borderId="0" xfId="0" applyFont="1" applyAlignment="1" applyProtection="1">
      <protection locked="0"/>
    </xf>
    <xf numFmtId="0" fontId="21" fillId="0" borderId="18" xfId="0" applyFont="1" applyBorder="1" applyAlignment="1"/>
    <xf numFmtId="0" fontId="21" fillId="0" borderId="0" xfId="0" applyFont="1" applyBorder="1" applyAlignment="1"/>
    <xf numFmtId="166" fontId="21" fillId="0" borderId="0" xfId="0" applyNumberFormat="1" applyFont="1" applyBorder="1" applyAlignment="1"/>
    <xf numFmtId="166" fontId="21" fillId="0" borderId="19" xfId="0" applyNumberFormat="1" applyFont="1" applyBorder="1" applyAlignment="1"/>
    <xf numFmtId="0" fontId="21" fillId="0" borderId="0" xfId="0" applyFont="1" applyAlignment="1">
      <alignment horizontal="center"/>
    </xf>
    <xf numFmtId="4" fontId="21" fillId="0" borderId="0" xfId="0" applyNumberFormat="1" applyFont="1" applyAlignment="1">
      <alignment vertical="center"/>
    </xf>
    <xf numFmtId="0" fontId="17" fillId="0" borderId="0" xfId="0" applyFont="1" applyAlignment="1">
      <alignment horizontal="left"/>
    </xf>
    <xf numFmtId="4" fontId="1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4" fillId="0" borderId="20" xfId="0" applyFont="1" applyBorder="1" applyAlignment="1" applyProtection="1">
      <alignment horizontal="center" vertical="center"/>
      <protection locked="0"/>
    </xf>
    <xf numFmtId="49" fontId="14" fillId="0" borderId="20" xfId="0" applyNumberFormat="1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4" fontId="14" fillId="2" borderId="20" xfId="0" applyNumberFormat="1" applyFont="1" applyFill="1" applyBorder="1" applyAlignment="1" applyProtection="1">
      <alignment vertical="center"/>
      <protection locked="0"/>
    </xf>
    <xf numFmtId="4" fontId="14" fillId="0" borderId="20" xfId="0" applyNumberFormat="1" applyFont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18" fillId="2" borderId="18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166" fontId="18" fillId="0" borderId="19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20" xfId="0" applyFont="1" applyBorder="1" applyAlignment="1" applyProtection="1">
      <alignment horizontal="center" vertical="center"/>
      <protection locked="0"/>
    </xf>
    <xf numFmtId="49" fontId="22" fillId="0" borderId="20" xfId="0" applyNumberFormat="1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center" vertical="center" wrapText="1"/>
      <protection locked="0"/>
    </xf>
    <xf numFmtId="4" fontId="22" fillId="2" borderId="20" xfId="0" applyNumberFormat="1" applyFont="1" applyFill="1" applyBorder="1" applyAlignment="1" applyProtection="1">
      <alignment vertical="center"/>
      <protection locked="0"/>
    </xf>
    <xf numFmtId="4" fontId="22" fillId="0" borderId="20" xfId="0" applyNumberFormat="1" applyFont="1" applyBorder="1" applyAlignment="1" applyProtection="1">
      <alignment vertical="center"/>
      <protection locked="0"/>
    </xf>
    <xf numFmtId="0" fontId="23" fillId="0" borderId="20" xfId="0" applyFont="1" applyBorder="1" applyAlignment="1" applyProtection="1">
      <alignment vertical="center"/>
      <protection locked="0"/>
    </xf>
    <xf numFmtId="0" fontId="23" fillId="0" borderId="3" xfId="0" applyFont="1" applyBorder="1" applyAlignment="1">
      <alignment vertical="center"/>
    </xf>
    <xf numFmtId="0" fontId="22" fillId="2" borderId="18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0" fontId="0" fillId="0" borderId="18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2" borderId="20" xfId="0" applyFont="1" applyFill="1" applyBorder="1" applyAlignment="1" applyProtection="1">
      <alignment horizontal="center" vertical="center"/>
      <protection locked="0"/>
    </xf>
    <xf numFmtId="49" fontId="0" fillId="2" borderId="20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0" xfId="0" applyFont="1" applyFill="1" applyBorder="1" applyAlignment="1" applyProtection="1">
      <alignment horizontal="left" vertical="center" wrapText="1"/>
      <protection locked="0"/>
    </xf>
    <xf numFmtId="0" fontId="0" fillId="2" borderId="20" xfId="0" applyFont="1" applyFill="1" applyBorder="1" applyAlignment="1" applyProtection="1">
      <alignment horizontal="center" vertical="center" wrapText="1"/>
      <protection locked="0"/>
    </xf>
    <xf numFmtId="4" fontId="0" fillId="2" borderId="20" xfId="0" applyNumberFormat="1" applyFont="1" applyFill="1" applyBorder="1" applyAlignment="1" applyProtection="1">
      <alignment vertical="center"/>
      <protection locked="0"/>
    </xf>
    <xf numFmtId="4" fontId="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9" fillId="2" borderId="20" xfId="0" applyFont="1" applyFill="1" applyBorder="1" applyAlignment="1" applyProtection="1">
      <alignment horizontal="left" vertical="center"/>
      <protection locked="0"/>
    </xf>
    <xf numFmtId="0" fontId="9" fillId="2" borderId="20" xfId="0" applyFont="1" applyFill="1" applyBorder="1" applyAlignment="1" applyProtection="1">
      <alignment horizontal="center" vertical="center"/>
      <protection locked="0"/>
    </xf>
    <xf numFmtId="0" fontId="0" fillId="0" borderId="12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_2020/20_17%20SO&#352;%20Torna&#318;a%20M&#352;,%20RVA/ARCHIV%20IN%20OUT%20(e-maily)/IN%20(prijat&#233;)/profese/2022-05-19%20(ENAU)%20aktual%20rozpo&#269;tu/300b-2020%20-%20So&#353;%20Torna&#318;a%20-%20moderniz&#225;cia%20odborn&#233;ho%20vzdel&#225;vania%20-%20budova%20b&#253;valej%20M&#353;%20%5bzadanie%5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ácia stavby"/>
      <sheetName val="1 - UK"/>
      <sheetName val="1.1 - KOTOLŇA"/>
      <sheetName val="2 - ZTI"/>
      <sheetName val="3 - VZT"/>
      <sheetName val="4 - Odberné plynové zaria..."/>
      <sheetName val="5 - IO 01 - Vodovodná prí..."/>
      <sheetName val="6 - IO 02.1 Kanalizačná p..."/>
      <sheetName val="7 - IO 02.2 Kanalizačná p..."/>
    </sheetNames>
    <sheetDataSet>
      <sheetData sheetId="0">
        <row r="6">
          <cell r="K6" t="str">
            <v>Soš Tornaľa - modernizácia odborného vzdelávania - budova bývalej Mš</v>
          </cell>
        </row>
        <row r="8">
          <cell r="AN8" t="str">
            <v>18. 5. 2022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20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1:46" ht="36.9" customHeight="1">
      <c r="L2" s="1" t="s">
        <v>0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1</v>
      </c>
    </row>
    <row r="3" spans="1:46" ht="6.9" customHeight="1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2</v>
      </c>
    </row>
    <row r="4" spans="1:46" ht="24.9" customHeight="1">
      <c r="B4" s="6"/>
      <c r="D4" s="7" t="s">
        <v>3</v>
      </c>
      <c r="L4" s="6"/>
      <c r="M4" s="8" t="s">
        <v>4</v>
      </c>
      <c r="AT4" s="3" t="s">
        <v>5</v>
      </c>
    </row>
    <row r="5" spans="1:46" ht="6.9" customHeight="1">
      <c r="B5" s="6"/>
      <c r="L5" s="6"/>
    </row>
    <row r="6" spans="1:46" ht="12" customHeight="1">
      <c r="B6" s="6"/>
      <c r="D6" s="9" t="s">
        <v>6</v>
      </c>
      <c r="L6" s="6"/>
    </row>
    <row r="7" spans="1:46" ht="26.25" customHeight="1">
      <c r="B7" s="6"/>
      <c r="E7" s="10" t="str">
        <f>'[1]Rekapitulácia stavby'!K6</f>
        <v>Soš Tornaľa - modernizácia odborného vzdelávania - budova bývalej Mš</v>
      </c>
      <c r="F7" s="11"/>
      <c r="G7" s="11"/>
      <c r="H7" s="11"/>
      <c r="L7" s="6"/>
    </row>
    <row r="8" spans="1:46" s="15" customFormat="1" ht="12" customHeight="1">
      <c r="A8" s="12"/>
      <c r="B8" s="13"/>
      <c r="C8" s="12"/>
      <c r="D8" s="9" t="s">
        <v>7</v>
      </c>
      <c r="E8" s="12"/>
      <c r="F8" s="12"/>
      <c r="G8" s="12"/>
      <c r="H8" s="12"/>
      <c r="I8" s="12"/>
      <c r="J8" s="12"/>
      <c r="K8" s="12"/>
      <c r="L8" s="14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pans="1:46" s="15" customFormat="1" ht="16.5" customHeight="1">
      <c r="A9" s="12"/>
      <c r="B9" s="13"/>
      <c r="C9" s="12"/>
      <c r="D9" s="12"/>
      <c r="E9" s="16" t="s">
        <v>8</v>
      </c>
      <c r="F9" s="17"/>
      <c r="G9" s="17"/>
      <c r="H9" s="17"/>
      <c r="I9" s="12"/>
      <c r="J9" s="12"/>
      <c r="K9" s="12"/>
      <c r="L9" s="14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46" s="15" customFormat="1">
      <c r="A10" s="12"/>
      <c r="B10" s="13"/>
      <c r="C10" s="12"/>
      <c r="D10" s="12"/>
      <c r="E10" s="12"/>
      <c r="F10" s="12"/>
      <c r="G10" s="12"/>
      <c r="H10" s="12"/>
      <c r="I10" s="12"/>
      <c r="J10" s="12"/>
      <c r="K10" s="12"/>
      <c r="L10" s="14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46" s="15" customFormat="1" ht="12" customHeight="1">
      <c r="A11" s="12"/>
      <c r="B11" s="13"/>
      <c r="C11" s="12"/>
      <c r="D11" s="9" t="s">
        <v>9</v>
      </c>
      <c r="E11" s="12"/>
      <c r="F11" s="18" t="s">
        <v>10</v>
      </c>
      <c r="G11" s="12"/>
      <c r="H11" s="12"/>
      <c r="I11" s="9" t="s">
        <v>11</v>
      </c>
      <c r="J11" s="18" t="s">
        <v>10</v>
      </c>
      <c r="K11" s="12"/>
      <c r="L11" s="14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46" s="15" customFormat="1" ht="12" customHeight="1">
      <c r="A12" s="12"/>
      <c r="B12" s="13"/>
      <c r="C12" s="12"/>
      <c r="D12" s="9" t="s">
        <v>12</v>
      </c>
      <c r="E12" s="12"/>
      <c r="F12" s="18" t="s">
        <v>13</v>
      </c>
      <c r="G12" s="12"/>
      <c r="H12" s="12"/>
      <c r="I12" s="9" t="s">
        <v>14</v>
      </c>
      <c r="J12" s="19" t="str">
        <f>'[1]Rekapitulácia stavby'!AN8</f>
        <v>18. 5. 2022</v>
      </c>
      <c r="K12" s="12"/>
      <c r="L12" s="14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46" s="15" customFormat="1" ht="10.8" customHeight="1">
      <c r="A13" s="12"/>
      <c r="B13" s="13"/>
      <c r="C13" s="12"/>
      <c r="D13" s="12"/>
      <c r="E13" s="12"/>
      <c r="F13" s="12"/>
      <c r="G13" s="12"/>
      <c r="H13" s="12"/>
      <c r="I13" s="12"/>
      <c r="J13" s="12"/>
      <c r="K13" s="12"/>
      <c r="L13" s="14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</row>
    <row r="14" spans="1:46" s="15" customFormat="1" ht="12" customHeight="1">
      <c r="A14" s="12"/>
      <c r="B14" s="13"/>
      <c r="C14" s="12"/>
      <c r="D14" s="9" t="s">
        <v>15</v>
      </c>
      <c r="E14" s="12"/>
      <c r="F14" s="12"/>
      <c r="G14" s="12"/>
      <c r="H14" s="12"/>
      <c r="I14" s="9" t="s">
        <v>16</v>
      </c>
      <c r="J14" s="18" t="s">
        <v>10</v>
      </c>
      <c r="K14" s="12"/>
      <c r="L14" s="14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</row>
    <row r="15" spans="1:46" s="15" customFormat="1" ht="18" customHeight="1">
      <c r="A15" s="12"/>
      <c r="B15" s="13"/>
      <c r="C15" s="12"/>
      <c r="D15" s="12"/>
      <c r="E15" s="18" t="s">
        <v>17</v>
      </c>
      <c r="F15" s="12"/>
      <c r="G15" s="12"/>
      <c r="H15" s="12"/>
      <c r="I15" s="9" t="s">
        <v>18</v>
      </c>
      <c r="J15" s="18" t="s">
        <v>10</v>
      </c>
      <c r="K15" s="12"/>
      <c r="L15" s="14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1:46" s="15" customFormat="1" ht="6.9" customHeight="1">
      <c r="A16" s="12"/>
      <c r="B16" s="13"/>
      <c r="C16" s="12"/>
      <c r="D16" s="12"/>
      <c r="E16" s="12"/>
      <c r="F16" s="12"/>
      <c r="G16" s="12"/>
      <c r="H16" s="12"/>
      <c r="I16" s="12"/>
      <c r="J16" s="12"/>
      <c r="K16" s="12"/>
      <c r="L16" s="14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</row>
    <row r="17" spans="1:31" s="15" customFormat="1" ht="12" customHeight="1">
      <c r="A17" s="12"/>
      <c r="B17" s="13"/>
      <c r="C17" s="12"/>
      <c r="D17" s="9" t="s">
        <v>19</v>
      </c>
      <c r="E17" s="12"/>
      <c r="F17" s="12"/>
      <c r="G17" s="12"/>
      <c r="H17" s="12"/>
      <c r="I17" s="9" t="s">
        <v>16</v>
      </c>
      <c r="J17" s="20" t="str">
        <f>'[1]Rekapitulácia stavby'!AN13</f>
        <v>Vyplň údaj</v>
      </c>
      <c r="K17" s="12"/>
      <c r="L17" s="14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</row>
    <row r="18" spans="1:31" s="15" customFormat="1" ht="18" customHeight="1">
      <c r="A18" s="12"/>
      <c r="B18" s="13"/>
      <c r="C18" s="12"/>
      <c r="D18" s="12"/>
      <c r="E18" s="21" t="str">
        <f>'[1]Rekapitulácia stavby'!E14</f>
        <v>Vyplň údaj</v>
      </c>
      <c r="F18" s="22"/>
      <c r="G18" s="22"/>
      <c r="H18" s="22"/>
      <c r="I18" s="9" t="s">
        <v>18</v>
      </c>
      <c r="J18" s="20" t="str">
        <f>'[1]Rekapitulácia stavby'!AN14</f>
        <v>Vyplň údaj</v>
      </c>
      <c r="K18" s="12"/>
      <c r="L18" s="14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</row>
    <row r="19" spans="1:31" s="15" customFormat="1" ht="6.9" customHeight="1">
      <c r="A19" s="12"/>
      <c r="B19" s="13"/>
      <c r="C19" s="12"/>
      <c r="D19" s="12"/>
      <c r="E19" s="12"/>
      <c r="F19" s="12"/>
      <c r="G19" s="12"/>
      <c r="H19" s="12"/>
      <c r="I19" s="12"/>
      <c r="J19" s="12"/>
      <c r="K19" s="12"/>
      <c r="L19" s="14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</row>
    <row r="20" spans="1:31" s="15" customFormat="1" ht="12" customHeight="1">
      <c r="A20" s="12"/>
      <c r="B20" s="13"/>
      <c r="C20" s="12"/>
      <c r="D20" s="9" t="s">
        <v>20</v>
      </c>
      <c r="E20" s="12"/>
      <c r="F20" s="12"/>
      <c r="G20" s="12"/>
      <c r="H20" s="12"/>
      <c r="I20" s="9" t="s">
        <v>16</v>
      </c>
      <c r="J20" s="18" t="s">
        <v>10</v>
      </c>
      <c r="K20" s="12"/>
      <c r="L20" s="14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</row>
    <row r="21" spans="1:31" s="15" customFormat="1" ht="18" customHeight="1">
      <c r="A21" s="12"/>
      <c r="B21" s="13"/>
      <c r="C21" s="12"/>
      <c r="D21" s="12"/>
      <c r="E21" s="18" t="s">
        <v>21</v>
      </c>
      <c r="F21" s="12"/>
      <c r="G21" s="12"/>
      <c r="H21" s="12"/>
      <c r="I21" s="9" t="s">
        <v>18</v>
      </c>
      <c r="J21" s="18" t="s">
        <v>10</v>
      </c>
      <c r="K21" s="12"/>
      <c r="L21" s="14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</row>
    <row r="22" spans="1:31" s="15" customFormat="1" ht="6.9" customHeight="1">
      <c r="A22" s="12"/>
      <c r="B22" s="13"/>
      <c r="C22" s="12"/>
      <c r="D22" s="12"/>
      <c r="E22" s="12"/>
      <c r="F22" s="12"/>
      <c r="G22" s="12"/>
      <c r="H22" s="12"/>
      <c r="I22" s="12"/>
      <c r="J22" s="12"/>
      <c r="K22" s="12"/>
      <c r="L22" s="14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</row>
    <row r="23" spans="1:31" s="15" customFormat="1" ht="12" customHeight="1">
      <c r="A23" s="12"/>
      <c r="B23" s="13"/>
      <c r="C23" s="12"/>
      <c r="D23" s="9" t="s">
        <v>22</v>
      </c>
      <c r="E23" s="12"/>
      <c r="F23" s="12"/>
      <c r="G23" s="12"/>
      <c r="H23" s="12"/>
      <c r="I23" s="9" t="s">
        <v>16</v>
      </c>
      <c r="J23" s="18" t="s">
        <v>10</v>
      </c>
      <c r="K23" s="12"/>
      <c r="L23" s="14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</row>
    <row r="24" spans="1:31" s="15" customFormat="1" ht="18" customHeight="1">
      <c r="A24" s="12"/>
      <c r="B24" s="13"/>
      <c r="C24" s="12"/>
      <c r="D24" s="12"/>
      <c r="E24" s="18" t="s">
        <v>21</v>
      </c>
      <c r="F24" s="12"/>
      <c r="G24" s="12"/>
      <c r="H24" s="12"/>
      <c r="I24" s="9" t="s">
        <v>18</v>
      </c>
      <c r="J24" s="18" t="s">
        <v>10</v>
      </c>
      <c r="K24" s="12"/>
      <c r="L24" s="14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1:31" s="15" customFormat="1" ht="6.9" customHeight="1">
      <c r="A25" s="12"/>
      <c r="B25" s="13"/>
      <c r="C25" s="12"/>
      <c r="D25" s="12"/>
      <c r="E25" s="12"/>
      <c r="F25" s="12"/>
      <c r="G25" s="12"/>
      <c r="H25" s="12"/>
      <c r="I25" s="12"/>
      <c r="J25" s="12"/>
      <c r="K25" s="12"/>
      <c r="L25" s="14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</row>
    <row r="26" spans="1:31" s="15" customFormat="1" ht="12" customHeight="1">
      <c r="A26" s="12"/>
      <c r="B26" s="13"/>
      <c r="C26" s="12"/>
      <c r="D26" s="9" t="s">
        <v>23</v>
      </c>
      <c r="E26" s="12"/>
      <c r="F26" s="12"/>
      <c r="G26" s="12"/>
      <c r="H26" s="12"/>
      <c r="I26" s="12"/>
      <c r="J26" s="12"/>
      <c r="K26" s="12"/>
      <c r="L26" s="14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</row>
    <row r="27" spans="1:31" s="27" customFormat="1" ht="16.5" customHeight="1">
      <c r="A27" s="23"/>
      <c r="B27" s="24"/>
      <c r="C27" s="23"/>
      <c r="D27" s="23"/>
      <c r="E27" s="25" t="s">
        <v>24</v>
      </c>
      <c r="F27" s="25"/>
      <c r="G27" s="25"/>
      <c r="H27" s="25"/>
      <c r="I27" s="23"/>
      <c r="J27" s="23"/>
      <c r="K27" s="23"/>
      <c r="L27" s="26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pans="1:31" s="15" customFormat="1" ht="6.9" customHeight="1">
      <c r="A28" s="12"/>
      <c r="B28" s="13"/>
      <c r="C28" s="12"/>
      <c r="D28" s="12"/>
      <c r="E28" s="12"/>
      <c r="F28" s="12"/>
      <c r="G28" s="12"/>
      <c r="H28" s="12"/>
      <c r="I28" s="12"/>
      <c r="J28" s="12"/>
      <c r="K28" s="12"/>
      <c r="L28" s="14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</row>
    <row r="29" spans="1:31" s="15" customFormat="1" ht="6.9" customHeight="1">
      <c r="A29" s="12"/>
      <c r="B29" s="13"/>
      <c r="C29" s="12"/>
      <c r="D29" s="28"/>
      <c r="E29" s="28"/>
      <c r="F29" s="28"/>
      <c r="G29" s="28"/>
      <c r="H29" s="28"/>
      <c r="I29" s="28"/>
      <c r="J29" s="28"/>
      <c r="K29" s="28"/>
      <c r="L29" s="14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</row>
    <row r="30" spans="1:31" s="15" customFormat="1" ht="25.35" customHeight="1">
      <c r="A30" s="12"/>
      <c r="B30" s="13"/>
      <c r="C30" s="12"/>
      <c r="D30" s="29" t="s">
        <v>25</v>
      </c>
      <c r="E30" s="12"/>
      <c r="F30" s="12"/>
      <c r="G30" s="12"/>
      <c r="H30" s="12"/>
      <c r="I30" s="12"/>
      <c r="J30" s="30">
        <f>ROUND(J127, 2)</f>
        <v>0</v>
      </c>
      <c r="K30" s="12"/>
      <c r="L30" s="14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</row>
    <row r="31" spans="1:31" s="15" customFormat="1" ht="6.9" customHeight="1">
      <c r="A31" s="12"/>
      <c r="B31" s="13"/>
      <c r="C31" s="12"/>
      <c r="D31" s="28"/>
      <c r="E31" s="28"/>
      <c r="F31" s="28"/>
      <c r="G31" s="28"/>
      <c r="H31" s="28"/>
      <c r="I31" s="28"/>
      <c r="J31" s="28"/>
      <c r="K31" s="28"/>
      <c r="L31" s="14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</row>
    <row r="32" spans="1:31" s="15" customFormat="1" ht="14.4" customHeight="1">
      <c r="A32" s="12"/>
      <c r="B32" s="13"/>
      <c r="C32" s="12"/>
      <c r="D32" s="12"/>
      <c r="E32" s="12"/>
      <c r="F32" s="31" t="s">
        <v>26</v>
      </c>
      <c r="G32" s="12"/>
      <c r="H32" s="12"/>
      <c r="I32" s="31" t="s">
        <v>27</v>
      </c>
      <c r="J32" s="31" t="s">
        <v>28</v>
      </c>
      <c r="K32" s="12"/>
      <c r="L32" s="14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</row>
    <row r="33" spans="1:31" s="15" customFormat="1" ht="14.4" customHeight="1">
      <c r="A33" s="12"/>
      <c r="B33" s="13"/>
      <c r="C33" s="12"/>
      <c r="D33" s="32" t="s">
        <v>29</v>
      </c>
      <c r="E33" s="33" t="s">
        <v>30</v>
      </c>
      <c r="F33" s="34">
        <f>ROUND((ROUND((SUM(BE127:BE213)),  2) + SUM(BE215:BE219)), 2)</f>
        <v>0</v>
      </c>
      <c r="G33" s="35"/>
      <c r="H33" s="35"/>
      <c r="I33" s="36">
        <v>0.2</v>
      </c>
      <c r="J33" s="34">
        <f>ROUND((ROUND(((SUM(BE127:BE213))*I33),  2) + (SUM(BE215:BE219)*I33)), 2)</f>
        <v>0</v>
      </c>
      <c r="K33" s="12"/>
      <c r="L33" s="14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</row>
    <row r="34" spans="1:31" s="15" customFormat="1" ht="14.4" customHeight="1">
      <c r="A34" s="12"/>
      <c r="B34" s="13"/>
      <c r="C34" s="12"/>
      <c r="D34" s="12"/>
      <c r="E34" s="33" t="s">
        <v>31</v>
      </c>
      <c r="F34" s="34">
        <f>ROUND((ROUND((SUM(BF127:BF213)),  2) + SUM(BF215:BF219)), 2)</f>
        <v>0</v>
      </c>
      <c r="G34" s="35"/>
      <c r="H34" s="35"/>
      <c r="I34" s="36">
        <v>0.2</v>
      </c>
      <c r="J34" s="34">
        <f>ROUND((ROUND(((SUM(BF127:BF213))*I34),  2) + (SUM(BF215:BF219)*I34)), 2)</f>
        <v>0</v>
      </c>
      <c r="K34" s="12"/>
      <c r="L34" s="14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</row>
    <row r="35" spans="1:31" s="15" customFormat="1" ht="14.4" hidden="1" customHeight="1">
      <c r="A35" s="12"/>
      <c r="B35" s="13"/>
      <c r="C35" s="12"/>
      <c r="D35" s="12"/>
      <c r="E35" s="9" t="s">
        <v>32</v>
      </c>
      <c r="F35" s="37">
        <f>ROUND((ROUND((SUM(BG127:BG213)),  2) + SUM(BG215:BG219)), 2)</f>
        <v>0</v>
      </c>
      <c r="G35" s="12"/>
      <c r="H35" s="12"/>
      <c r="I35" s="38">
        <v>0.2</v>
      </c>
      <c r="J35" s="37">
        <f>0</f>
        <v>0</v>
      </c>
      <c r="K35" s="12"/>
      <c r="L35" s="14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</row>
    <row r="36" spans="1:31" s="15" customFormat="1" ht="14.4" hidden="1" customHeight="1">
      <c r="A36" s="12"/>
      <c r="B36" s="13"/>
      <c r="C36" s="12"/>
      <c r="D36" s="12"/>
      <c r="E36" s="9" t="s">
        <v>33</v>
      </c>
      <c r="F36" s="37">
        <f>ROUND((ROUND((SUM(BH127:BH213)),  2) + SUM(BH215:BH219)), 2)</f>
        <v>0</v>
      </c>
      <c r="G36" s="12"/>
      <c r="H36" s="12"/>
      <c r="I36" s="38">
        <v>0.2</v>
      </c>
      <c r="J36" s="37">
        <f>0</f>
        <v>0</v>
      </c>
      <c r="K36" s="12"/>
      <c r="L36" s="14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</row>
    <row r="37" spans="1:31" s="15" customFormat="1" ht="14.4" hidden="1" customHeight="1">
      <c r="A37" s="12"/>
      <c r="B37" s="13"/>
      <c r="C37" s="12"/>
      <c r="D37" s="12"/>
      <c r="E37" s="33" t="s">
        <v>34</v>
      </c>
      <c r="F37" s="34">
        <f>ROUND((ROUND((SUM(BI127:BI213)),  2) + SUM(BI215:BI219)), 2)</f>
        <v>0</v>
      </c>
      <c r="G37" s="35"/>
      <c r="H37" s="35"/>
      <c r="I37" s="36">
        <v>0</v>
      </c>
      <c r="J37" s="34">
        <f>0</f>
        <v>0</v>
      </c>
      <c r="K37" s="12"/>
      <c r="L37" s="14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</row>
    <row r="38" spans="1:31" s="15" customFormat="1" ht="6.9" customHeight="1">
      <c r="A38" s="12"/>
      <c r="B38" s="13"/>
      <c r="C38" s="12"/>
      <c r="D38" s="12"/>
      <c r="E38" s="12"/>
      <c r="F38" s="12"/>
      <c r="G38" s="12"/>
      <c r="H38" s="12"/>
      <c r="I38" s="12"/>
      <c r="J38" s="12"/>
      <c r="K38" s="12"/>
      <c r="L38" s="14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</row>
    <row r="39" spans="1:31" s="15" customFormat="1" ht="25.35" customHeight="1">
      <c r="A39" s="12"/>
      <c r="B39" s="13"/>
      <c r="C39" s="39"/>
      <c r="D39" s="40" t="s">
        <v>35</v>
      </c>
      <c r="E39" s="41"/>
      <c r="F39" s="41"/>
      <c r="G39" s="42" t="s">
        <v>36</v>
      </c>
      <c r="H39" s="43" t="s">
        <v>37</v>
      </c>
      <c r="I39" s="41"/>
      <c r="J39" s="44">
        <f>SUM(J30:J37)</f>
        <v>0</v>
      </c>
      <c r="K39" s="45"/>
      <c r="L39" s="14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</row>
    <row r="40" spans="1:31" s="15" customFormat="1" ht="14.4" customHeight="1">
      <c r="A40" s="12"/>
      <c r="B40" s="13"/>
      <c r="C40" s="12"/>
      <c r="D40" s="12"/>
      <c r="E40" s="12"/>
      <c r="F40" s="12"/>
      <c r="G40" s="12"/>
      <c r="H40" s="12"/>
      <c r="I40" s="12"/>
      <c r="J40" s="12"/>
      <c r="K40" s="12"/>
      <c r="L40" s="14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</row>
    <row r="41" spans="1:31" ht="14.4" customHeight="1">
      <c r="B41" s="6"/>
      <c r="L41" s="6"/>
    </row>
    <row r="42" spans="1:31" ht="14.4" customHeight="1">
      <c r="B42" s="6"/>
      <c r="L42" s="6"/>
    </row>
    <row r="43" spans="1:31" ht="14.4" customHeight="1">
      <c r="B43" s="6"/>
      <c r="L43" s="6"/>
    </row>
    <row r="44" spans="1:31" ht="14.4" customHeight="1">
      <c r="B44" s="6"/>
      <c r="L44" s="6"/>
    </row>
    <row r="45" spans="1:31" ht="14.4" customHeight="1">
      <c r="B45" s="6"/>
      <c r="L45" s="6"/>
    </row>
    <row r="46" spans="1:31" ht="14.4" customHeight="1">
      <c r="B46" s="6"/>
      <c r="L46" s="6"/>
    </row>
    <row r="47" spans="1:31" ht="14.4" customHeight="1">
      <c r="B47" s="6"/>
      <c r="L47" s="6"/>
    </row>
    <row r="48" spans="1:31" ht="14.4" customHeight="1">
      <c r="B48" s="6"/>
      <c r="L48" s="6"/>
    </row>
    <row r="49" spans="1:31" ht="14.4" customHeight="1">
      <c r="B49" s="6"/>
      <c r="L49" s="6"/>
    </row>
    <row r="50" spans="1:31" s="15" customFormat="1" ht="14.4" customHeight="1">
      <c r="B50" s="14"/>
      <c r="D50" s="46" t="s">
        <v>38</v>
      </c>
      <c r="E50" s="47"/>
      <c r="F50" s="47"/>
      <c r="G50" s="46" t="s">
        <v>39</v>
      </c>
      <c r="H50" s="47"/>
      <c r="I50" s="47"/>
      <c r="J50" s="47"/>
      <c r="K50" s="47"/>
      <c r="L50" s="14"/>
    </row>
    <row r="51" spans="1:31">
      <c r="B51" s="6"/>
      <c r="L51" s="6"/>
    </row>
    <row r="52" spans="1:31">
      <c r="B52" s="6"/>
      <c r="L52" s="6"/>
    </row>
    <row r="53" spans="1:31">
      <c r="B53" s="6"/>
      <c r="L53" s="6"/>
    </row>
    <row r="54" spans="1:31">
      <c r="B54" s="6"/>
      <c r="L54" s="6"/>
    </row>
    <row r="55" spans="1:31">
      <c r="B55" s="6"/>
      <c r="L55" s="6"/>
    </row>
    <row r="56" spans="1:31">
      <c r="B56" s="6"/>
      <c r="L56" s="6"/>
    </row>
    <row r="57" spans="1:31">
      <c r="B57" s="6"/>
      <c r="L57" s="6"/>
    </row>
    <row r="58" spans="1:31">
      <c r="B58" s="6"/>
      <c r="L58" s="6"/>
    </row>
    <row r="59" spans="1:31">
      <c r="B59" s="6"/>
      <c r="L59" s="6"/>
    </row>
    <row r="60" spans="1:31">
      <c r="B60" s="6"/>
      <c r="L60" s="6"/>
    </row>
    <row r="61" spans="1:31" s="15" customFormat="1" ht="13.2">
      <c r="A61" s="12"/>
      <c r="B61" s="13"/>
      <c r="C61" s="12"/>
      <c r="D61" s="48" t="s">
        <v>40</v>
      </c>
      <c r="E61" s="49"/>
      <c r="F61" s="50" t="s">
        <v>41</v>
      </c>
      <c r="G61" s="48" t="s">
        <v>40</v>
      </c>
      <c r="H61" s="49"/>
      <c r="I61" s="49"/>
      <c r="J61" s="51" t="s">
        <v>41</v>
      </c>
      <c r="K61" s="49"/>
      <c r="L61" s="14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pans="1:31">
      <c r="B62" s="6"/>
      <c r="L62" s="6"/>
    </row>
    <row r="63" spans="1:31">
      <c r="B63" s="6"/>
      <c r="L63" s="6"/>
    </row>
    <row r="64" spans="1:31">
      <c r="B64" s="6"/>
      <c r="L64" s="6"/>
    </row>
    <row r="65" spans="1:31" s="15" customFormat="1" ht="13.2">
      <c r="A65" s="12"/>
      <c r="B65" s="13"/>
      <c r="C65" s="12"/>
      <c r="D65" s="46" t="s">
        <v>42</v>
      </c>
      <c r="E65" s="52"/>
      <c r="F65" s="52"/>
      <c r="G65" s="46" t="s">
        <v>43</v>
      </c>
      <c r="H65" s="52"/>
      <c r="I65" s="52"/>
      <c r="J65" s="52"/>
      <c r="K65" s="52"/>
      <c r="L65" s="14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pans="1:31">
      <c r="B66" s="6"/>
      <c r="L66" s="6"/>
    </row>
    <row r="67" spans="1:31">
      <c r="B67" s="6"/>
      <c r="L67" s="6"/>
    </row>
    <row r="68" spans="1:31">
      <c r="B68" s="6"/>
      <c r="L68" s="6"/>
    </row>
    <row r="69" spans="1:31">
      <c r="B69" s="6"/>
      <c r="L69" s="6"/>
    </row>
    <row r="70" spans="1:31">
      <c r="B70" s="6"/>
      <c r="L70" s="6"/>
    </row>
    <row r="71" spans="1:31">
      <c r="B71" s="6"/>
      <c r="L71" s="6"/>
    </row>
    <row r="72" spans="1:31">
      <c r="B72" s="6"/>
      <c r="L72" s="6"/>
    </row>
    <row r="73" spans="1:31">
      <c r="B73" s="6"/>
      <c r="L73" s="6"/>
    </row>
    <row r="74" spans="1:31">
      <c r="B74" s="6"/>
      <c r="L74" s="6"/>
    </row>
    <row r="75" spans="1:31">
      <c r="B75" s="6"/>
      <c r="L75" s="6"/>
    </row>
    <row r="76" spans="1:31" s="15" customFormat="1" ht="13.2">
      <c r="A76" s="12"/>
      <c r="B76" s="13"/>
      <c r="C76" s="12"/>
      <c r="D76" s="48" t="s">
        <v>40</v>
      </c>
      <c r="E76" s="49"/>
      <c r="F76" s="50" t="s">
        <v>41</v>
      </c>
      <c r="G76" s="48" t="s">
        <v>40</v>
      </c>
      <c r="H76" s="49"/>
      <c r="I76" s="49"/>
      <c r="J76" s="51" t="s">
        <v>41</v>
      </c>
      <c r="K76" s="49"/>
      <c r="L76" s="14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pans="1:31" s="15" customFormat="1" ht="14.4" customHeight="1">
      <c r="A77" s="1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14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81" spans="1:47" s="15" customFormat="1" ht="6.9" customHeight="1">
      <c r="A81" s="1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14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</row>
    <row r="82" spans="1:47" s="15" customFormat="1" ht="24.9" customHeight="1">
      <c r="A82" s="12"/>
      <c r="B82" s="13"/>
      <c r="C82" s="7" t="s">
        <v>44</v>
      </c>
      <c r="D82" s="12"/>
      <c r="E82" s="12"/>
      <c r="F82" s="12"/>
      <c r="G82" s="12"/>
      <c r="H82" s="12"/>
      <c r="I82" s="12"/>
      <c r="J82" s="12"/>
      <c r="K82" s="12"/>
      <c r="L82" s="14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</row>
    <row r="83" spans="1:47" s="15" customFormat="1" ht="6.9" customHeight="1">
      <c r="A83" s="12"/>
      <c r="B83" s="13"/>
      <c r="C83" s="12"/>
      <c r="D83" s="12"/>
      <c r="E83" s="12"/>
      <c r="F83" s="12"/>
      <c r="G83" s="12"/>
      <c r="H83" s="12"/>
      <c r="I83" s="12"/>
      <c r="J83" s="12"/>
      <c r="K83" s="12"/>
      <c r="L83" s="14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</row>
    <row r="84" spans="1:47" s="15" customFormat="1" ht="12" customHeight="1">
      <c r="A84" s="12"/>
      <c r="B84" s="13"/>
      <c r="C84" s="9" t="s">
        <v>6</v>
      </c>
      <c r="D84" s="12"/>
      <c r="E84" s="12"/>
      <c r="F84" s="12"/>
      <c r="G84" s="12"/>
      <c r="H84" s="12"/>
      <c r="I84" s="12"/>
      <c r="J84" s="12"/>
      <c r="K84" s="12"/>
      <c r="L84" s="14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</row>
    <row r="85" spans="1:47" s="15" customFormat="1" ht="26.25" customHeight="1">
      <c r="A85" s="12"/>
      <c r="B85" s="13"/>
      <c r="C85" s="12"/>
      <c r="D85" s="12"/>
      <c r="E85" s="10" t="str">
        <f>E7</f>
        <v>Soš Tornaľa - modernizácia odborného vzdelávania - budova bývalej Mš</v>
      </c>
      <c r="F85" s="11"/>
      <c r="G85" s="11"/>
      <c r="H85" s="11"/>
      <c r="I85" s="12"/>
      <c r="J85" s="12"/>
      <c r="K85" s="12"/>
      <c r="L85" s="14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</row>
    <row r="86" spans="1:47" s="15" customFormat="1" ht="12" customHeight="1">
      <c r="A86" s="12"/>
      <c r="B86" s="13"/>
      <c r="C86" s="9" t="s">
        <v>7</v>
      </c>
      <c r="D86" s="12"/>
      <c r="E86" s="12"/>
      <c r="F86" s="12"/>
      <c r="G86" s="12"/>
      <c r="H86" s="12"/>
      <c r="I86" s="12"/>
      <c r="J86" s="12"/>
      <c r="K86" s="12"/>
      <c r="L86" s="14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</row>
    <row r="87" spans="1:47" s="15" customFormat="1" ht="16.5" customHeight="1">
      <c r="A87" s="12"/>
      <c r="B87" s="13"/>
      <c r="C87" s="12"/>
      <c r="D87" s="12"/>
      <c r="E87" s="16" t="str">
        <f>E9</f>
        <v>1 - UK</v>
      </c>
      <c r="F87" s="17"/>
      <c r="G87" s="17"/>
      <c r="H87" s="17"/>
      <c r="I87" s="12"/>
      <c r="J87" s="12"/>
      <c r="K87" s="12"/>
      <c r="L87" s="14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</row>
    <row r="88" spans="1:47" s="15" customFormat="1" ht="6.9" customHeight="1">
      <c r="A88" s="12"/>
      <c r="B88" s="13"/>
      <c r="C88" s="12"/>
      <c r="D88" s="12"/>
      <c r="E88" s="12"/>
      <c r="F88" s="12"/>
      <c r="G88" s="12"/>
      <c r="H88" s="12"/>
      <c r="I88" s="12"/>
      <c r="J88" s="12"/>
      <c r="K88" s="12"/>
      <c r="L88" s="14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</row>
    <row r="89" spans="1:47" s="15" customFormat="1" ht="12" customHeight="1">
      <c r="A89" s="12"/>
      <c r="B89" s="13"/>
      <c r="C89" s="9" t="s">
        <v>12</v>
      </c>
      <c r="D89" s="12"/>
      <c r="E89" s="12"/>
      <c r="F89" s="18" t="str">
        <f>F12</f>
        <v>kat. úz. Tornaľa, parc. č. 1451</v>
      </c>
      <c r="G89" s="12"/>
      <c r="H89" s="12"/>
      <c r="I89" s="9" t="s">
        <v>14</v>
      </c>
      <c r="J89" s="19" t="str">
        <f>IF(J12="","",J12)</f>
        <v>18. 5. 2022</v>
      </c>
      <c r="K89" s="12"/>
      <c r="L89" s="14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</row>
    <row r="90" spans="1:47" s="15" customFormat="1" ht="6.9" customHeight="1">
      <c r="A90" s="12"/>
      <c r="B90" s="13"/>
      <c r="C90" s="12"/>
      <c r="D90" s="12"/>
      <c r="E90" s="12"/>
      <c r="F90" s="12"/>
      <c r="G90" s="12"/>
      <c r="H90" s="12"/>
      <c r="I90" s="12"/>
      <c r="J90" s="12"/>
      <c r="K90" s="12"/>
      <c r="L90" s="14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</row>
    <row r="91" spans="1:47" s="15" customFormat="1" ht="25.65" customHeight="1">
      <c r="A91" s="12"/>
      <c r="B91" s="13"/>
      <c r="C91" s="9" t="s">
        <v>15</v>
      </c>
      <c r="D91" s="12"/>
      <c r="E91" s="12"/>
      <c r="F91" s="18" t="str">
        <f>E15</f>
        <v>Stredná odborná škola – Szakközépiskola Tornaľa</v>
      </c>
      <c r="G91" s="12"/>
      <c r="H91" s="12"/>
      <c r="I91" s="9" t="s">
        <v>20</v>
      </c>
      <c r="J91" s="57" t="str">
        <f>E21</f>
        <v>Ing. Pavol Fedorčák, PhD.</v>
      </c>
      <c r="K91" s="12"/>
      <c r="L91" s="14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</row>
    <row r="92" spans="1:47" s="15" customFormat="1" ht="25.65" customHeight="1">
      <c r="A92" s="12"/>
      <c r="B92" s="13"/>
      <c r="C92" s="9" t="s">
        <v>19</v>
      </c>
      <c r="D92" s="12"/>
      <c r="E92" s="12"/>
      <c r="F92" s="18" t="str">
        <f>IF(E18="","",E18)</f>
        <v>Vyplň údaj</v>
      </c>
      <c r="G92" s="12"/>
      <c r="H92" s="12"/>
      <c r="I92" s="9" t="s">
        <v>22</v>
      </c>
      <c r="J92" s="57" t="str">
        <f>E24</f>
        <v>Ing. Pavol Fedorčák, PhD.</v>
      </c>
      <c r="K92" s="12"/>
      <c r="L92" s="14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</row>
    <row r="93" spans="1:47" s="15" customFormat="1" ht="10.35" customHeight="1">
      <c r="A93" s="12"/>
      <c r="B93" s="13"/>
      <c r="C93" s="12"/>
      <c r="D93" s="12"/>
      <c r="E93" s="12"/>
      <c r="F93" s="12"/>
      <c r="G93" s="12"/>
      <c r="H93" s="12"/>
      <c r="I93" s="12"/>
      <c r="J93" s="12"/>
      <c r="K93" s="12"/>
      <c r="L93" s="14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</row>
    <row r="94" spans="1:47" s="15" customFormat="1" ht="29.25" customHeight="1">
      <c r="A94" s="12"/>
      <c r="B94" s="13"/>
      <c r="C94" s="58" t="s">
        <v>45</v>
      </c>
      <c r="D94" s="39"/>
      <c r="E94" s="39"/>
      <c r="F94" s="39"/>
      <c r="G94" s="39"/>
      <c r="H94" s="39"/>
      <c r="I94" s="39"/>
      <c r="J94" s="59" t="s">
        <v>46</v>
      </c>
      <c r="K94" s="39"/>
      <c r="L94" s="14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</row>
    <row r="95" spans="1:47" s="15" customFormat="1" ht="10.35" customHeight="1">
      <c r="A95" s="12"/>
      <c r="B95" s="13"/>
      <c r="C95" s="12"/>
      <c r="D95" s="12"/>
      <c r="E95" s="12"/>
      <c r="F95" s="12"/>
      <c r="G95" s="12"/>
      <c r="H95" s="12"/>
      <c r="I95" s="12"/>
      <c r="J95" s="12"/>
      <c r="K95" s="12"/>
      <c r="L95" s="14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</row>
    <row r="96" spans="1:47" s="15" customFormat="1" ht="22.8" customHeight="1">
      <c r="A96" s="12"/>
      <c r="B96" s="13"/>
      <c r="C96" s="60" t="s">
        <v>47</v>
      </c>
      <c r="D96" s="12"/>
      <c r="E96" s="12"/>
      <c r="F96" s="12"/>
      <c r="G96" s="12"/>
      <c r="H96" s="12"/>
      <c r="I96" s="12"/>
      <c r="J96" s="30">
        <f>J127</f>
        <v>0</v>
      </c>
      <c r="K96" s="12"/>
      <c r="L96" s="14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U96" s="3" t="s">
        <v>48</v>
      </c>
    </row>
    <row r="97" spans="1:31" s="61" customFormat="1" ht="24.9" customHeight="1">
      <c r="B97" s="62"/>
      <c r="D97" s="63" t="s">
        <v>49</v>
      </c>
      <c r="E97" s="64"/>
      <c r="F97" s="64"/>
      <c r="G97" s="64"/>
      <c r="H97" s="64"/>
      <c r="I97" s="64"/>
      <c r="J97" s="65">
        <f>J128</f>
        <v>0</v>
      </c>
      <c r="L97" s="62"/>
    </row>
    <row r="98" spans="1:31" s="66" customFormat="1" ht="19.95" customHeight="1">
      <c r="B98" s="67"/>
      <c r="D98" s="68" t="s">
        <v>50</v>
      </c>
      <c r="E98" s="69"/>
      <c r="F98" s="69"/>
      <c r="G98" s="69"/>
      <c r="H98" s="69"/>
      <c r="I98" s="69"/>
      <c r="J98" s="70">
        <f>J129</f>
        <v>0</v>
      </c>
      <c r="L98" s="67"/>
    </row>
    <row r="99" spans="1:31" s="61" customFormat="1" ht="24.9" customHeight="1">
      <c r="B99" s="62"/>
      <c r="D99" s="63" t="s">
        <v>51</v>
      </c>
      <c r="E99" s="64"/>
      <c r="F99" s="64"/>
      <c r="G99" s="64"/>
      <c r="H99" s="64"/>
      <c r="I99" s="64"/>
      <c r="J99" s="65">
        <f>J138</f>
        <v>0</v>
      </c>
      <c r="L99" s="62"/>
    </row>
    <row r="100" spans="1:31" s="66" customFormat="1" ht="19.95" customHeight="1">
      <c r="B100" s="67"/>
      <c r="D100" s="68" t="s">
        <v>52</v>
      </c>
      <c r="E100" s="69"/>
      <c r="F100" s="69"/>
      <c r="G100" s="69"/>
      <c r="H100" s="69"/>
      <c r="I100" s="69"/>
      <c r="J100" s="70">
        <f>J139</f>
        <v>0</v>
      </c>
      <c r="L100" s="67"/>
    </row>
    <row r="101" spans="1:31" s="66" customFormat="1" ht="19.95" customHeight="1">
      <c r="B101" s="67"/>
      <c r="D101" s="68" t="s">
        <v>53</v>
      </c>
      <c r="E101" s="69"/>
      <c r="F101" s="69"/>
      <c r="G101" s="69"/>
      <c r="H101" s="69"/>
      <c r="I101" s="69"/>
      <c r="J101" s="70">
        <f>J144</f>
        <v>0</v>
      </c>
      <c r="L101" s="67"/>
    </row>
    <row r="102" spans="1:31" s="66" customFormat="1" ht="19.95" customHeight="1">
      <c r="B102" s="67"/>
      <c r="D102" s="68" t="s">
        <v>54</v>
      </c>
      <c r="E102" s="69"/>
      <c r="F102" s="69"/>
      <c r="G102" s="69"/>
      <c r="H102" s="69"/>
      <c r="I102" s="69"/>
      <c r="J102" s="70">
        <f>J166</f>
        <v>0</v>
      </c>
      <c r="L102" s="67"/>
    </row>
    <row r="103" spans="1:31" s="66" customFormat="1" ht="19.95" customHeight="1">
      <c r="B103" s="67"/>
      <c r="D103" s="68" t="s">
        <v>55</v>
      </c>
      <c r="E103" s="69"/>
      <c r="F103" s="69"/>
      <c r="G103" s="69"/>
      <c r="H103" s="69"/>
      <c r="I103" s="69"/>
      <c r="J103" s="70">
        <f>J177</f>
        <v>0</v>
      </c>
      <c r="L103" s="67"/>
    </row>
    <row r="104" spans="1:31" s="61" customFormat="1" ht="24.9" customHeight="1">
      <c r="B104" s="62"/>
      <c r="D104" s="63" t="s">
        <v>56</v>
      </c>
      <c r="E104" s="64"/>
      <c r="F104" s="64"/>
      <c r="G104" s="64"/>
      <c r="H104" s="64"/>
      <c r="I104" s="64"/>
      <c r="J104" s="65">
        <f>J206</f>
        <v>0</v>
      </c>
      <c r="L104" s="62"/>
    </row>
    <row r="105" spans="1:31" s="61" customFormat="1" ht="24.9" customHeight="1">
      <c r="B105" s="62"/>
      <c r="D105" s="63" t="s">
        <v>57</v>
      </c>
      <c r="E105" s="64"/>
      <c r="F105" s="64"/>
      <c r="G105" s="64"/>
      <c r="H105" s="64"/>
      <c r="I105" s="64"/>
      <c r="J105" s="65">
        <f>J207</f>
        <v>0</v>
      </c>
      <c r="L105" s="62"/>
    </row>
    <row r="106" spans="1:31" s="61" customFormat="1" ht="24.9" customHeight="1">
      <c r="B106" s="62"/>
      <c r="D106" s="63" t="s">
        <v>58</v>
      </c>
      <c r="E106" s="64"/>
      <c r="F106" s="64"/>
      <c r="G106" s="64"/>
      <c r="H106" s="64"/>
      <c r="I106" s="64"/>
      <c r="J106" s="65">
        <f>J210</f>
        <v>0</v>
      </c>
      <c r="L106" s="62"/>
    </row>
    <row r="107" spans="1:31" s="61" customFormat="1" ht="21.75" customHeight="1">
      <c r="B107" s="62"/>
      <c r="D107" s="71" t="s">
        <v>59</v>
      </c>
      <c r="J107" s="72">
        <f>J214</f>
        <v>0</v>
      </c>
      <c r="L107" s="62"/>
    </row>
    <row r="108" spans="1:31" s="15" customFormat="1" ht="21.75" customHeight="1">
      <c r="A108" s="12"/>
      <c r="B108" s="13"/>
      <c r="C108" s="12"/>
      <c r="D108" s="12"/>
      <c r="E108" s="12"/>
      <c r="F108" s="12"/>
      <c r="G108" s="12"/>
      <c r="H108" s="12"/>
      <c r="I108" s="12"/>
      <c r="J108" s="12"/>
      <c r="K108" s="12"/>
      <c r="L108" s="14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</row>
    <row r="109" spans="1:31" s="15" customFormat="1" ht="6.9" customHeight="1">
      <c r="A109" s="12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14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</row>
    <row r="113" spans="1:63" s="15" customFormat="1" ht="6.9" customHeight="1">
      <c r="A113" s="12"/>
      <c r="B113" s="55"/>
      <c r="C113" s="56"/>
      <c r="D113" s="56"/>
      <c r="E113" s="56"/>
      <c r="F113" s="56"/>
      <c r="G113" s="56"/>
      <c r="H113" s="56"/>
      <c r="I113" s="56"/>
      <c r="J113" s="56"/>
      <c r="K113" s="56"/>
      <c r="L113" s="14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</row>
    <row r="114" spans="1:63" s="15" customFormat="1" ht="24.9" customHeight="1">
      <c r="A114" s="12"/>
      <c r="B114" s="13"/>
      <c r="C114" s="7" t="s">
        <v>60</v>
      </c>
      <c r="D114" s="12"/>
      <c r="E114" s="12"/>
      <c r="F114" s="12"/>
      <c r="G114" s="12"/>
      <c r="H114" s="12"/>
      <c r="I114" s="12"/>
      <c r="J114" s="12"/>
      <c r="K114" s="12"/>
      <c r="L114" s="14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</row>
    <row r="115" spans="1:63" s="15" customFormat="1" ht="6.9" customHeight="1">
      <c r="A115" s="12"/>
      <c r="B115" s="13"/>
      <c r="C115" s="12"/>
      <c r="D115" s="12"/>
      <c r="E115" s="12"/>
      <c r="F115" s="12"/>
      <c r="G115" s="12"/>
      <c r="H115" s="12"/>
      <c r="I115" s="12"/>
      <c r="J115" s="12"/>
      <c r="K115" s="12"/>
      <c r="L115" s="14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</row>
    <row r="116" spans="1:63" s="15" customFormat="1" ht="12" customHeight="1">
      <c r="A116" s="12"/>
      <c r="B116" s="13"/>
      <c r="C116" s="9" t="s">
        <v>6</v>
      </c>
      <c r="D116" s="12"/>
      <c r="E116" s="12"/>
      <c r="F116" s="12"/>
      <c r="G116" s="12"/>
      <c r="H116" s="12"/>
      <c r="I116" s="12"/>
      <c r="J116" s="12"/>
      <c r="K116" s="12"/>
      <c r="L116" s="14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</row>
    <row r="117" spans="1:63" s="15" customFormat="1" ht="26.25" customHeight="1">
      <c r="A117" s="12"/>
      <c r="B117" s="13"/>
      <c r="C117" s="12"/>
      <c r="D117" s="12"/>
      <c r="E117" s="10" t="str">
        <f>E7</f>
        <v>Soš Tornaľa - modernizácia odborného vzdelávania - budova bývalej Mš</v>
      </c>
      <c r="F117" s="11"/>
      <c r="G117" s="11"/>
      <c r="H117" s="11"/>
      <c r="I117" s="12"/>
      <c r="J117" s="12"/>
      <c r="K117" s="12"/>
      <c r="L117" s="14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</row>
    <row r="118" spans="1:63" s="15" customFormat="1" ht="12" customHeight="1">
      <c r="A118" s="12"/>
      <c r="B118" s="13"/>
      <c r="C118" s="9" t="s">
        <v>7</v>
      </c>
      <c r="D118" s="12"/>
      <c r="E118" s="12"/>
      <c r="F118" s="12"/>
      <c r="G118" s="12"/>
      <c r="H118" s="12"/>
      <c r="I118" s="12"/>
      <c r="J118" s="12"/>
      <c r="K118" s="12"/>
      <c r="L118" s="14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</row>
    <row r="119" spans="1:63" s="15" customFormat="1" ht="16.5" customHeight="1">
      <c r="A119" s="12"/>
      <c r="B119" s="13"/>
      <c r="C119" s="12"/>
      <c r="D119" s="12"/>
      <c r="E119" s="16" t="str">
        <f>E9</f>
        <v>1 - UK</v>
      </c>
      <c r="F119" s="17"/>
      <c r="G119" s="17"/>
      <c r="H119" s="17"/>
      <c r="I119" s="12"/>
      <c r="J119" s="12"/>
      <c r="K119" s="12"/>
      <c r="L119" s="14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</row>
    <row r="120" spans="1:63" s="15" customFormat="1" ht="6.9" customHeight="1">
      <c r="A120" s="12"/>
      <c r="B120" s="13"/>
      <c r="C120" s="12"/>
      <c r="D120" s="12"/>
      <c r="E120" s="12"/>
      <c r="F120" s="12"/>
      <c r="G120" s="12"/>
      <c r="H120" s="12"/>
      <c r="I120" s="12"/>
      <c r="J120" s="12"/>
      <c r="K120" s="12"/>
      <c r="L120" s="14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</row>
    <row r="121" spans="1:63" s="15" customFormat="1" ht="12" customHeight="1">
      <c r="A121" s="12"/>
      <c r="B121" s="13"/>
      <c r="C121" s="9" t="s">
        <v>12</v>
      </c>
      <c r="D121" s="12"/>
      <c r="E121" s="12"/>
      <c r="F121" s="18" t="str">
        <f>F12</f>
        <v>kat. úz. Tornaľa, parc. č. 1451</v>
      </c>
      <c r="G121" s="12"/>
      <c r="H121" s="12"/>
      <c r="I121" s="9" t="s">
        <v>14</v>
      </c>
      <c r="J121" s="19" t="str">
        <f>IF(J12="","",J12)</f>
        <v>18. 5. 2022</v>
      </c>
      <c r="K121" s="12"/>
      <c r="L121" s="14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</row>
    <row r="122" spans="1:63" s="15" customFormat="1" ht="6.9" customHeight="1">
      <c r="A122" s="12"/>
      <c r="B122" s="13"/>
      <c r="C122" s="12"/>
      <c r="D122" s="12"/>
      <c r="E122" s="12"/>
      <c r="F122" s="12"/>
      <c r="G122" s="12"/>
      <c r="H122" s="12"/>
      <c r="I122" s="12"/>
      <c r="J122" s="12"/>
      <c r="K122" s="12"/>
      <c r="L122" s="14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</row>
    <row r="123" spans="1:63" s="15" customFormat="1" ht="25.65" customHeight="1">
      <c r="A123" s="12"/>
      <c r="B123" s="13"/>
      <c r="C123" s="9" t="s">
        <v>15</v>
      </c>
      <c r="D123" s="12"/>
      <c r="E123" s="12"/>
      <c r="F123" s="18" t="str">
        <f>E15</f>
        <v>Stredná odborná škola – Szakközépiskola Tornaľa</v>
      </c>
      <c r="G123" s="12"/>
      <c r="H123" s="12"/>
      <c r="I123" s="9" t="s">
        <v>20</v>
      </c>
      <c r="J123" s="57" t="str">
        <f>E21</f>
        <v>Ing. Pavol Fedorčák, PhD.</v>
      </c>
      <c r="K123" s="12"/>
      <c r="L123" s="14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</row>
    <row r="124" spans="1:63" s="15" customFormat="1" ht="25.65" customHeight="1">
      <c r="A124" s="12"/>
      <c r="B124" s="13"/>
      <c r="C124" s="9" t="s">
        <v>19</v>
      </c>
      <c r="D124" s="12"/>
      <c r="E124" s="12"/>
      <c r="F124" s="18" t="str">
        <f>IF(E18="","",E18)</f>
        <v>Vyplň údaj</v>
      </c>
      <c r="G124" s="12"/>
      <c r="H124" s="12"/>
      <c r="I124" s="9" t="s">
        <v>22</v>
      </c>
      <c r="J124" s="57" t="str">
        <f>E24</f>
        <v>Ing. Pavol Fedorčák, PhD.</v>
      </c>
      <c r="K124" s="12"/>
      <c r="L124" s="14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</row>
    <row r="125" spans="1:63" s="15" customFormat="1" ht="10.35" customHeight="1">
      <c r="A125" s="12"/>
      <c r="B125" s="13"/>
      <c r="C125" s="12"/>
      <c r="D125" s="12"/>
      <c r="E125" s="12"/>
      <c r="F125" s="12"/>
      <c r="G125" s="12"/>
      <c r="H125" s="12"/>
      <c r="I125" s="12"/>
      <c r="J125" s="12"/>
      <c r="K125" s="12"/>
      <c r="L125" s="14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</row>
    <row r="126" spans="1:63" s="83" customFormat="1" ht="29.25" customHeight="1">
      <c r="A126" s="73"/>
      <c r="B126" s="74"/>
      <c r="C126" s="75" t="s">
        <v>61</v>
      </c>
      <c r="D126" s="76" t="s">
        <v>62</v>
      </c>
      <c r="E126" s="76" t="s">
        <v>63</v>
      </c>
      <c r="F126" s="76" t="s">
        <v>64</v>
      </c>
      <c r="G126" s="76" t="s">
        <v>65</v>
      </c>
      <c r="H126" s="76" t="s">
        <v>66</v>
      </c>
      <c r="I126" s="76" t="s">
        <v>67</v>
      </c>
      <c r="J126" s="77" t="s">
        <v>46</v>
      </c>
      <c r="K126" s="78" t="s">
        <v>68</v>
      </c>
      <c r="L126" s="79"/>
      <c r="M126" s="80" t="s">
        <v>10</v>
      </c>
      <c r="N126" s="81" t="s">
        <v>29</v>
      </c>
      <c r="O126" s="81" t="s">
        <v>69</v>
      </c>
      <c r="P126" s="81" t="s">
        <v>70</v>
      </c>
      <c r="Q126" s="81" t="s">
        <v>71</v>
      </c>
      <c r="R126" s="81" t="s">
        <v>72</v>
      </c>
      <c r="S126" s="81" t="s">
        <v>73</v>
      </c>
      <c r="T126" s="82" t="s">
        <v>74</v>
      </c>
      <c r="U126" s="73"/>
      <c r="V126" s="73"/>
      <c r="W126" s="73"/>
      <c r="X126" s="73"/>
      <c r="Y126" s="73"/>
      <c r="Z126" s="73"/>
      <c r="AA126" s="73"/>
      <c r="AB126" s="73"/>
      <c r="AC126" s="73"/>
      <c r="AD126" s="73"/>
      <c r="AE126" s="73"/>
    </row>
    <row r="127" spans="1:63" s="15" customFormat="1" ht="22.8" customHeight="1">
      <c r="A127" s="12"/>
      <c r="B127" s="13"/>
      <c r="C127" s="84" t="s">
        <v>47</v>
      </c>
      <c r="D127" s="12"/>
      <c r="E127" s="12"/>
      <c r="F127" s="12"/>
      <c r="G127" s="12"/>
      <c r="H127" s="12"/>
      <c r="I127" s="12"/>
      <c r="J127" s="85">
        <f>BK127</f>
        <v>0</v>
      </c>
      <c r="K127" s="12"/>
      <c r="L127" s="13"/>
      <c r="M127" s="86"/>
      <c r="N127" s="87"/>
      <c r="O127" s="28"/>
      <c r="P127" s="88">
        <f>P128+P138+P206+P207+P210+P214</f>
        <v>0</v>
      </c>
      <c r="Q127" s="28"/>
      <c r="R127" s="88">
        <f>R128+R138+R206+R207+R210+R214</f>
        <v>0.40585499999999997</v>
      </c>
      <c r="S127" s="28"/>
      <c r="T127" s="89">
        <f>T128+T138+T206+T207+T210+T214</f>
        <v>1.1920500000000001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3" t="s">
        <v>75</v>
      </c>
      <c r="AU127" s="3" t="s">
        <v>48</v>
      </c>
      <c r="BK127" s="90">
        <f>BK128+BK138+BK206+BK207+BK210+BK214</f>
        <v>0</v>
      </c>
    </row>
    <row r="128" spans="1:63" s="91" customFormat="1" ht="25.95" customHeight="1">
      <c r="B128" s="92"/>
      <c r="D128" s="93" t="s">
        <v>75</v>
      </c>
      <c r="E128" s="94" t="s">
        <v>76</v>
      </c>
      <c r="F128" s="94" t="s">
        <v>77</v>
      </c>
      <c r="I128" s="95"/>
      <c r="J128" s="72">
        <f>BK128</f>
        <v>0</v>
      </c>
      <c r="L128" s="92"/>
      <c r="M128" s="96"/>
      <c r="N128" s="97"/>
      <c r="O128" s="97"/>
      <c r="P128" s="98">
        <f>P129</f>
        <v>0</v>
      </c>
      <c r="Q128" s="97"/>
      <c r="R128" s="98">
        <f>R129</f>
        <v>2.5999999999999999E-3</v>
      </c>
      <c r="S128" s="97"/>
      <c r="T128" s="99">
        <f>T129</f>
        <v>0.53220000000000001</v>
      </c>
      <c r="AR128" s="93" t="s">
        <v>78</v>
      </c>
      <c r="AT128" s="100" t="s">
        <v>75</v>
      </c>
      <c r="AU128" s="100" t="s">
        <v>2</v>
      </c>
      <c r="AY128" s="93" t="s">
        <v>79</v>
      </c>
      <c r="BK128" s="101">
        <f>BK129</f>
        <v>0</v>
      </c>
    </row>
    <row r="129" spans="1:65" s="91" customFormat="1" ht="22.8" customHeight="1">
      <c r="B129" s="92"/>
      <c r="D129" s="93" t="s">
        <v>75</v>
      </c>
      <c r="E129" s="102" t="s">
        <v>80</v>
      </c>
      <c r="F129" s="102" t="s">
        <v>81</v>
      </c>
      <c r="I129" s="95"/>
      <c r="J129" s="103">
        <f>BK129</f>
        <v>0</v>
      </c>
      <c r="L129" s="92"/>
      <c r="M129" s="96"/>
      <c r="N129" s="97"/>
      <c r="O129" s="97"/>
      <c r="P129" s="98">
        <f>SUM(P130:P137)</f>
        <v>0</v>
      </c>
      <c r="Q129" s="97"/>
      <c r="R129" s="98">
        <f>SUM(R130:R137)</f>
        <v>2.5999999999999999E-3</v>
      </c>
      <c r="S129" s="97"/>
      <c r="T129" s="99">
        <f>SUM(T130:T137)</f>
        <v>0.53220000000000001</v>
      </c>
      <c r="AR129" s="93" t="s">
        <v>78</v>
      </c>
      <c r="AT129" s="100" t="s">
        <v>75</v>
      </c>
      <c r="AU129" s="100" t="s">
        <v>78</v>
      </c>
      <c r="AY129" s="93" t="s">
        <v>79</v>
      </c>
      <c r="BK129" s="101">
        <f>SUM(BK130:BK137)</f>
        <v>0</v>
      </c>
    </row>
    <row r="130" spans="1:65" s="15" customFormat="1" ht="24.15" customHeight="1">
      <c r="A130" s="12"/>
      <c r="B130" s="104"/>
      <c r="C130" s="105" t="s">
        <v>82</v>
      </c>
      <c r="D130" s="105" t="s">
        <v>83</v>
      </c>
      <c r="E130" s="106" t="s">
        <v>84</v>
      </c>
      <c r="F130" s="107" t="s">
        <v>85</v>
      </c>
      <c r="G130" s="108" t="s">
        <v>86</v>
      </c>
      <c r="H130" s="109">
        <v>200</v>
      </c>
      <c r="I130" s="109"/>
      <c r="J130" s="110">
        <f t="shared" ref="J130:J137" si="0">ROUND(I130*H130,2)</f>
        <v>0</v>
      </c>
      <c r="K130" s="111"/>
      <c r="L130" s="13"/>
      <c r="M130" s="112" t="s">
        <v>10</v>
      </c>
      <c r="N130" s="113" t="s">
        <v>31</v>
      </c>
      <c r="O130" s="114"/>
      <c r="P130" s="115">
        <f t="shared" ref="P130:P137" si="1">O130*H130</f>
        <v>0</v>
      </c>
      <c r="Q130" s="115">
        <v>1.0000000000000001E-5</v>
      </c>
      <c r="R130" s="115">
        <f t="shared" ref="R130:R137" si="2">Q130*H130</f>
        <v>2E-3</v>
      </c>
      <c r="S130" s="115">
        <v>3.0000000000000001E-5</v>
      </c>
      <c r="T130" s="116">
        <f t="shared" ref="T130:T137" si="3">S130*H130</f>
        <v>6.0000000000000001E-3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17" t="s">
        <v>87</v>
      </c>
      <c r="AT130" s="117" t="s">
        <v>83</v>
      </c>
      <c r="AU130" s="117" t="s">
        <v>88</v>
      </c>
      <c r="AY130" s="3" t="s">
        <v>79</v>
      </c>
      <c r="BE130" s="118">
        <f t="shared" ref="BE130:BE137" si="4">IF(N130="základná",J130,0)</f>
        <v>0</v>
      </c>
      <c r="BF130" s="118">
        <f t="shared" ref="BF130:BF137" si="5">IF(N130="znížená",J130,0)</f>
        <v>0</v>
      </c>
      <c r="BG130" s="118">
        <f t="shared" ref="BG130:BG137" si="6">IF(N130="zákl. prenesená",J130,0)</f>
        <v>0</v>
      </c>
      <c r="BH130" s="118">
        <f t="shared" ref="BH130:BH137" si="7">IF(N130="zníž. prenesená",J130,0)</f>
        <v>0</v>
      </c>
      <c r="BI130" s="118">
        <f t="shared" ref="BI130:BI137" si="8">IF(N130="nulová",J130,0)</f>
        <v>0</v>
      </c>
      <c r="BJ130" s="3" t="s">
        <v>88</v>
      </c>
      <c r="BK130" s="118">
        <f t="shared" ref="BK130:BK137" si="9">ROUND(I130*H130,2)</f>
        <v>0</v>
      </c>
      <c r="BL130" s="3" t="s">
        <v>87</v>
      </c>
      <c r="BM130" s="117" t="s">
        <v>89</v>
      </c>
    </row>
    <row r="131" spans="1:65" s="15" customFormat="1" ht="24.15" customHeight="1">
      <c r="A131" s="12"/>
      <c r="B131" s="104"/>
      <c r="C131" s="105" t="s">
        <v>90</v>
      </c>
      <c r="D131" s="105" t="s">
        <v>83</v>
      </c>
      <c r="E131" s="106" t="s">
        <v>91</v>
      </c>
      <c r="F131" s="107" t="s">
        <v>92</v>
      </c>
      <c r="G131" s="108" t="s">
        <v>86</v>
      </c>
      <c r="H131" s="109">
        <v>60</v>
      </c>
      <c r="I131" s="109"/>
      <c r="J131" s="110">
        <f t="shared" si="0"/>
        <v>0</v>
      </c>
      <c r="K131" s="111"/>
      <c r="L131" s="13"/>
      <c r="M131" s="112" t="s">
        <v>10</v>
      </c>
      <c r="N131" s="113" t="s">
        <v>31</v>
      </c>
      <c r="O131" s="114"/>
      <c r="P131" s="115">
        <f t="shared" si="1"/>
        <v>0</v>
      </c>
      <c r="Q131" s="115">
        <v>1.0000000000000001E-5</v>
      </c>
      <c r="R131" s="115">
        <f t="shared" si="2"/>
        <v>6.0000000000000006E-4</v>
      </c>
      <c r="S131" s="115">
        <v>6.9999999999999994E-5</v>
      </c>
      <c r="T131" s="116">
        <f t="shared" si="3"/>
        <v>4.1999999999999997E-3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17" t="s">
        <v>87</v>
      </c>
      <c r="AT131" s="117" t="s">
        <v>83</v>
      </c>
      <c r="AU131" s="117" t="s">
        <v>88</v>
      </c>
      <c r="AY131" s="3" t="s">
        <v>79</v>
      </c>
      <c r="BE131" s="118">
        <f t="shared" si="4"/>
        <v>0</v>
      </c>
      <c r="BF131" s="118">
        <f t="shared" si="5"/>
        <v>0</v>
      </c>
      <c r="BG131" s="118">
        <f t="shared" si="6"/>
        <v>0</v>
      </c>
      <c r="BH131" s="118">
        <f t="shared" si="7"/>
        <v>0</v>
      </c>
      <c r="BI131" s="118">
        <f t="shared" si="8"/>
        <v>0</v>
      </c>
      <c r="BJ131" s="3" t="s">
        <v>88</v>
      </c>
      <c r="BK131" s="118">
        <f t="shared" si="9"/>
        <v>0</v>
      </c>
      <c r="BL131" s="3" t="s">
        <v>87</v>
      </c>
      <c r="BM131" s="117" t="s">
        <v>93</v>
      </c>
    </row>
    <row r="132" spans="1:65" s="15" customFormat="1" ht="24.15" customHeight="1">
      <c r="A132" s="12"/>
      <c r="B132" s="104"/>
      <c r="C132" s="105" t="s">
        <v>94</v>
      </c>
      <c r="D132" s="105" t="s">
        <v>83</v>
      </c>
      <c r="E132" s="106" t="s">
        <v>95</v>
      </c>
      <c r="F132" s="107" t="s">
        <v>96</v>
      </c>
      <c r="G132" s="108" t="s">
        <v>97</v>
      </c>
      <c r="H132" s="109">
        <v>0.28999999999999998</v>
      </c>
      <c r="I132" s="109"/>
      <c r="J132" s="110">
        <f t="shared" si="0"/>
        <v>0</v>
      </c>
      <c r="K132" s="111"/>
      <c r="L132" s="13"/>
      <c r="M132" s="112" t="s">
        <v>10</v>
      </c>
      <c r="N132" s="113" t="s">
        <v>31</v>
      </c>
      <c r="O132" s="114"/>
      <c r="P132" s="115">
        <f t="shared" si="1"/>
        <v>0</v>
      </c>
      <c r="Q132" s="115">
        <v>0</v>
      </c>
      <c r="R132" s="115">
        <f t="shared" si="2"/>
        <v>0</v>
      </c>
      <c r="S132" s="115">
        <v>1.8</v>
      </c>
      <c r="T132" s="116">
        <f t="shared" si="3"/>
        <v>0.52200000000000002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17" t="s">
        <v>87</v>
      </c>
      <c r="AT132" s="117" t="s">
        <v>83</v>
      </c>
      <c r="AU132" s="117" t="s">
        <v>88</v>
      </c>
      <c r="AY132" s="3" t="s">
        <v>79</v>
      </c>
      <c r="BE132" s="118">
        <f t="shared" si="4"/>
        <v>0</v>
      </c>
      <c r="BF132" s="118">
        <f t="shared" si="5"/>
        <v>0</v>
      </c>
      <c r="BG132" s="118">
        <f t="shared" si="6"/>
        <v>0</v>
      </c>
      <c r="BH132" s="118">
        <f t="shared" si="7"/>
        <v>0</v>
      </c>
      <c r="BI132" s="118">
        <f t="shared" si="8"/>
        <v>0</v>
      </c>
      <c r="BJ132" s="3" t="s">
        <v>88</v>
      </c>
      <c r="BK132" s="118">
        <f t="shared" si="9"/>
        <v>0</v>
      </c>
      <c r="BL132" s="3" t="s">
        <v>87</v>
      </c>
      <c r="BM132" s="117" t="s">
        <v>98</v>
      </c>
    </row>
    <row r="133" spans="1:65" s="15" customFormat="1" ht="24.15" customHeight="1">
      <c r="A133" s="12"/>
      <c r="B133" s="104"/>
      <c r="C133" s="105" t="s">
        <v>78</v>
      </c>
      <c r="D133" s="105" t="s">
        <v>83</v>
      </c>
      <c r="E133" s="106" t="s">
        <v>99</v>
      </c>
      <c r="F133" s="107" t="s">
        <v>100</v>
      </c>
      <c r="G133" s="108" t="s">
        <v>101</v>
      </c>
      <c r="H133" s="109">
        <v>15</v>
      </c>
      <c r="I133" s="109"/>
      <c r="J133" s="110">
        <f t="shared" si="0"/>
        <v>0</v>
      </c>
      <c r="K133" s="111"/>
      <c r="L133" s="13"/>
      <c r="M133" s="112" t="s">
        <v>10</v>
      </c>
      <c r="N133" s="113" t="s">
        <v>31</v>
      </c>
      <c r="O133" s="114"/>
      <c r="P133" s="115">
        <f t="shared" si="1"/>
        <v>0</v>
      </c>
      <c r="Q133" s="115">
        <v>0</v>
      </c>
      <c r="R133" s="115">
        <f t="shared" si="2"/>
        <v>0</v>
      </c>
      <c r="S133" s="115">
        <v>0</v>
      </c>
      <c r="T133" s="116">
        <f t="shared" si="3"/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17" t="s">
        <v>87</v>
      </c>
      <c r="AT133" s="117" t="s">
        <v>83</v>
      </c>
      <c r="AU133" s="117" t="s">
        <v>88</v>
      </c>
      <c r="AY133" s="3" t="s">
        <v>79</v>
      </c>
      <c r="BE133" s="118">
        <f t="shared" si="4"/>
        <v>0</v>
      </c>
      <c r="BF133" s="118">
        <f t="shared" si="5"/>
        <v>0</v>
      </c>
      <c r="BG133" s="118">
        <f t="shared" si="6"/>
        <v>0</v>
      </c>
      <c r="BH133" s="118">
        <f t="shared" si="7"/>
        <v>0</v>
      </c>
      <c r="BI133" s="118">
        <f t="shared" si="8"/>
        <v>0</v>
      </c>
      <c r="BJ133" s="3" t="s">
        <v>88</v>
      </c>
      <c r="BK133" s="118">
        <f t="shared" si="9"/>
        <v>0</v>
      </c>
      <c r="BL133" s="3" t="s">
        <v>87</v>
      </c>
      <c r="BM133" s="117" t="s">
        <v>88</v>
      </c>
    </row>
    <row r="134" spans="1:65" s="15" customFormat="1" ht="24.15" customHeight="1">
      <c r="A134" s="12"/>
      <c r="B134" s="104"/>
      <c r="C134" s="105" t="s">
        <v>102</v>
      </c>
      <c r="D134" s="105" t="s">
        <v>83</v>
      </c>
      <c r="E134" s="106" t="s">
        <v>103</v>
      </c>
      <c r="F134" s="107" t="s">
        <v>104</v>
      </c>
      <c r="G134" s="108" t="s">
        <v>105</v>
      </c>
      <c r="H134" s="109">
        <v>1.19</v>
      </c>
      <c r="I134" s="109"/>
      <c r="J134" s="110">
        <f t="shared" si="0"/>
        <v>0</v>
      </c>
      <c r="K134" s="111"/>
      <c r="L134" s="13"/>
      <c r="M134" s="112" t="s">
        <v>10</v>
      </c>
      <c r="N134" s="113" t="s">
        <v>31</v>
      </c>
      <c r="O134" s="114"/>
      <c r="P134" s="115">
        <f t="shared" si="1"/>
        <v>0</v>
      </c>
      <c r="Q134" s="115">
        <v>0</v>
      </c>
      <c r="R134" s="115">
        <f t="shared" si="2"/>
        <v>0</v>
      </c>
      <c r="S134" s="115">
        <v>0</v>
      </c>
      <c r="T134" s="116">
        <f t="shared" si="3"/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17" t="s">
        <v>87</v>
      </c>
      <c r="AT134" s="117" t="s">
        <v>83</v>
      </c>
      <c r="AU134" s="117" t="s">
        <v>88</v>
      </c>
      <c r="AY134" s="3" t="s">
        <v>79</v>
      </c>
      <c r="BE134" s="118">
        <f t="shared" si="4"/>
        <v>0</v>
      </c>
      <c r="BF134" s="118">
        <f t="shared" si="5"/>
        <v>0</v>
      </c>
      <c r="BG134" s="118">
        <f t="shared" si="6"/>
        <v>0</v>
      </c>
      <c r="BH134" s="118">
        <f t="shared" si="7"/>
        <v>0</v>
      </c>
      <c r="BI134" s="118">
        <f t="shared" si="8"/>
        <v>0</v>
      </c>
      <c r="BJ134" s="3" t="s">
        <v>88</v>
      </c>
      <c r="BK134" s="118">
        <f t="shared" si="9"/>
        <v>0</v>
      </c>
      <c r="BL134" s="3" t="s">
        <v>87</v>
      </c>
      <c r="BM134" s="117" t="s">
        <v>106</v>
      </c>
    </row>
    <row r="135" spans="1:65" s="15" customFormat="1" ht="21.75" customHeight="1">
      <c r="A135" s="12"/>
      <c r="B135" s="104"/>
      <c r="C135" s="105" t="s">
        <v>107</v>
      </c>
      <c r="D135" s="105" t="s">
        <v>83</v>
      </c>
      <c r="E135" s="106" t="s">
        <v>108</v>
      </c>
      <c r="F135" s="107" t="s">
        <v>109</v>
      </c>
      <c r="G135" s="108" t="s">
        <v>105</v>
      </c>
      <c r="H135" s="109">
        <v>1.19</v>
      </c>
      <c r="I135" s="109"/>
      <c r="J135" s="110">
        <f t="shared" si="0"/>
        <v>0</v>
      </c>
      <c r="K135" s="111"/>
      <c r="L135" s="13"/>
      <c r="M135" s="112" t="s">
        <v>10</v>
      </c>
      <c r="N135" s="113" t="s">
        <v>31</v>
      </c>
      <c r="O135" s="114"/>
      <c r="P135" s="115">
        <f t="shared" si="1"/>
        <v>0</v>
      </c>
      <c r="Q135" s="115">
        <v>0</v>
      </c>
      <c r="R135" s="115">
        <f t="shared" si="2"/>
        <v>0</v>
      </c>
      <c r="S135" s="115">
        <v>0</v>
      </c>
      <c r="T135" s="116">
        <f t="shared" si="3"/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17" t="s">
        <v>87</v>
      </c>
      <c r="AT135" s="117" t="s">
        <v>83</v>
      </c>
      <c r="AU135" s="117" t="s">
        <v>88</v>
      </c>
      <c r="AY135" s="3" t="s">
        <v>79</v>
      </c>
      <c r="BE135" s="118">
        <f t="shared" si="4"/>
        <v>0</v>
      </c>
      <c r="BF135" s="118">
        <f t="shared" si="5"/>
        <v>0</v>
      </c>
      <c r="BG135" s="118">
        <f t="shared" si="6"/>
        <v>0</v>
      </c>
      <c r="BH135" s="118">
        <f t="shared" si="7"/>
        <v>0</v>
      </c>
      <c r="BI135" s="118">
        <f t="shared" si="8"/>
        <v>0</v>
      </c>
      <c r="BJ135" s="3" t="s">
        <v>88</v>
      </c>
      <c r="BK135" s="118">
        <f t="shared" si="9"/>
        <v>0</v>
      </c>
      <c r="BL135" s="3" t="s">
        <v>87</v>
      </c>
      <c r="BM135" s="117" t="s">
        <v>110</v>
      </c>
    </row>
    <row r="136" spans="1:65" s="15" customFormat="1" ht="24.15" customHeight="1">
      <c r="A136" s="12"/>
      <c r="B136" s="104"/>
      <c r="C136" s="105" t="s">
        <v>111</v>
      </c>
      <c r="D136" s="105" t="s">
        <v>83</v>
      </c>
      <c r="E136" s="106" t="s">
        <v>112</v>
      </c>
      <c r="F136" s="107" t="s">
        <v>113</v>
      </c>
      <c r="G136" s="108" t="s">
        <v>105</v>
      </c>
      <c r="H136" s="109">
        <v>1.19</v>
      </c>
      <c r="I136" s="109"/>
      <c r="J136" s="110">
        <f t="shared" si="0"/>
        <v>0</v>
      </c>
      <c r="K136" s="111"/>
      <c r="L136" s="13"/>
      <c r="M136" s="112" t="s">
        <v>10</v>
      </c>
      <c r="N136" s="113" t="s">
        <v>31</v>
      </c>
      <c r="O136" s="114"/>
      <c r="P136" s="115">
        <f t="shared" si="1"/>
        <v>0</v>
      </c>
      <c r="Q136" s="115">
        <v>0</v>
      </c>
      <c r="R136" s="115">
        <f t="shared" si="2"/>
        <v>0</v>
      </c>
      <c r="S136" s="115">
        <v>0</v>
      </c>
      <c r="T136" s="116">
        <f t="shared" si="3"/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17" t="s">
        <v>87</v>
      </c>
      <c r="AT136" s="117" t="s">
        <v>83</v>
      </c>
      <c r="AU136" s="117" t="s">
        <v>88</v>
      </c>
      <c r="AY136" s="3" t="s">
        <v>79</v>
      </c>
      <c r="BE136" s="118">
        <f t="shared" si="4"/>
        <v>0</v>
      </c>
      <c r="BF136" s="118">
        <f t="shared" si="5"/>
        <v>0</v>
      </c>
      <c r="BG136" s="118">
        <f t="shared" si="6"/>
        <v>0</v>
      </c>
      <c r="BH136" s="118">
        <f t="shared" si="7"/>
        <v>0</v>
      </c>
      <c r="BI136" s="118">
        <f t="shared" si="8"/>
        <v>0</v>
      </c>
      <c r="BJ136" s="3" t="s">
        <v>88</v>
      </c>
      <c r="BK136" s="118">
        <f t="shared" si="9"/>
        <v>0</v>
      </c>
      <c r="BL136" s="3" t="s">
        <v>87</v>
      </c>
      <c r="BM136" s="117" t="s">
        <v>114</v>
      </c>
    </row>
    <row r="137" spans="1:65" s="15" customFormat="1" ht="24.15" customHeight="1">
      <c r="A137" s="12"/>
      <c r="B137" s="104"/>
      <c r="C137" s="105" t="s">
        <v>115</v>
      </c>
      <c r="D137" s="105" t="s">
        <v>83</v>
      </c>
      <c r="E137" s="106" t="s">
        <v>116</v>
      </c>
      <c r="F137" s="107" t="s">
        <v>117</v>
      </c>
      <c r="G137" s="108" t="s">
        <v>105</v>
      </c>
      <c r="H137" s="109">
        <v>1.19</v>
      </c>
      <c r="I137" s="109"/>
      <c r="J137" s="110">
        <f t="shared" si="0"/>
        <v>0</v>
      </c>
      <c r="K137" s="111"/>
      <c r="L137" s="13"/>
      <c r="M137" s="112" t="s">
        <v>10</v>
      </c>
      <c r="N137" s="113" t="s">
        <v>31</v>
      </c>
      <c r="O137" s="114"/>
      <c r="P137" s="115">
        <f t="shared" si="1"/>
        <v>0</v>
      </c>
      <c r="Q137" s="115">
        <v>0</v>
      </c>
      <c r="R137" s="115">
        <f t="shared" si="2"/>
        <v>0</v>
      </c>
      <c r="S137" s="115">
        <v>0</v>
      </c>
      <c r="T137" s="116">
        <f t="shared" si="3"/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17" t="s">
        <v>118</v>
      </c>
      <c r="AT137" s="117" t="s">
        <v>83</v>
      </c>
      <c r="AU137" s="117" t="s">
        <v>88</v>
      </c>
      <c r="AY137" s="3" t="s">
        <v>79</v>
      </c>
      <c r="BE137" s="118">
        <f t="shared" si="4"/>
        <v>0</v>
      </c>
      <c r="BF137" s="118">
        <f t="shared" si="5"/>
        <v>0</v>
      </c>
      <c r="BG137" s="118">
        <f t="shared" si="6"/>
        <v>0</v>
      </c>
      <c r="BH137" s="118">
        <f t="shared" si="7"/>
        <v>0</v>
      </c>
      <c r="BI137" s="118">
        <f t="shared" si="8"/>
        <v>0</v>
      </c>
      <c r="BJ137" s="3" t="s">
        <v>88</v>
      </c>
      <c r="BK137" s="118">
        <f t="shared" si="9"/>
        <v>0</v>
      </c>
      <c r="BL137" s="3" t="s">
        <v>118</v>
      </c>
      <c r="BM137" s="117" t="s">
        <v>119</v>
      </c>
    </row>
    <row r="138" spans="1:65" s="91" customFormat="1" ht="25.95" customHeight="1">
      <c r="B138" s="92"/>
      <c r="D138" s="93" t="s">
        <v>75</v>
      </c>
      <c r="E138" s="94" t="s">
        <v>120</v>
      </c>
      <c r="F138" s="94" t="s">
        <v>121</v>
      </c>
      <c r="I138" s="95"/>
      <c r="J138" s="72">
        <f>BK138</f>
        <v>0</v>
      </c>
      <c r="L138" s="92"/>
      <c r="M138" s="96"/>
      <c r="N138" s="97"/>
      <c r="O138" s="97"/>
      <c r="P138" s="98">
        <f>P139+P144+P166+P177</f>
        <v>0</v>
      </c>
      <c r="Q138" s="97"/>
      <c r="R138" s="98">
        <f>R139+R144+R166+R177</f>
        <v>0.39397499999999996</v>
      </c>
      <c r="S138" s="97"/>
      <c r="T138" s="99">
        <f>T139+T144+T166+T177</f>
        <v>0.65985000000000005</v>
      </c>
      <c r="AR138" s="93" t="s">
        <v>88</v>
      </c>
      <c r="AT138" s="100" t="s">
        <v>75</v>
      </c>
      <c r="AU138" s="100" t="s">
        <v>2</v>
      </c>
      <c r="AY138" s="93" t="s">
        <v>79</v>
      </c>
      <c r="BK138" s="101">
        <f>BK139+BK144+BK166+BK177</f>
        <v>0</v>
      </c>
    </row>
    <row r="139" spans="1:65" s="91" customFormat="1" ht="22.8" customHeight="1">
      <c r="B139" s="92"/>
      <c r="D139" s="93" t="s">
        <v>75</v>
      </c>
      <c r="E139" s="102" t="s">
        <v>122</v>
      </c>
      <c r="F139" s="102" t="s">
        <v>123</v>
      </c>
      <c r="I139" s="95"/>
      <c r="J139" s="103">
        <f>BK139</f>
        <v>0</v>
      </c>
      <c r="L139" s="92"/>
      <c r="M139" s="96"/>
      <c r="N139" s="97"/>
      <c r="O139" s="97"/>
      <c r="P139" s="98">
        <f>SUM(P140:P143)</f>
        <v>0</v>
      </c>
      <c r="Q139" s="97"/>
      <c r="R139" s="98">
        <f>SUM(R140:R143)</f>
        <v>1.2000000000000001E-3</v>
      </c>
      <c r="S139" s="97"/>
      <c r="T139" s="99">
        <f>SUM(T140:T143)</f>
        <v>0</v>
      </c>
      <c r="AR139" s="93" t="s">
        <v>88</v>
      </c>
      <c r="AT139" s="100" t="s">
        <v>75</v>
      </c>
      <c r="AU139" s="100" t="s">
        <v>78</v>
      </c>
      <c r="AY139" s="93" t="s">
        <v>79</v>
      </c>
      <c r="BK139" s="101">
        <f>SUM(BK140:BK143)</f>
        <v>0</v>
      </c>
    </row>
    <row r="140" spans="1:65" s="15" customFormat="1" ht="24.15" customHeight="1">
      <c r="A140" s="12"/>
      <c r="B140" s="104"/>
      <c r="C140" s="105" t="s">
        <v>124</v>
      </c>
      <c r="D140" s="105" t="s">
        <v>83</v>
      </c>
      <c r="E140" s="106" t="s">
        <v>125</v>
      </c>
      <c r="F140" s="107" t="s">
        <v>126</v>
      </c>
      <c r="G140" s="108" t="s">
        <v>127</v>
      </c>
      <c r="H140" s="109">
        <v>10</v>
      </c>
      <c r="I140" s="109"/>
      <c r="J140" s="110">
        <f>ROUND(I140*H140,2)</f>
        <v>0</v>
      </c>
      <c r="K140" s="111"/>
      <c r="L140" s="13"/>
      <c r="M140" s="112" t="s">
        <v>10</v>
      </c>
      <c r="N140" s="113" t="s">
        <v>31</v>
      </c>
      <c r="O140" s="114"/>
      <c r="P140" s="115">
        <f>O140*H140</f>
        <v>0</v>
      </c>
      <c r="Q140" s="115">
        <v>2.0000000000000002E-5</v>
      </c>
      <c r="R140" s="115">
        <f>Q140*H140</f>
        <v>2.0000000000000001E-4</v>
      </c>
      <c r="S140" s="115">
        <v>0</v>
      </c>
      <c r="T140" s="116">
        <f>S140*H140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17" t="s">
        <v>118</v>
      </c>
      <c r="AT140" s="117" t="s">
        <v>83</v>
      </c>
      <c r="AU140" s="117" t="s">
        <v>88</v>
      </c>
      <c r="AY140" s="3" t="s">
        <v>79</v>
      </c>
      <c r="BE140" s="118">
        <f>IF(N140="základná",J140,0)</f>
        <v>0</v>
      </c>
      <c r="BF140" s="118">
        <f>IF(N140="znížená",J140,0)</f>
        <v>0</v>
      </c>
      <c r="BG140" s="118">
        <f>IF(N140="zákl. prenesená",J140,0)</f>
        <v>0</v>
      </c>
      <c r="BH140" s="118">
        <f>IF(N140="zníž. prenesená",J140,0)</f>
        <v>0</v>
      </c>
      <c r="BI140" s="118">
        <f>IF(N140="nulová",J140,0)</f>
        <v>0</v>
      </c>
      <c r="BJ140" s="3" t="s">
        <v>88</v>
      </c>
      <c r="BK140" s="118">
        <f>ROUND(I140*H140,2)</f>
        <v>0</v>
      </c>
      <c r="BL140" s="3" t="s">
        <v>118</v>
      </c>
      <c r="BM140" s="117" t="s">
        <v>128</v>
      </c>
    </row>
    <row r="141" spans="1:65" s="15" customFormat="1" ht="33" customHeight="1">
      <c r="A141" s="12"/>
      <c r="B141" s="104"/>
      <c r="C141" s="119" t="s">
        <v>129</v>
      </c>
      <c r="D141" s="119" t="s">
        <v>130</v>
      </c>
      <c r="E141" s="120" t="s">
        <v>131</v>
      </c>
      <c r="F141" s="121" t="s">
        <v>132</v>
      </c>
      <c r="G141" s="122" t="s">
        <v>127</v>
      </c>
      <c r="H141" s="123">
        <v>10</v>
      </c>
      <c r="I141" s="123"/>
      <c r="J141" s="124">
        <f>ROUND(I141*H141,2)</f>
        <v>0</v>
      </c>
      <c r="K141" s="125"/>
      <c r="L141" s="126"/>
      <c r="M141" s="127" t="s">
        <v>10</v>
      </c>
      <c r="N141" s="128" t="s">
        <v>31</v>
      </c>
      <c r="O141" s="114"/>
      <c r="P141" s="115">
        <f>O141*H141</f>
        <v>0</v>
      </c>
      <c r="Q141" s="115">
        <v>1E-4</v>
      </c>
      <c r="R141" s="115">
        <f>Q141*H141</f>
        <v>1E-3</v>
      </c>
      <c r="S141" s="115">
        <v>0</v>
      </c>
      <c r="T141" s="116">
        <f>S141*H141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17" t="s">
        <v>133</v>
      </c>
      <c r="AT141" s="117" t="s">
        <v>130</v>
      </c>
      <c r="AU141" s="117" t="s">
        <v>88</v>
      </c>
      <c r="AY141" s="3" t="s">
        <v>79</v>
      </c>
      <c r="BE141" s="118">
        <f>IF(N141="základná",J141,0)</f>
        <v>0</v>
      </c>
      <c r="BF141" s="118">
        <f>IF(N141="znížená",J141,0)</f>
        <v>0</v>
      </c>
      <c r="BG141" s="118">
        <f>IF(N141="zákl. prenesená",J141,0)</f>
        <v>0</v>
      </c>
      <c r="BH141" s="118">
        <f>IF(N141="zníž. prenesená",J141,0)</f>
        <v>0</v>
      </c>
      <c r="BI141" s="118">
        <f>IF(N141="nulová",J141,0)</f>
        <v>0</v>
      </c>
      <c r="BJ141" s="3" t="s">
        <v>88</v>
      </c>
      <c r="BK141" s="118">
        <f>ROUND(I141*H141,2)</f>
        <v>0</v>
      </c>
      <c r="BL141" s="3" t="s">
        <v>118</v>
      </c>
      <c r="BM141" s="117" t="s">
        <v>134</v>
      </c>
    </row>
    <row r="142" spans="1:65" s="15" customFormat="1" ht="24.15" customHeight="1">
      <c r="A142" s="12"/>
      <c r="B142" s="104"/>
      <c r="C142" s="105" t="s">
        <v>135</v>
      </c>
      <c r="D142" s="105" t="s">
        <v>83</v>
      </c>
      <c r="E142" s="106" t="s">
        <v>136</v>
      </c>
      <c r="F142" s="107" t="s">
        <v>137</v>
      </c>
      <c r="G142" s="108" t="s">
        <v>138</v>
      </c>
      <c r="H142" s="109"/>
      <c r="I142" s="109"/>
      <c r="J142" s="110">
        <f>ROUND(I142*H142,2)</f>
        <v>0</v>
      </c>
      <c r="K142" s="111"/>
      <c r="L142" s="13"/>
      <c r="M142" s="112" t="s">
        <v>10</v>
      </c>
      <c r="N142" s="113" t="s">
        <v>31</v>
      </c>
      <c r="O142" s="114"/>
      <c r="P142" s="115">
        <f>O142*H142</f>
        <v>0</v>
      </c>
      <c r="Q142" s="115">
        <v>0</v>
      </c>
      <c r="R142" s="115">
        <f>Q142*H142</f>
        <v>0</v>
      </c>
      <c r="S142" s="115">
        <v>0</v>
      </c>
      <c r="T142" s="116">
        <f>S142*H142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17" t="s">
        <v>118</v>
      </c>
      <c r="AT142" s="117" t="s">
        <v>83</v>
      </c>
      <c r="AU142" s="117" t="s">
        <v>88</v>
      </c>
      <c r="AY142" s="3" t="s">
        <v>79</v>
      </c>
      <c r="BE142" s="118">
        <f>IF(N142="základná",J142,0)</f>
        <v>0</v>
      </c>
      <c r="BF142" s="118">
        <f>IF(N142="znížená",J142,0)</f>
        <v>0</v>
      </c>
      <c r="BG142" s="118">
        <f>IF(N142="zákl. prenesená",J142,0)</f>
        <v>0</v>
      </c>
      <c r="BH142" s="118">
        <f>IF(N142="zníž. prenesená",J142,0)</f>
        <v>0</v>
      </c>
      <c r="BI142" s="118">
        <f>IF(N142="nulová",J142,0)</f>
        <v>0</v>
      </c>
      <c r="BJ142" s="3" t="s">
        <v>88</v>
      </c>
      <c r="BK142" s="118">
        <f>ROUND(I142*H142,2)</f>
        <v>0</v>
      </c>
      <c r="BL142" s="3" t="s">
        <v>118</v>
      </c>
      <c r="BM142" s="117" t="s">
        <v>139</v>
      </c>
    </row>
    <row r="143" spans="1:65" s="15" customFormat="1" ht="24.15" customHeight="1">
      <c r="A143" s="12"/>
      <c r="B143" s="104"/>
      <c r="C143" s="105" t="s">
        <v>140</v>
      </c>
      <c r="D143" s="105" t="s">
        <v>83</v>
      </c>
      <c r="E143" s="106" t="s">
        <v>141</v>
      </c>
      <c r="F143" s="107" t="s">
        <v>142</v>
      </c>
      <c r="G143" s="108" t="s">
        <v>138</v>
      </c>
      <c r="H143" s="109"/>
      <c r="I143" s="109"/>
      <c r="J143" s="110">
        <f>ROUND(I143*H143,2)</f>
        <v>0</v>
      </c>
      <c r="K143" s="111"/>
      <c r="L143" s="13"/>
      <c r="M143" s="112" t="s">
        <v>10</v>
      </c>
      <c r="N143" s="113" t="s">
        <v>31</v>
      </c>
      <c r="O143" s="114"/>
      <c r="P143" s="115">
        <f>O143*H143</f>
        <v>0</v>
      </c>
      <c r="Q143" s="115">
        <v>0</v>
      </c>
      <c r="R143" s="115">
        <f>Q143*H143</f>
        <v>0</v>
      </c>
      <c r="S143" s="115">
        <v>0</v>
      </c>
      <c r="T143" s="116">
        <f>S143*H143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17" t="s">
        <v>118</v>
      </c>
      <c r="AT143" s="117" t="s">
        <v>83</v>
      </c>
      <c r="AU143" s="117" t="s">
        <v>88</v>
      </c>
      <c r="AY143" s="3" t="s">
        <v>79</v>
      </c>
      <c r="BE143" s="118">
        <f>IF(N143="základná",J143,0)</f>
        <v>0</v>
      </c>
      <c r="BF143" s="118">
        <f>IF(N143="znížená",J143,0)</f>
        <v>0</v>
      </c>
      <c r="BG143" s="118">
        <f>IF(N143="zákl. prenesená",J143,0)</f>
        <v>0</v>
      </c>
      <c r="BH143" s="118">
        <f>IF(N143="zníž. prenesená",J143,0)</f>
        <v>0</v>
      </c>
      <c r="BI143" s="118">
        <f>IF(N143="nulová",J143,0)</f>
        <v>0</v>
      </c>
      <c r="BJ143" s="3" t="s">
        <v>88</v>
      </c>
      <c r="BK143" s="118">
        <f>ROUND(I143*H143,2)</f>
        <v>0</v>
      </c>
      <c r="BL143" s="3" t="s">
        <v>118</v>
      </c>
      <c r="BM143" s="117" t="s">
        <v>143</v>
      </c>
    </row>
    <row r="144" spans="1:65" s="91" customFormat="1" ht="22.8" customHeight="1">
      <c r="B144" s="92"/>
      <c r="D144" s="93" t="s">
        <v>75</v>
      </c>
      <c r="E144" s="102" t="s">
        <v>144</v>
      </c>
      <c r="F144" s="102" t="s">
        <v>145</v>
      </c>
      <c r="I144" s="95"/>
      <c r="J144" s="103">
        <f>BK144</f>
        <v>0</v>
      </c>
      <c r="L144" s="92"/>
      <c r="M144" s="96"/>
      <c r="N144" s="97"/>
      <c r="O144" s="97"/>
      <c r="P144" s="98">
        <f>SUM(P145:P165)</f>
        <v>0</v>
      </c>
      <c r="Q144" s="97"/>
      <c r="R144" s="98">
        <f>SUM(R145:R165)</f>
        <v>5.2005000000000003E-2</v>
      </c>
      <c r="S144" s="97"/>
      <c r="T144" s="99">
        <f>SUM(T145:T165)</f>
        <v>0.27239999999999998</v>
      </c>
      <c r="AR144" s="93" t="s">
        <v>88</v>
      </c>
      <c r="AT144" s="100" t="s">
        <v>75</v>
      </c>
      <c r="AU144" s="100" t="s">
        <v>78</v>
      </c>
      <c r="AY144" s="93" t="s">
        <v>79</v>
      </c>
      <c r="BK144" s="101">
        <f>SUM(BK145:BK165)</f>
        <v>0</v>
      </c>
    </row>
    <row r="145" spans="1:65" s="15" customFormat="1" ht="24.15" customHeight="1">
      <c r="A145" s="12"/>
      <c r="B145" s="104"/>
      <c r="C145" s="105" t="s">
        <v>146</v>
      </c>
      <c r="D145" s="105" t="s">
        <v>83</v>
      </c>
      <c r="E145" s="106" t="s">
        <v>147</v>
      </c>
      <c r="F145" s="107" t="s">
        <v>148</v>
      </c>
      <c r="G145" s="108" t="s">
        <v>127</v>
      </c>
      <c r="H145" s="109">
        <v>70</v>
      </c>
      <c r="I145" s="109"/>
      <c r="J145" s="110">
        <f t="shared" ref="J145:J165" si="10">ROUND(I145*H145,2)</f>
        <v>0</v>
      </c>
      <c r="K145" s="111"/>
      <c r="L145" s="13"/>
      <c r="M145" s="112" t="s">
        <v>10</v>
      </c>
      <c r="N145" s="113" t="s">
        <v>31</v>
      </c>
      <c r="O145" s="114"/>
      <c r="P145" s="115">
        <f t="shared" ref="P145:P165" si="11">O145*H145</f>
        <v>0</v>
      </c>
      <c r="Q145" s="115">
        <v>4.0000000000000003E-5</v>
      </c>
      <c r="R145" s="115">
        <f t="shared" ref="R145:R165" si="12">Q145*H145</f>
        <v>2.8000000000000004E-3</v>
      </c>
      <c r="S145" s="115">
        <v>2.5400000000000002E-3</v>
      </c>
      <c r="T145" s="116">
        <f t="shared" ref="T145:T165" si="13">S145*H145</f>
        <v>0.17780000000000001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17" t="s">
        <v>118</v>
      </c>
      <c r="AT145" s="117" t="s">
        <v>83</v>
      </c>
      <c r="AU145" s="117" t="s">
        <v>88</v>
      </c>
      <c r="AY145" s="3" t="s">
        <v>79</v>
      </c>
      <c r="BE145" s="118">
        <f t="shared" ref="BE145:BE165" si="14">IF(N145="základná",J145,0)</f>
        <v>0</v>
      </c>
      <c r="BF145" s="118">
        <f t="shared" ref="BF145:BF165" si="15">IF(N145="znížená",J145,0)</f>
        <v>0</v>
      </c>
      <c r="BG145" s="118">
        <f t="shared" ref="BG145:BG165" si="16">IF(N145="zákl. prenesená",J145,0)</f>
        <v>0</v>
      </c>
      <c r="BH145" s="118">
        <f t="shared" ref="BH145:BH165" si="17">IF(N145="zníž. prenesená",J145,0)</f>
        <v>0</v>
      </c>
      <c r="BI145" s="118">
        <f t="shared" ref="BI145:BI165" si="18">IF(N145="nulová",J145,0)</f>
        <v>0</v>
      </c>
      <c r="BJ145" s="3" t="s">
        <v>88</v>
      </c>
      <c r="BK145" s="118">
        <f t="shared" ref="BK145:BK165" si="19">ROUND(I145*H145,2)</f>
        <v>0</v>
      </c>
      <c r="BL145" s="3" t="s">
        <v>118</v>
      </c>
      <c r="BM145" s="117" t="s">
        <v>149</v>
      </c>
    </row>
    <row r="146" spans="1:65" s="15" customFormat="1" ht="24.15" customHeight="1">
      <c r="A146" s="12"/>
      <c r="B146" s="104"/>
      <c r="C146" s="105" t="s">
        <v>150</v>
      </c>
      <c r="D146" s="105" t="s">
        <v>83</v>
      </c>
      <c r="E146" s="106" t="s">
        <v>151</v>
      </c>
      <c r="F146" s="107" t="s">
        <v>152</v>
      </c>
      <c r="G146" s="108" t="s">
        <v>127</v>
      </c>
      <c r="H146" s="109">
        <v>20</v>
      </c>
      <c r="I146" s="109"/>
      <c r="J146" s="110">
        <f t="shared" si="10"/>
        <v>0</v>
      </c>
      <c r="K146" s="111"/>
      <c r="L146" s="13"/>
      <c r="M146" s="112" t="s">
        <v>10</v>
      </c>
      <c r="N146" s="113" t="s">
        <v>31</v>
      </c>
      <c r="O146" s="114"/>
      <c r="P146" s="115">
        <f t="shared" si="11"/>
        <v>0</v>
      </c>
      <c r="Q146" s="115">
        <v>5.0000000000000002E-5</v>
      </c>
      <c r="R146" s="115">
        <f t="shared" si="12"/>
        <v>1E-3</v>
      </c>
      <c r="S146" s="115">
        <v>4.7299999999999998E-3</v>
      </c>
      <c r="T146" s="116">
        <f t="shared" si="13"/>
        <v>9.459999999999999E-2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17" t="s">
        <v>118</v>
      </c>
      <c r="AT146" s="117" t="s">
        <v>83</v>
      </c>
      <c r="AU146" s="117" t="s">
        <v>88</v>
      </c>
      <c r="AY146" s="3" t="s">
        <v>79</v>
      </c>
      <c r="BE146" s="118">
        <f t="shared" si="14"/>
        <v>0</v>
      </c>
      <c r="BF146" s="118">
        <f t="shared" si="15"/>
        <v>0</v>
      </c>
      <c r="BG146" s="118">
        <f t="shared" si="16"/>
        <v>0</v>
      </c>
      <c r="BH146" s="118">
        <f t="shared" si="17"/>
        <v>0</v>
      </c>
      <c r="BI146" s="118">
        <f t="shared" si="18"/>
        <v>0</v>
      </c>
      <c r="BJ146" s="3" t="s">
        <v>88</v>
      </c>
      <c r="BK146" s="118">
        <f t="shared" si="19"/>
        <v>0</v>
      </c>
      <c r="BL146" s="3" t="s">
        <v>118</v>
      </c>
      <c r="BM146" s="117" t="s">
        <v>153</v>
      </c>
    </row>
    <row r="147" spans="1:65" s="15" customFormat="1" ht="16.5" customHeight="1">
      <c r="A147" s="12"/>
      <c r="B147" s="104"/>
      <c r="C147" s="105" t="s">
        <v>154</v>
      </c>
      <c r="D147" s="105" t="s">
        <v>83</v>
      </c>
      <c r="E147" s="106" t="s">
        <v>155</v>
      </c>
      <c r="F147" s="107" t="s">
        <v>156</v>
      </c>
      <c r="G147" s="108" t="s">
        <v>127</v>
      </c>
      <c r="H147" s="109">
        <v>302.5</v>
      </c>
      <c r="I147" s="109"/>
      <c r="J147" s="110">
        <f t="shared" si="10"/>
        <v>0</v>
      </c>
      <c r="K147" s="111"/>
      <c r="L147" s="13"/>
      <c r="M147" s="112" t="s">
        <v>10</v>
      </c>
      <c r="N147" s="113" t="s">
        <v>31</v>
      </c>
      <c r="O147" s="114"/>
      <c r="P147" s="115">
        <f t="shared" si="11"/>
        <v>0</v>
      </c>
      <c r="Q147" s="115">
        <v>8.0000000000000007E-5</v>
      </c>
      <c r="R147" s="115">
        <f t="shared" si="12"/>
        <v>2.4200000000000003E-2</v>
      </c>
      <c r="S147" s="115">
        <v>0</v>
      </c>
      <c r="T147" s="116">
        <f t="shared" si="13"/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17" t="s">
        <v>118</v>
      </c>
      <c r="AT147" s="117" t="s">
        <v>83</v>
      </c>
      <c r="AU147" s="117" t="s">
        <v>88</v>
      </c>
      <c r="AY147" s="3" t="s">
        <v>79</v>
      </c>
      <c r="BE147" s="118">
        <f t="shared" si="14"/>
        <v>0</v>
      </c>
      <c r="BF147" s="118">
        <f t="shared" si="15"/>
        <v>0</v>
      </c>
      <c r="BG147" s="118">
        <f t="shared" si="16"/>
        <v>0</v>
      </c>
      <c r="BH147" s="118">
        <f t="shared" si="17"/>
        <v>0</v>
      </c>
      <c r="BI147" s="118">
        <f t="shared" si="18"/>
        <v>0</v>
      </c>
      <c r="BJ147" s="3" t="s">
        <v>88</v>
      </c>
      <c r="BK147" s="118">
        <f t="shared" si="19"/>
        <v>0</v>
      </c>
      <c r="BL147" s="3" t="s">
        <v>118</v>
      </c>
      <c r="BM147" s="117" t="s">
        <v>157</v>
      </c>
    </row>
    <row r="148" spans="1:65" s="15" customFormat="1" ht="37.799999999999997" customHeight="1">
      <c r="A148" s="12"/>
      <c r="B148" s="104"/>
      <c r="C148" s="119" t="s">
        <v>158</v>
      </c>
      <c r="D148" s="119" t="s">
        <v>130</v>
      </c>
      <c r="E148" s="120" t="s">
        <v>159</v>
      </c>
      <c r="F148" s="121" t="s">
        <v>160</v>
      </c>
      <c r="G148" s="122" t="s">
        <v>127</v>
      </c>
      <c r="H148" s="123">
        <v>270</v>
      </c>
      <c r="I148" s="123"/>
      <c r="J148" s="124">
        <f t="shared" si="10"/>
        <v>0</v>
      </c>
      <c r="K148" s="125"/>
      <c r="L148" s="126"/>
      <c r="M148" s="127" t="s">
        <v>10</v>
      </c>
      <c r="N148" s="128" t="s">
        <v>31</v>
      </c>
      <c r="O148" s="114"/>
      <c r="P148" s="115">
        <f t="shared" si="11"/>
        <v>0</v>
      </c>
      <c r="Q148" s="115">
        <v>0</v>
      </c>
      <c r="R148" s="115">
        <f t="shared" si="12"/>
        <v>0</v>
      </c>
      <c r="S148" s="115">
        <v>0</v>
      </c>
      <c r="T148" s="116">
        <f t="shared" si="13"/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17" t="s">
        <v>133</v>
      </c>
      <c r="AT148" s="117" t="s">
        <v>130</v>
      </c>
      <c r="AU148" s="117" t="s">
        <v>88</v>
      </c>
      <c r="AY148" s="3" t="s">
        <v>79</v>
      </c>
      <c r="BE148" s="118">
        <f t="shared" si="14"/>
        <v>0</v>
      </c>
      <c r="BF148" s="118">
        <f t="shared" si="15"/>
        <v>0</v>
      </c>
      <c r="BG148" s="118">
        <f t="shared" si="16"/>
        <v>0</v>
      </c>
      <c r="BH148" s="118">
        <f t="shared" si="17"/>
        <v>0</v>
      </c>
      <c r="BI148" s="118">
        <f t="shared" si="18"/>
        <v>0</v>
      </c>
      <c r="BJ148" s="3" t="s">
        <v>88</v>
      </c>
      <c r="BK148" s="118">
        <f t="shared" si="19"/>
        <v>0</v>
      </c>
      <c r="BL148" s="3" t="s">
        <v>118</v>
      </c>
      <c r="BM148" s="117" t="s">
        <v>161</v>
      </c>
    </row>
    <row r="149" spans="1:65" s="15" customFormat="1" ht="16.5" customHeight="1">
      <c r="A149" s="12"/>
      <c r="B149" s="104"/>
      <c r="C149" s="119" t="s">
        <v>162</v>
      </c>
      <c r="D149" s="119" t="s">
        <v>130</v>
      </c>
      <c r="E149" s="120" t="s">
        <v>163</v>
      </c>
      <c r="F149" s="121" t="s">
        <v>164</v>
      </c>
      <c r="G149" s="122" t="s">
        <v>127</v>
      </c>
      <c r="H149" s="123">
        <v>32.5</v>
      </c>
      <c r="I149" s="123"/>
      <c r="J149" s="124">
        <f t="shared" si="10"/>
        <v>0</v>
      </c>
      <c r="K149" s="125"/>
      <c r="L149" s="126"/>
      <c r="M149" s="127" t="s">
        <v>10</v>
      </c>
      <c r="N149" s="128" t="s">
        <v>31</v>
      </c>
      <c r="O149" s="114"/>
      <c r="P149" s="115">
        <f t="shared" si="11"/>
        <v>0</v>
      </c>
      <c r="Q149" s="115">
        <v>1.2999999999999999E-4</v>
      </c>
      <c r="R149" s="115">
        <f t="shared" si="12"/>
        <v>4.2249999999999996E-3</v>
      </c>
      <c r="S149" s="115">
        <v>0</v>
      </c>
      <c r="T149" s="116">
        <f t="shared" si="13"/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17" t="s">
        <v>133</v>
      </c>
      <c r="AT149" s="117" t="s">
        <v>130</v>
      </c>
      <c r="AU149" s="117" t="s">
        <v>88</v>
      </c>
      <c r="AY149" s="3" t="s">
        <v>79</v>
      </c>
      <c r="BE149" s="118">
        <f t="shared" si="14"/>
        <v>0</v>
      </c>
      <c r="BF149" s="118">
        <f t="shared" si="15"/>
        <v>0</v>
      </c>
      <c r="BG149" s="118">
        <f t="shared" si="16"/>
        <v>0</v>
      </c>
      <c r="BH149" s="118">
        <f t="shared" si="17"/>
        <v>0</v>
      </c>
      <c r="BI149" s="118">
        <f t="shared" si="18"/>
        <v>0</v>
      </c>
      <c r="BJ149" s="3" t="s">
        <v>88</v>
      </c>
      <c r="BK149" s="118">
        <f t="shared" si="19"/>
        <v>0</v>
      </c>
      <c r="BL149" s="3" t="s">
        <v>118</v>
      </c>
      <c r="BM149" s="117" t="s">
        <v>165</v>
      </c>
    </row>
    <row r="150" spans="1:65" s="15" customFormat="1" ht="24.15" customHeight="1">
      <c r="A150" s="12"/>
      <c r="B150" s="104"/>
      <c r="C150" s="105" t="s">
        <v>166</v>
      </c>
      <c r="D150" s="105" t="s">
        <v>83</v>
      </c>
      <c r="E150" s="106" t="s">
        <v>167</v>
      </c>
      <c r="F150" s="107" t="s">
        <v>168</v>
      </c>
      <c r="G150" s="108" t="s">
        <v>127</v>
      </c>
      <c r="H150" s="109">
        <v>10</v>
      </c>
      <c r="I150" s="109"/>
      <c r="J150" s="110">
        <f t="shared" si="10"/>
        <v>0</v>
      </c>
      <c r="K150" s="111"/>
      <c r="L150" s="13"/>
      <c r="M150" s="112" t="s">
        <v>10</v>
      </c>
      <c r="N150" s="113" t="s">
        <v>31</v>
      </c>
      <c r="O150" s="114"/>
      <c r="P150" s="115">
        <f t="shared" si="11"/>
        <v>0</v>
      </c>
      <c r="Q150" s="115">
        <v>1.2999999999999999E-4</v>
      </c>
      <c r="R150" s="115">
        <f t="shared" si="12"/>
        <v>1.2999999999999999E-3</v>
      </c>
      <c r="S150" s="115">
        <v>0</v>
      </c>
      <c r="T150" s="116">
        <f t="shared" si="13"/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17" t="s">
        <v>118</v>
      </c>
      <c r="AT150" s="117" t="s">
        <v>83</v>
      </c>
      <c r="AU150" s="117" t="s">
        <v>88</v>
      </c>
      <c r="AY150" s="3" t="s">
        <v>79</v>
      </c>
      <c r="BE150" s="118">
        <f t="shared" si="14"/>
        <v>0</v>
      </c>
      <c r="BF150" s="118">
        <f t="shared" si="15"/>
        <v>0</v>
      </c>
      <c r="BG150" s="118">
        <f t="shared" si="16"/>
        <v>0</v>
      </c>
      <c r="BH150" s="118">
        <f t="shared" si="17"/>
        <v>0</v>
      </c>
      <c r="BI150" s="118">
        <f t="shared" si="18"/>
        <v>0</v>
      </c>
      <c r="BJ150" s="3" t="s">
        <v>88</v>
      </c>
      <c r="BK150" s="118">
        <f t="shared" si="19"/>
        <v>0</v>
      </c>
      <c r="BL150" s="3" t="s">
        <v>118</v>
      </c>
      <c r="BM150" s="117" t="s">
        <v>169</v>
      </c>
    </row>
    <row r="151" spans="1:65" s="15" customFormat="1" ht="16.5" customHeight="1">
      <c r="A151" s="12"/>
      <c r="B151" s="104"/>
      <c r="C151" s="119" t="s">
        <v>170</v>
      </c>
      <c r="D151" s="119" t="s">
        <v>130</v>
      </c>
      <c r="E151" s="120" t="s">
        <v>171</v>
      </c>
      <c r="F151" s="121" t="s">
        <v>172</v>
      </c>
      <c r="G151" s="122" t="s">
        <v>127</v>
      </c>
      <c r="H151" s="123">
        <v>10</v>
      </c>
      <c r="I151" s="123"/>
      <c r="J151" s="124">
        <f t="shared" si="10"/>
        <v>0</v>
      </c>
      <c r="K151" s="125"/>
      <c r="L151" s="126"/>
      <c r="M151" s="127" t="s">
        <v>10</v>
      </c>
      <c r="N151" s="128" t="s">
        <v>31</v>
      </c>
      <c r="O151" s="114"/>
      <c r="P151" s="115">
        <f t="shared" si="11"/>
        <v>0</v>
      </c>
      <c r="Q151" s="115">
        <v>4.0000000000000002E-4</v>
      </c>
      <c r="R151" s="115">
        <f t="shared" si="12"/>
        <v>4.0000000000000001E-3</v>
      </c>
      <c r="S151" s="115">
        <v>0</v>
      </c>
      <c r="T151" s="116">
        <f t="shared" si="13"/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17" t="s">
        <v>133</v>
      </c>
      <c r="AT151" s="117" t="s">
        <v>130</v>
      </c>
      <c r="AU151" s="117" t="s">
        <v>88</v>
      </c>
      <c r="AY151" s="3" t="s">
        <v>79</v>
      </c>
      <c r="BE151" s="118">
        <f t="shared" si="14"/>
        <v>0</v>
      </c>
      <c r="BF151" s="118">
        <f t="shared" si="15"/>
        <v>0</v>
      </c>
      <c r="BG151" s="118">
        <f t="shared" si="16"/>
        <v>0</v>
      </c>
      <c r="BH151" s="118">
        <f t="shared" si="17"/>
        <v>0</v>
      </c>
      <c r="BI151" s="118">
        <f t="shared" si="18"/>
        <v>0</v>
      </c>
      <c r="BJ151" s="3" t="s">
        <v>88</v>
      </c>
      <c r="BK151" s="118">
        <f t="shared" si="19"/>
        <v>0</v>
      </c>
      <c r="BL151" s="3" t="s">
        <v>118</v>
      </c>
      <c r="BM151" s="117" t="s">
        <v>173</v>
      </c>
    </row>
    <row r="152" spans="1:65" s="15" customFormat="1" ht="21.75" customHeight="1">
      <c r="A152" s="12"/>
      <c r="B152" s="104"/>
      <c r="C152" s="105" t="s">
        <v>174</v>
      </c>
      <c r="D152" s="105" t="s">
        <v>83</v>
      </c>
      <c r="E152" s="106" t="s">
        <v>175</v>
      </c>
      <c r="F152" s="107" t="s">
        <v>176</v>
      </c>
      <c r="G152" s="108" t="s">
        <v>101</v>
      </c>
      <c r="H152" s="109">
        <v>60</v>
      </c>
      <c r="I152" s="109"/>
      <c r="J152" s="110">
        <f t="shared" si="10"/>
        <v>0</v>
      </c>
      <c r="K152" s="111"/>
      <c r="L152" s="13"/>
      <c r="M152" s="112" t="s">
        <v>10</v>
      </c>
      <c r="N152" s="113" t="s">
        <v>31</v>
      </c>
      <c r="O152" s="114"/>
      <c r="P152" s="115">
        <f t="shared" si="11"/>
        <v>0</v>
      </c>
      <c r="Q152" s="115">
        <v>3.0000000000000001E-5</v>
      </c>
      <c r="R152" s="115">
        <f t="shared" si="12"/>
        <v>1.8E-3</v>
      </c>
      <c r="S152" s="115">
        <v>0</v>
      </c>
      <c r="T152" s="116">
        <f t="shared" si="13"/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17" t="s">
        <v>118</v>
      </c>
      <c r="AT152" s="117" t="s">
        <v>83</v>
      </c>
      <c r="AU152" s="117" t="s">
        <v>88</v>
      </c>
      <c r="AY152" s="3" t="s">
        <v>79</v>
      </c>
      <c r="BE152" s="118">
        <f t="shared" si="14"/>
        <v>0</v>
      </c>
      <c r="BF152" s="118">
        <f t="shared" si="15"/>
        <v>0</v>
      </c>
      <c r="BG152" s="118">
        <f t="shared" si="16"/>
        <v>0</v>
      </c>
      <c r="BH152" s="118">
        <f t="shared" si="17"/>
        <v>0</v>
      </c>
      <c r="BI152" s="118">
        <f t="shared" si="18"/>
        <v>0</v>
      </c>
      <c r="BJ152" s="3" t="s">
        <v>88</v>
      </c>
      <c r="BK152" s="118">
        <f t="shared" si="19"/>
        <v>0</v>
      </c>
      <c r="BL152" s="3" t="s">
        <v>118</v>
      </c>
      <c r="BM152" s="117" t="s">
        <v>177</v>
      </c>
    </row>
    <row r="153" spans="1:65" s="15" customFormat="1" ht="33" customHeight="1">
      <c r="A153" s="12"/>
      <c r="B153" s="104"/>
      <c r="C153" s="119" t="s">
        <v>178</v>
      </c>
      <c r="D153" s="119" t="s">
        <v>130</v>
      </c>
      <c r="E153" s="120" t="s">
        <v>179</v>
      </c>
      <c r="F153" s="121" t="s">
        <v>180</v>
      </c>
      <c r="G153" s="122" t="s">
        <v>101</v>
      </c>
      <c r="H153" s="123">
        <v>60</v>
      </c>
      <c r="I153" s="123"/>
      <c r="J153" s="124">
        <f t="shared" si="10"/>
        <v>0</v>
      </c>
      <c r="K153" s="125"/>
      <c r="L153" s="126"/>
      <c r="M153" s="127" t="s">
        <v>10</v>
      </c>
      <c r="N153" s="128" t="s">
        <v>31</v>
      </c>
      <c r="O153" s="114"/>
      <c r="P153" s="115">
        <f t="shared" si="11"/>
        <v>0</v>
      </c>
      <c r="Q153" s="115">
        <v>1.2E-4</v>
      </c>
      <c r="R153" s="115">
        <f t="shared" si="12"/>
        <v>7.1999999999999998E-3</v>
      </c>
      <c r="S153" s="115">
        <v>0</v>
      </c>
      <c r="T153" s="116">
        <f t="shared" si="13"/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17" t="s">
        <v>133</v>
      </c>
      <c r="AT153" s="117" t="s">
        <v>130</v>
      </c>
      <c r="AU153" s="117" t="s">
        <v>88</v>
      </c>
      <c r="AY153" s="3" t="s">
        <v>79</v>
      </c>
      <c r="BE153" s="118">
        <f t="shared" si="14"/>
        <v>0</v>
      </c>
      <c r="BF153" s="118">
        <f t="shared" si="15"/>
        <v>0</v>
      </c>
      <c r="BG153" s="118">
        <f t="shared" si="16"/>
        <v>0</v>
      </c>
      <c r="BH153" s="118">
        <f t="shared" si="17"/>
        <v>0</v>
      </c>
      <c r="BI153" s="118">
        <f t="shared" si="18"/>
        <v>0</v>
      </c>
      <c r="BJ153" s="3" t="s">
        <v>88</v>
      </c>
      <c r="BK153" s="118">
        <f t="shared" si="19"/>
        <v>0</v>
      </c>
      <c r="BL153" s="3" t="s">
        <v>118</v>
      </c>
      <c r="BM153" s="117" t="s">
        <v>181</v>
      </c>
    </row>
    <row r="154" spans="1:65" s="15" customFormat="1" ht="21.75" customHeight="1">
      <c r="A154" s="12"/>
      <c r="B154" s="104"/>
      <c r="C154" s="105" t="s">
        <v>182</v>
      </c>
      <c r="D154" s="105" t="s">
        <v>83</v>
      </c>
      <c r="E154" s="106" t="s">
        <v>183</v>
      </c>
      <c r="F154" s="107" t="s">
        <v>184</v>
      </c>
      <c r="G154" s="108" t="s">
        <v>101</v>
      </c>
      <c r="H154" s="109">
        <v>4</v>
      </c>
      <c r="I154" s="109"/>
      <c r="J154" s="110">
        <f t="shared" si="10"/>
        <v>0</v>
      </c>
      <c r="K154" s="111"/>
      <c r="L154" s="13"/>
      <c r="M154" s="112" t="s">
        <v>10</v>
      </c>
      <c r="N154" s="113" t="s">
        <v>31</v>
      </c>
      <c r="O154" s="114"/>
      <c r="P154" s="115">
        <f t="shared" si="11"/>
        <v>0</v>
      </c>
      <c r="Q154" s="115">
        <v>1E-4</v>
      </c>
      <c r="R154" s="115">
        <f t="shared" si="12"/>
        <v>4.0000000000000002E-4</v>
      </c>
      <c r="S154" s="115">
        <v>0</v>
      </c>
      <c r="T154" s="116">
        <f t="shared" si="13"/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17" t="s">
        <v>118</v>
      </c>
      <c r="AT154" s="117" t="s">
        <v>83</v>
      </c>
      <c r="AU154" s="117" t="s">
        <v>88</v>
      </c>
      <c r="AY154" s="3" t="s">
        <v>79</v>
      </c>
      <c r="BE154" s="118">
        <f t="shared" si="14"/>
        <v>0</v>
      </c>
      <c r="BF154" s="118">
        <f t="shared" si="15"/>
        <v>0</v>
      </c>
      <c r="BG154" s="118">
        <f t="shared" si="16"/>
        <v>0</v>
      </c>
      <c r="BH154" s="118">
        <f t="shared" si="17"/>
        <v>0</v>
      </c>
      <c r="BI154" s="118">
        <f t="shared" si="18"/>
        <v>0</v>
      </c>
      <c r="BJ154" s="3" t="s">
        <v>88</v>
      </c>
      <c r="BK154" s="118">
        <f t="shared" si="19"/>
        <v>0</v>
      </c>
      <c r="BL154" s="3" t="s">
        <v>118</v>
      </c>
      <c r="BM154" s="117" t="s">
        <v>185</v>
      </c>
    </row>
    <row r="155" spans="1:65" s="15" customFormat="1" ht="33" customHeight="1">
      <c r="A155" s="12"/>
      <c r="B155" s="104"/>
      <c r="C155" s="119" t="s">
        <v>186</v>
      </c>
      <c r="D155" s="119" t="s">
        <v>130</v>
      </c>
      <c r="E155" s="120" t="s">
        <v>187</v>
      </c>
      <c r="F155" s="121" t="s">
        <v>188</v>
      </c>
      <c r="G155" s="122" t="s">
        <v>101</v>
      </c>
      <c r="H155" s="123">
        <v>4</v>
      </c>
      <c r="I155" s="123"/>
      <c r="J155" s="124">
        <f t="shared" si="10"/>
        <v>0</v>
      </c>
      <c r="K155" s="125"/>
      <c r="L155" s="126"/>
      <c r="M155" s="127" t="s">
        <v>10</v>
      </c>
      <c r="N155" s="128" t="s">
        <v>31</v>
      </c>
      <c r="O155" s="114"/>
      <c r="P155" s="115">
        <f t="shared" si="11"/>
        <v>0</v>
      </c>
      <c r="Q155" s="115">
        <v>1.6000000000000001E-4</v>
      </c>
      <c r="R155" s="115">
        <f t="shared" si="12"/>
        <v>6.4000000000000005E-4</v>
      </c>
      <c r="S155" s="115">
        <v>0</v>
      </c>
      <c r="T155" s="116">
        <f t="shared" si="13"/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17" t="s">
        <v>133</v>
      </c>
      <c r="AT155" s="117" t="s">
        <v>130</v>
      </c>
      <c r="AU155" s="117" t="s">
        <v>88</v>
      </c>
      <c r="AY155" s="3" t="s">
        <v>79</v>
      </c>
      <c r="BE155" s="118">
        <f t="shared" si="14"/>
        <v>0</v>
      </c>
      <c r="BF155" s="118">
        <f t="shared" si="15"/>
        <v>0</v>
      </c>
      <c r="BG155" s="118">
        <f t="shared" si="16"/>
        <v>0</v>
      </c>
      <c r="BH155" s="118">
        <f t="shared" si="17"/>
        <v>0</v>
      </c>
      <c r="BI155" s="118">
        <f t="shared" si="18"/>
        <v>0</v>
      </c>
      <c r="BJ155" s="3" t="s">
        <v>88</v>
      </c>
      <c r="BK155" s="118">
        <f t="shared" si="19"/>
        <v>0</v>
      </c>
      <c r="BL155" s="3" t="s">
        <v>118</v>
      </c>
      <c r="BM155" s="117" t="s">
        <v>189</v>
      </c>
    </row>
    <row r="156" spans="1:65" s="15" customFormat="1" ht="16.5" customHeight="1">
      <c r="A156" s="12"/>
      <c r="B156" s="104"/>
      <c r="C156" s="105" t="s">
        <v>190</v>
      </c>
      <c r="D156" s="105" t="s">
        <v>83</v>
      </c>
      <c r="E156" s="106" t="s">
        <v>191</v>
      </c>
      <c r="F156" s="107" t="s">
        <v>192</v>
      </c>
      <c r="G156" s="108" t="s">
        <v>101</v>
      </c>
      <c r="H156" s="109">
        <v>34</v>
      </c>
      <c r="I156" s="109"/>
      <c r="J156" s="110">
        <f t="shared" si="10"/>
        <v>0</v>
      </c>
      <c r="K156" s="111"/>
      <c r="L156" s="13"/>
      <c r="M156" s="112" t="s">
        <v>10</v>
      </c>
      <c r="N156" s="113" t="s">
        <v>31</v>
      </c>
      <c r="O156" s="114"/>
      <c r="P156" s="115">
        <f t="shared" si="11"/>
        <v>0</v>
      </c>
      <c r="Q156" s="115">
        <v>3.0000000000000001E-5</v>
      </c>
      <c r="R156" s="115">
        <f t="shared" si="12"/>
        <v>1.0200000000000001E-3</v>
      </c>
      <c r="S156" s="115">
        <v>0</v>
      </c>
      <c r="T156" s="116">
        <f t="shared" si="13"/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17" t="s">
        <v>118</v>
      </c>
      <c r="AT156" s="117" t="s">
        <v>83</v>
      </c>
      <c r="AU156" s="117" t="s">
        <v>88</v>
      </c>
      <c r="AY156" s="3" t="s">
        <v>79</v>
      </c>
      <c r="BE156" s="118">
        <f t="shared" si="14"/>
        <v>0</v>
      </c>
      <c r="BF156" s="118">
        <f t="shared" si="15"/>
        <v>0</v>
      </c>
      <c r="BG156" s="118">
        <f t="shared" si="16"/>
        <v>0</v>
      </c>
      <c r="BH156" s="118">
        <f t="shared" si="17"/>
        <v>0</v>
      </c>
      <c r="BI156" s="118">
        <f t="shared" si="18"/>
        <v>0</v>
      </c>
      <c r="BJ156" s="3" t="s">
        <v>88</v>
      </c>
      <c r="BK156" s="118">
        <f t="shared" si="19"/>
        <v>0</v>
      </c>
      <c r="BL156" s="3" t="s">
        <v>118</v>
      </c>
      <c r="BM156" s="117" t="s">
        <v>193</v>
      </c>
    </row>
    <row r="157" spans="1:65" s="15" customFormat="1" ht="24.15" customHeight="1">
      <c r="A157" s="12"/>
      <c r="B157" s="104"/>
      <c r="C157" s="119" t="s">
        <v>194</v>
      </c>
      <c r="D157" s="119" t="s">
        <v>130</v>
      </c>
      <c r="E157" s="120" t="s">
        <v>195</v>
      </c>
      <c r="F157" s="121" t="s">
        <v>196</v>
      </c>
      <c r="G157" s="122" t="s">
        <v>101</v>
      </c>
      <c r="H157" s="123">
        <v>34</v>
      </c>
      <c r="I157" s="123"/>
      <c r="J157" s="124">
        <f t="shared" si="10"/>
        <v>0</v>
      </c>
      <c r="K157" s="125"/>
      <c r="L157" s="126"/>
      <c r="M157" s="127" t="s">
        <v>10</v>
      </c>
      <c r="N157" s="128" t="s">
        <v>31</v>
      </c>
      <c r="O157" s="114"/>
      <c r="P157" s="115">
        <f t="shared" si="11"/>
        <v>0</v>
      </c>
      <c r="Q157" s="115">
        <v>1.0000000000000001E-5</v>
      </c>
      <c r="R157" s="115">
        <f t="shared" si="12"/>
        <v>3.4000000000000002E-4</v>
      </c>
      <c r="S157" s="115">
        <v>0</v>
      </c>
      <c r="T157" s="116">
        <f t="shared" si="13"/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17" t="s">
        <v>133</v>
      </c>
      <c r="AT157" s="117" t="s">
        <v>130</v>
      </c>
      <c r="AU157" s="117" t="s">
        <v>88</v>
      </c>
      <c r="AY157" s="3" t="s">
        <v>79</v>
      </c>
      <c r="BE157" s="118">
        <f t="shared" si="14"/>
        <v>0</v>
      </c>
      <c r="BF157" s="118">
        <f t="shared" si="15"/>
        <v>0</v>
      </c>
      <c r="BG157" s="118">
        <f t="shared" si="16"/>
        <v>0</v>
      </c>
      <c r="BH157" s="118">
        <f t="shared" si="17"/>
        <v>0</v>
      </c>
      <c r="BI157" s="118">
        <f t="shared" si="18"/>
        <v>0</v>
      </c>
      <c r="BJ157" s="3" t="s">
        <v>88</v>
      </c>
      <c r="BK157" s="118">
        <f t="shared" si="19"/>
        <v>0</v>
      </c>
      <c r="BL157" s="3" t="s">
        <v>118</v>
      </c>
      <c r="BM157" s="117" t="s">
        <v>197</v>
      </c>
    </row>
    <row r="158" spans="1:65" s="15" customFormat="1" ht="21.75" customHeight="1">
      <c r="A158" s="12"/>
      <c r="B158" s="104"/>
      <c r="C158" s="105" t="s">
        <v>198</v>
      </c>
      <c r="D158" s="105" t="s">
        <v>83</v>
      </c>
      <c r="E158" s="106" t="s">
        <v>199</v>
      </c>
      <c r="F158" s="107" t="s">
        <v>200</v>
      </c>
      <c r="G158" s="108" t="s">
        <v>101</v>
      </c>
      <c r="H158" s="109">
        <v>10</v>
      </c>
      <c r="I158" s="109"/>
      <c r="J158" s="110">
        <f t="shared" si="10"/>
        <v>0</v>
      </c>
      <c r="K158" s="111"/>
      <c r="L158" s="13"/>
      <c r="M158" s="112" t="s">
        <v>10</v>
      </c>
      <c r="N158" s="113" t="s">
        <v>31</v>
      </c>
      <c r="O158" s="114"/>
      <c r="P158" s="115">
        <f t="shared" si="11"/>
        <v>0</v>
      </c>
      <c r="Q158" s="115">
        <v>1E-4</v>
      </c>
      <c r="R158" s="115">
        <f t="shared" si="12"/>
        <v>1E-3</v>
      </c>
      <c r="S158" s="115">
        <v>0</v>
      </c>
      <c r="T158" s="116">
        <f t="shared" si="13"/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17" t="s">
        <v>118</v>
      </c>
      <c r="AT158" s="117" t="s">
        <v>83</v>
      </c>
      <c r="AU158" s="117" t="s">
        <v>88</v>
      </c>
      <c r="AY158" s="3" t="s">
        <v>79</v>
      </c>
      <c r="BE158" s="118">
        <f t="shared" si="14"/>
        <v>0</v>
      </c>
      <c r="BF158" s="118">
        <f t="shared" si="15"/>
        <v>0</v>
      </c>
      <c r="BG158" s="118">
        <f t="shared" si="16"/>
        <v>0</v>
      </c>
      <c r="BH158" s="118">
        <f t="shared" si="17"/>
        <v>0</v>
      </c>
      <c r="BI158" s="118">
        <f t="shared" si="18"/>
        <v>0</v>
      </c>
      <c r="BJ158" s="3" t="s">
        <v>88</v>
      </c>
      <c r="BK158" s="118">
        <f t="shared" si="19"/>
        <v>0</v>
      </c>
      <c r="BL158" s="3" t="s">
        <v>118</v>
      </c>
      <c r="BM158" s="117" t="s">
        <v>201</v>
      </c>
    </row>
    <row r="159" spans="1:65" s="15" customFormat="1" ht="24.15" customHeight="1">
      <c r="A159" s="12"/>
      <c r="B159" s="104"/>
      <c r="C159" s="119" t="s">
        <v>202</v>
      </c>
      <c r="D159" s="119" t="s">
        <v>130</v>
      </c>
      <c r="E159" s="120" t="s">
        <v>203</v>
      </c>
      <c r="F159" s="121" t="s">
        <v>204</v>
      </c>
      <c r="G159" s="122" t="s">
        <v>101</v>
      </c>
      <c r="H159" s="123">
        <v>10</v>
      </c>
      <c r="I159" s="123"/>
      <c r="J159" s="124">
        <f t="shared" si="10"/>
        <v>0</v>
      </c>
      <c r="K159" s="125"/>
      <c r="L159" s="126"/>
      <c r="M159" s="127" t="s">
        <v>10</v>
      </c>
      <c r="N159" s="128" t="s">
        <v>31</v>
      </c>
      <c r="O159" s="114"/>
      <c r="P159" s="115">
        <f t="shared" si="11"/>
        <v>0</v>
      </c>
      <c r="Q159" s="115">
        <v>6.0000000000000002E-5</v>
      </c>
      <c r="R159" s="115">
        <f t="shared" si="12"/>
        <v>6.0000000000000006E-4</v>
      </c>
      <c r="S159" s="115">
        <v>0</v>
      </c>
      <c r="T159" s="116">
        <f t="shared" si="13"/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17" t="s">
        <v>133</v>
      </c>
      <c r="AT159" s="117" t="s">
        <v>130</v>
      </c>
      <c r="AU159" s="117" t="s">
        <v>88</v>
      </c>
      <c r="AY159" s="3" t="s">
        <v>79</v>
      </c>
      <c r="BE159" s="118">
        <f t="shared" si="14"/>
        <v>0</v>
      </c>
      <c r="BF159" s="118">
        <f t="shared" si="15"/>
        <v>0</v>
      </c>
      <c r="BG159" s="118">
        <f t="shared" si="16"/>
        <v>0</v>
      </c>
      <c r="BH159" s="118">
        <f t="shared" si="17"/>
        <v>0</v>
      </c>
      <c r="BI159" s="118">
        <f t="shared" si="18"/>
        <v>0</v>
      </c>
      <c r="BJ159" s="3" t="s">
        <v>88</v>
      </c>
      <c r="BK159" s="118">
        <f t="shared" si="19"/>
        <v>0</v>
      </c>
      <c r="BL159" s="3" t="s">
        <v>118</v>
      </c>
      <c r="BM159" s="117" t="s">
        <v>205</v>
      </c>
    </row>
    <row r="160" spans="1:65" s="15" customFormat="1" ht="21.75" customHeight="1">
      <c r="A160" s="12"/>
      <c r="B160" s="104"/>
      <c r="C160" s="105" t="s">
        <v>206</v>
      </c>
      <c r="D160" s="105" t="s">
        <v>83</v>
      </c>
      <c r="E160" s="106" t="s">
        <v>207</v>
      </c>
      <c r="F160" s="107" t="s">
        <v>208</v>
      </c>
      <c r="G160" s="108" t="s">
        <v>101</v>
      </c>
      <c r="H160" s="109">
        <v>4</v>
      </c>
      <c r="I160" s="109"/>
      <c r="J160" s="110">
        <f t="shared" si="10"/>
        <v>0</v>
      </c>
      <c r="K160" s="111"/>
      <c r="L160" s="13"/>
      <c r="M160" s="112" t="s">
        <v>10</v>
      </c>
      <c r="N160" s="113" t="s">
        <v>31</v>
      </c>
      <c r="O160" s="114"/>
      <c r="P160" s="115">
        <f t="shared" si="11"/>
        <v>0</v>
      </c>
      <c r="Q160" s="115">
        <v>1E-4</v>
      </c>
      <c r="R160" s="115">
        <f t="shared" si="12"/>
        <v>4.0000000000000002E-4</v>
      </c>
      <c r="S160" s="115">
        <v>0</v>
      </c>
      <c r="T160" s="116">
        <f t="shared" si="13"/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17" t="s">
        <v>118</v>
      </c>
      <c r="AT160" s="117" t="s">
        <v>83</v>
      </c>
      <c r="AU160" s="117" t="s">
        <v>88</v>
      </c>
      <c r="AY160" s="3" t="s">
        <v>79</v>
      </c>
      <c r="BE160" s="118">
        <f t="shared" si="14"/>
        <v>0</v>
      </c>
      <c r="BF160" s="118">
        <f t="shared" si="15"/>
        <v>0</v>
      </c>
      <c r="BG160" s="118">
        <f t="shared" si="16"/>
        <v>0</v>
      </c>
      <c r="BH160" s="118">
        <f t="shared" si="17"/>
        <v>0</v>
      </c>
      <c r="BI160" s="118">
        <f t="shared" si="18"/>
        <v>0</v>
      </c>
      <c r="BJ160" s="3" t="s">
        <v>88</v>
      </c>
      <c r="BK160" s="118">
        <f t="shared" si="19"/>
        <v>0</v>
      </c>
      <c r="BL160" s="3" t="s">
        <v>118</v>
      </c>
      <c r="BM160" s="117" t="s">
        <v>209</v>
      </c>
    </row>
    <row r="161" spans="1:65" s="15" customFormat="1" ht="24.15" customHeight="1">
      <c r="A161" s="12"/>
      <c r="B161" s="104"/>
      <c r="C161" s="119" t="s">
        <v>210</v>
      </c>
      <c r="D161" s="119" t="s">
        <v>130</v>
      </c>
      <c r="E161" s="120" t="s">
        <v>211</v>
      </c>
      <c r="F161" s="121" t="s">
        <v>212</v>
      </c>
      <c r="G161" s="122" t="s">
        <v>101</v>
      </c>
      <c r="H161" s="123">
        <v>4</v>
      </c>
      <c r="I161" s="123"/>
      <c r="J161" s="124">
        <f t="shared" si="10"/>
        <v>0</v>
      </c>
      <c r="K161" s="125"/>
      <c r="L161" s="126"/>
      <c r="M161" s="127" t="s">
        <v>10</v>
      </c>
      <c r="N161" s="128" t="s">
        <v>31</v>
      </c>
      <c r="O161" s="114"/>
      <c r="P161" s="115">
        <f t="shared" si="11"/>
        <v>0</v>
      </c>
      <c r="Q161" s="115">
        <v>2.7E-4</v>
      </c>
      <c r="R161" s="115">
        <f t="shared" si="12"/>
        <v>1.08E-3</v>
      </c>
      <c r="S161" s="115">
        <v>0</v>
      </c>
      <c r="T161" s="116">
        <f t="shared" si="13"/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17" t="s">
        <v>133</v>
      </c>
      <c r="AT161" s="117" t="s">
        <v>130</v>
      </c>
      <c r="AU161" s="117" t="s">
        <v>88</v>
      </c>
      <c r="AY161" s="3" t="s">
        <v>79</v>
      </c>
      <c r="BE161" s="118">
        <f t="shared" si="14"/>
        <v>0</v>
      </c>
      <c r="BF161" s="118">
        <f t="shared" si="15"/>
        <v>0</v>
      </c>
      <c r="BG161" s="118">
        <f t="shared" si="16"/>
        <v>0</v>
      </c>
      <c r="BH161" s="118">
        <f t="shared" si="17"/>
        <v>0</v>
      </c>
      <c r="BI161" s="118">
        <f t="shared" si="18"/>
        <v>0</v>
      </c>
      <c r="BJ161" s="3" t="s">
        <v>88</v>
      </c>
      <c r="BK161" s="118">
        <f t="shared" si="19"/>
        <v>0</v>
      </c>
      <c r="BL161" s="3" t="s">
        <v>118</v>
      </c>
      <c r="BM161" s="117" t="s">
        <v>213</v>
      </c>
    </row>
    <row r="162" spans="1:65" s="15" customFormat="1" ht="24.15" customHeight="1">
      <c r="A162" s="12"/>
      <c r="B162" s="104"/>
      <c r="C162" s="105" t="s">
        <v>214</v>
      </c>
      <c r="D162" s="105" t="s">
        <v>83</v>
      </c>
      <c r="E162" s="106" t="s">
        <v>215</v>
      </c>
      <c r="F162" s="107" t="s">
        <v>216</v>
      </c>
      <c r="G162" s="108" t="s">
        <v>138</v>
      </c>
      <c r="H162" s="109"/>
      <c r="I162" s="109"/>
      <c r="J162" s="110">
        <f t="shared" si="10"/>
        <v>0</v>
      </c>
      <c r="K162" s="111"/>
      <c r="L162" s="13"/>
      <c r="M162" s="112" t="s">
        <v>10</v>
      </c>
      <c r="N162" s="113" t="s">
        <v>31</v>
      </c>
      <c r="O162" s="114"/>
      <c r="P162" s="115">
        <f t="shared" si="11"/>
        <v>0</v>
      </c>
      <c r="Q162" s="115">
        <v>2.9999999999999997E-4</v>
      </c>
      <c r="R162" s="115">
        <f t="shared" si="12"/>
        <v>0</v>
      </c>
      <c r="S162" s="115">
        <v>0</v>
      </c>
      <c r="T162" s="116">
        <f t="shared" si="13"/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17" t="s">
        <v>118</v>
      </c>
      <c r="AT162" s="117" t="s">
        <v>83</v>
      </c>
      <c r="AU162" s="117" t="s">
        <v>88</v>
      </c>
      <c r="AY162" s="3" t="s">
        <v>79</v>
      </c>
      <c r="BE162" s="118">
        <f t="shared" si="14"/>
        <v>0</v>
      </c>
      <c r="BF162" s="118">
        <f t="shared" si="15"/>
        <v>0</v>
      </c>
      <c r="BG162" s="118">
        <f t="shared" si="16"/>
        <v>0</v>
      </c>
      <c r="BH162" s="118">
        <f t="shared" si="17"/>
        <v>0</v>
      </c>
      <c r="BI162" s="118">
        <f t="shared" si="18"/>
        <v>0</v>
      </c>
      <c r="BJ162" s="3" t="s">
        <v>88</v>
      </c>
      <c r="BK162" s="118">
        <f t="shared" si="19"/>
        <v>0</v>
      </c>
      <c r="BL162" s="3" t="s">
        <v>118</v>
      </c>
      <c r="BM162" s="117" t="s">
        <v>217</v>
      </c>
    </row>
    <row r="163" spans="1:65" s="15" customFormat="1" ht="16.5" customHeight="1">
      <c r="A163" s="12"/>
      <c r="B163" s="104"/>
      <c r="C163" s="105" t="s">
        <v>218</v>
      </c>
      <c r="D163" s="105" t="s">
        <v>83</v>
      </c>
      <c r="E163" s="106" t="s">
        <v>219</v>
      </c>
      <c r="F163" s="107" t="s">
        <v>220</v>
      </c>
      <c r="G163" s="108" t="s">
        <v>127</v>
      </c>
      <c r="H163" s="109">
        <v>322.5</v>
      </c>
      <c r="I163" s="109"/>
      <c r="J163" s="110">
        <f t="shared" si="10"/>
        <v>0</v>
      </c>
      <c r="K163" s="111"/>
      <c r="L163" s="13"/>
      <c r="M163" s="112" t="s">
        <v>10</v>
      </c>
      <c r="N163" s="113" t="s">
        <v>31</v>
      </c>
      <c r="O163" s="114"/>
      <c r="P163" s="115">
        <f t="shared" si="11"/>
        <v>0</v>
      </c>
      <c r="Q163" s="115">
        <v>0</v>
      </c>
      <c r="R163" s="115">
        <f t="shared" si="12"/>
        <v>0</v>
      </c>
      <c r="S163" s="115">
        <v>0</v>
      </c>
      <c r="T163" s="116">
        <f t="shared" si="13"/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17" t="s">
        <v>118</v>
      </c>
      <c r="AT163" s="117" t="s">
        <v>83</v>
      </c>
      <c r="AU163" s="117" t="s">
        <v>88</v>
      </c>
      <c r="AY163" s="3" t="s">
        <v>79</v>
      </c>
      <c r="BE163" s="118">
        <f t="shared" si="14"/>
        <v>0</v>
      </c>
      <c r="BF163" s="118">
        <f t="shared" si="15"/>
        <v>0</v>
      </c>
      <c r="BG163" s="118">
        <f t="shared" si="16"/>
        <v>0</v>
      </c>
      <c r="BH163" s="118">
        <f t="shared" si="17"/>
        <v>0</v>
      </c>
      <c r="BI163" s="118">
        <f t="shared" si="18"/>
        <v>0</v>
      </c>
      <c r="BJ163" s="3" t="s">
        <v>88</v>
      </c>
      <c r="BK163" s="118">
        <f t="shared" si="19"/>
        <v>0</v>
      </c>
      <c r="BL163" s="3" t="s">
        <v>118</v>
      </c>
      <c r="BM163" s="117" t="s">
        <v>221</v>
      </c>
    </row>
    <row r="164" spans="1:65" s="15" customFormat="1" ht="24.15" customHeight="1">
      <c r="A164" s="12"/>
      <c r="B164" s="104"/>
      <c r="C164" s="105" t="s">
        <v>222</v>
      </c>
      <c r="D164" s="105" t="s">
        <v>83</v>
      </c>
      <c r="E164" s="106" t="s">
        <v>223</v>
      </c>
      <c r="F164" s="107" t="s">
        <v>224</v>
      </c>
      <c r="G164" s="108" t="s">
        <v>138</v>
      </c>
      <c r="H164" s="109"/>
      <c r="I164" s="109"/>
      <c r="J164" s="110">
        <f t="shared" si="10"/>
        <v>0</v>
      </c>
      <c r="K164" s="111"/>
      <c r="L164" s="13"/>
      <c r="M164" s="112" t="s">
        <v>10</v>
      </c>
      <c r="N164" s="113" t="s">
        <v>31</v>
      </c>
      <c r="O164" s="114"/>
      <c r="P164" s="115">
        <f t="shared" si="11"/>
        <v>0</v>
      </c>
      <c r="Q164" s="115">
        <v>0</v>
      </c>
      <c r="R164" s="115">
        <f t="shared" si="12"/>
        <v>0</v>
      </c>
      <c r="S164" s="115">
        <v>0</v>
      </c>
      <c r="T164" s="116">
        <f t="shared" si="13"/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17" t="s">
        <v>118</v>
      </c>
      <c r="AT164" s="117" t="s">
        <v>83</v>
      </c>
      <c r="AU164" s="117" t="s">
        <v>88</v>
      </c>
      <c r="AY164" s="3" t="s">
        <v>79</v>
      </c>
      <c r="BE164" s="118">
        <f t="shared" si="14"/>
        <v>0</v>
      </c>
      <c r="BF164" s="118">
        <f t="shared" si="15"/>
        <v>0</v>
      </c>
      <c r="BG164" s="118">
        <f t="shared" si="16"/>
        <v>0</v>
      </c>
      <c r="BH164" s="118">
        <f t="shared" si="17"/>
        <v>0</v>
      </c>
      <c r="BI164" s="118">
        <f t="shared" si="18"/>
        <v>0</v>
      </c>
      <c r="BJ164" s="3" t="s">
        <v>88</v>
      </c>
      <c r="BK164" s="118">
        <f t="shared" si="19"/>
        <v>0</v>
      </c>
      <c r="BL164" s="3" t="s">
        <v>118</v>
      </c>
      <c r="BM164" s="117" t="s">
        <v>225</v>
      </c>
    </row>
    <row r="165" spans="1:65" s="15" customFormat="1" ht="24.15" customHeight="1">
      <c r="A165" s="12"/>
      <c r="B165" s="104"/>
      <c r="C165" s="105" t="s">
        <v>226</v>
      </c>
      <c r="D165" s="105" t="s">
        <v>83</v>
      </c>
      <c r="E165" s="106" t="s">
        <v>227</v>
      </c>
      <c r="F165" s="107" t="s">
        <v>228</v>
      </c>
      <c r="G165" s="108" t="s">
        <v>138</v>
      </c>
      <c r="H165" s="109"/>
      <c r="I165" s="109"/>
      <c r="J165" s="110">
        <f t="shared" si="10"/>
        <v>0</v>
      </c>
      <c r="K165" s="111"/>
      <c r="L165" s="13"/>
      <c r="M165" s="112" t="s">
        <v>10</v>
      </c>
      <c r="N165" s="113" t="s">
        <v>31</v>
      </c>
      <c r="O165" s="114"/>
      <c r="P165" s="115">
        <f t="shared" si="11"/>
        <v>0</v>
      </c>
      <c r="Q165" s="115">
        <v>0</v>
      </c>
      <c r="R165" s="115">
        <f t="shared" si="12"/>
        <v>0</v>
      </c>
      <c r="S165" s="115">
        <v>0</v>
      </c>
      <c r="T165" s="116">
        <f t="shared" si="13"/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17" t="s">
        <v>118</v>
      </c>
      <c r="AT165" s="117" t="s">
        <v>83</v>
      </c>
      <c r="AU165" s="117" t="s">
        <v>88</v>
      </c>
      <c r="AY165" s="3" t="s">
        <v>79</v>
      </c>
      <c r="BE165" s="118">
        <f t="shared" si="14"/>
        <v>0</v>
      </c>
      <c r="BF165" s="118">
        <f t="shared" si="15"/>
        <v>0</v>
      </c>
      <c r="BG165" s="118">
        <f t="shared" si="16"/>
        <v>0</v>
      </c>
      <c r="BH165" s="118">
        <f t="shared" si="17"/>
        <v>0</v>
      </c>
      <c r="BI165" s="118">
        <f t="shared" si="18"/>
        <v>0</v>
      </c>
      <c r="BJ165" s="3" t="s">
        <v>88</v>
      </c>
      <c r="BK165" s="118">
        <f t="shared" si="19"/>
        <v>0</v>
      </c>
      <c r="BL165" s="3" t="s">
        <v>118</v>
      </c>
      <c r="BM165" s="117" t="s">
        <v>229</v>
      </c>
    </row>
    <row r="166" spans="1:65" s="91" customFormat="1" ht="22.8" customHeight="1">
      <c r="B166" s="92"/>
      <c r="D166" s="93" t="s">
        <v>75</v>
      </c>
      <c r="E166" s="102" t="s">
        <v>230</v>
      </c>
      <c r="F166" s="102" t="s">
        <v>231</v>
      </c>
      <c r="I166" s="95"/>
      <c r="J166" s="103">
        <f>BK166</f>
        <v>0</v>
      </c>
      <c r="L166" s="92"/>
      <c r="M166" s="96"/>
      <c r="N166" s="97"/>
      <c r="O166" s="97"/>
      <c r="P166" s="98">
        <f>SUM(P167:P176)</f>
        <v>0</v>
      </c>
      <c r="Q166" s="97"/>
      <c r="R166" s="98">
        <f>SUM(R167:R176)</f>
        <v>6.8499999999999993E-3</v>
      </c>
      <c r="S166" s="97"/>
      <c r="T166" s="99">
        <f>SUM(T167:T176)</f>
        <v>1.35E-2</v>
      </c>
      <c r="AR166" s="93" t="s">
        <v>88</v>
      </c>
      <c r="AT166" s="100" t="s">
        <v>75</v>
      </c>
      <c r="AU166" s="100" t="s">
        <v>78</v>
      </c>
      <c r="AY166" s="93" t="s">
        <v>79</v>
      </c>
      <c r="BK166" s="101">
        <f>SUM(BK167:BK176)</f>
        <v>0</v>
      </c>
    </row>
    <row r="167" spans="1:65" s="15" customFormat="1" ht="24.15" customHeight="1">
      <c r="A167" s="12"/>
      <c r="B167" s="104"/>
      <c r="C167" s="105" t="s">
        <v>232</v>
      </c>
      <c r="D167" s="105" t="s">
        <v>83</v>
      </c>
      <c r="E167" s="106" t="s">
        <v>233</v>
      </c>
      <c r="F167" s="107" t="s">
        <v>234</v>
      </c>
      <c r="G167" s="108" t="s">
        <v>101</v>
      </c>
      <c r="H167" s="109">
        <v>30</v>
      </c>
      <c r="I167" s="109"/>
      <c r="J167" s="110">
        <f t="shared" ref="J167:J176" si="20">ROUND(I167*H167,2)</f>
        <v>0</v>
      </c>
      <c r="K167" s="111"/>
      <c r="L167" s="13"/>
      <c r="M167" s="112" t="s">
        <v>10</v>
      </c>
      <c r="N167" s="113" t="s">
        <v>31</v>
      </c>
      <c r="O167" s="114"/>
      <c r="P167" s="115">
        <f t="shared" ref="P167:P176" si="21">O167*H167</f>
        <v>0</v>
      </c>
      <c r="Q167" s="115">
        <v>4.0000000000000003E-5</v>
      </c>
      <c r="R167" s="115">
        <f t="shared" ref="R167:R176" si="22">Q167*H167</f>
        <v>1.2000000000000001E-3</v>
      </c>
      <c r="S167" s="115">
        <v>4.4999999999999999E-4</v>
      </c>
      <c r="T167" s="116">
        <f t="shared" ref="T167:T176" si="23">S167*H167</f>
        <v>1.35E-2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17" t="s">
        <v>118</v>
      </c>
      <c r="AT167" s="117" t="s">
        <v>83</v>
      </c>
      <c r="AU167" s="117" t="s">
        <v>88</v>
      </c>
      <c r="AY167" s="3" t="s">
        <v>79</v>
      </c>
      <c r="BE167" s="118">
        <f t="shared" ref="BE167:BE176" si="24">IF(N167="základná",J167,0)</f>
        <v>0</v>
      </c>
      <c r="BF167" s="118">
        <f t="shared" ref="BF167:BF176" si="25">IF(N167="znížená",J167,0)</f>
        <v>0</v>
      </c>
      <c r="BG167" s="118">
        <f t="shared" ref="BG167:BG176" si="26">IF(N167="zákl. prenesená",J167,0)</f>
        <v>0</v>
      </c>
      <c r="BH167" s="118">
        <f t="shared" ref="BH167:BH176" si="27">IF(N167="zníž. prenesená",J167,0)</f>
        <v>0</v>
      </c>
      <c r="BI167" s="118">
        <f t="shared" ref="BI167:BI176" si="28">IF(N167="nulová",J167,0)</f>
        <v>0</v>
      </c>
      <c r="BJ167" s="3" t="s">
        <v>88</v>
      </c>
      <c r="BK167" s="118">
        <f t="shared" ref="BK167:BK176" si="29">ROUND(I167*H167,2)</f>
        <v>0</v>
      </c>
      <c r="BL167" s="3" t="s">
        <v>118</v>
      </c>
      <c r="BM167" s="117" t="s">
        <v>235</v>
      </c>
    </row>
    <row r="168" spans="1:65" s="15" customFormat="1" ht="16.5" customHeight="1">
      <c r="A168" s="12"/>
      <c r="B168" s="104"/>
      <c r="C168" s="105" t="s">
        <v>236</v>
      </c>
      <c r="D168" s="105" t="s">
        <v>83</v>
      </c>
      <c r="E168" s="106" t="s">
        <v>237</v>
      </c>
      <c r="F168" s="107" t="s">
        <v>238</v>
      </c>
      <c r="G168" s="108" t="s">
        <v>101</v>
      </c>
      <c r="H168" s="109">
        <v>15</v>
      </c>
      <c r="I168" s="109"/>
      <c r="J168" s="110">
        <f t="shared" si="20"/>
        <v>0</v>
      </c>
      <c r="K168" s="111"/>
      <c r="L168" s="13"/>
      <c r="M168" s="112" t="s">
        <v>10</v>
      </c>
      <c r="N168" s="113" t="s">
        <v>31</v>
      </c>
      <c r="O168" s="114"/>
      <c r="P168" s="115">
        <f t="shared" si="21"/>
        <v>0</v>
      </c>
      <c r="Q168" s="115">
        <v>0</v>
      </c>
      <c r="R168" s="115">
        <f t="shared" si="22"/>
        <v>0</v>
      </c>
      <c r="S168" s="115">
        <v>0</v>
      </c>
      <c r="T168" s="116">
        <f t="shared" si="23"/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17" t="s">
        <v>118</v>
      </c>
      <c r="AT168" s="117" t="s">
        <v>83</v>
      </c>
      <c r="AU168" s="117" t="s">
        <v>88</v>
      </c>
      <c r="AY168" s="3" t="s">
        <v>79</v>
      </c>
      <c r="BE168" s="118">
        <f t="shared" si="24"/>
        <v>0</v>
      </c>
      <c r="BF168" s="118">
        <f t="shared" si="25"/>
        <v>0</v>
      </c>
      <c r="BG168" s="118">
        <f t="shared" si="26"/>
        <v>0</v>
      </c>
      <c r="BH168" s="118">
        <f t="shared" si="27"/>
        <v>0</v>
      </c>
      <c r="BI168" s="118">
        <f t="shared" si="28"/>
        <v>0</v>
      </c>
      <c r="BJ168" s="3" t="s">
        <v>88</v>
      </c>
      <c r="BK168" s="118">
        <f t="shared" si="29"/>
        <v>0</v>
      </c>
      <c r="BL168" s="3" t="s">
        <v>118</v>
      </c>
      <c r="BM168" s="117" t="s">
        <v>239</v>
      </c>
    </row>
    <row r="169" spans="1:65" s="15" customFormat="1" ht="37.799999999999997" customHeight="1">
      <c r="A169" s="12"/>
      <c r="B169" s="104"/>
      <c r="C169" s="119" t="s">
        <v>240</v>
      </c>
      <c r="D169" s="119" t="s">
        <v>130</v>
      </c>
      <c r="E169" s="120" t="s">
        <v>241</v>
      </c>
      <c r="F169" s="121" t="s">
        <v>242</v>
      </c>
      <c r="G169" s="122" t="s">
        <v>101</v>
      </c>
      <c r="H169" s="123">
        <v>13</v>
      </c>
      <c r="I169" s="123"/>
      <c r="J169" s="124">
        <f t="shared" si="20"/>
        <v>0</v>
      </c>
      <c r="K169" s="125"/>
      <c r="L169" s="126"/>
      <c r="M169" s="127" t="s">
        <v>10</v>
      </c>
      <c r="N169" s="128" t="s">
        <v>31</v>
      </c>
      <c r="O169" s="114"/>
      <c r="P169" s="115">
        <f t="shared" si="21"/>
        <v>0</v>
      </c>
      <c r="Q169" s="115">
        <v>4.0999999999999999E-4</v>
      </c>
      <c r="R169" s="115">
        <f t="shared" si="22"/>
        <v>5.3299999999999997E-3</v>
      </c>
      <c r="S169" s="115">
        <v>0</v>
      </c>
      <c r="T169" s="116">
        <f t="shared" si="23"/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17" t="s">
        <v>133</v>
      </c>
      <c r="AT169" s="117" t="s">
        <v>130</v>
      </c>
      <c r="AU169" s="117" t="s">
        <v>88</v>
      </c>
      <c r="AY169" s="3" t="s">
        <v>79</v>
      </c>
      <c r="BE169" s="118">
        <f t="shared" si="24"/>
        <v>0</v>
      </c>
      <c r="BF169" s="118">
        <f t="shared" si="25"/>
        <v>0</v>
      </c>
      <c r="BG169" s="118">
        <f t="shared" si="26"/>
        <v>0</v>
      </c>
      <c r="BH169" s="118">
        <f t="shared" si="27"/>
        <v>0</v>
      </c>
      <c r="BI169" s="118">
        <f t="shared" si="28"/>
        <v>0</v>
      </c>
      <c r="BJ169" s="3" t="s">
        <v>88</v>
      </c>
      <c r="BK169" s="118">
        <f t="shared" si="29"/>
        <v>0</v>
      </c>
      <c r="BL169" s="3" t="s">
        <v>118</v>
      </c>
      <c r="BM169" s="117" t="s">
        <v>243</v>
      </c>
    </row>
    <row r="170" spans="1:65" s="15" customFormat="1" ht="49.05" customHeight="1">
      <c r="A170" s="12"/>
      <c r="B170" s="104"/>
      <c r="C170" s="119" t="s">
        <v>244</v>
      </c>
      <c r="D170" s="119" t="s">
        <v>130</v>
      </c>
      <c r="E170" s="120" t="s">
        <v>245</v>
      </c>
      <c r="F170" s="121" t="s">
        <v>246</v>
      </c>
      <c r="G170" s="122" t="s">
        <v>101</v>
      </c>
      <c r="H170" s="123">
        <v>2</v>
      </c>
      <c r="I170" s="123"/>
      <c r="J170" s="124">
        <f t="shared" si="20"/>
        <v>0</v>
      </c>
      <c r="K170" s="125"/>
      <c r="L170" s="126"/>
      <c r="M170" s="127" t="s">
        <v>10</v>
      </c>
      <c r="N170" s="128" t="s">
        <v>31</v>
      </c>
      <c r="O170" s="114"/>
      <c r="P170" s="115">
        <f t="shared" si="21"/>
        <v>0</v>
      </c>
      <c r="Q170" s="115">
        <v>0</v>
      </c>
      <c r="R170" s="115">
        <f t="shared" si="22"/>
        <v>0</v>
      </c>
      <c r="S170" s="115">
        <v>0</v>
      </c>
      <c r="T170" s="116">
        <f t="shared" si="23"/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17" t="s">
        <v>133</v>
      </c>
      <c r="AT170" s="117" t="s">
        <v>130</v>
      </c>
      <c r="AU170" s="117" t="s">
        <v>88</v>
      </c>
      <c r="AY170" s="3" t="s">
        <v>79</v>
      </c>
      <c r="BE170" s="118">
        <f t="shared" si="24"/>
        <v>0</v>
      </c>
      <c r="BF170" s="118">
        <f t="shared" si="25"/>
        <v>0</v>
      </c>
      <c r="BG170" s="118">
        <f t="shared" si="26"/>
        <v>0</v>
      </c>
      <c r="BH170" s="118">
        <f t="shared" si="27"/>
        <v>0</v>
      </c>
      <c r="BI170" s="118">
        <f t="shared" si="28"/>
        <v>0</v>
      </c>
      <c r="BJ170" s="3" t="s">
        <v>88</v>
      </c>
      <c r="BK170" s="118">
        <f t="shared" si="29"/>
        <v>0</v>
      </c>
      <c r="BL170" s="3" t="s">
        <v>118</v>
      </c>
      <c r="BM170" s="117" t="s">
        <v>247</v>
      </c>
    </row>
    <row r="171" spans="1:65" s="15" customFormat="1" ht="21.75" customHeight="1">
      <c r="A171" s="12"/>
      <c r="B171" s="104"/>
      <c r="C171" s="105" t="s">
        <v>248</v>
      </c>
      <c r="D171" s="105" t="s">
        <v>83</v>
      </c>
      <c r="E171" s="106" t="s">
        <v>249</v>
      </c>
      <c r="F171" s="107" t="s">
        <v>250</v>
      </c>
      <c r="G171" s="108" t="s">
        <v>251</v>
      </c>
      <c r="H171" s="109">
        <v>15</v>
      </c>
      <c r="I171" s="109"/>
      <c r="J171" s="110">
        <f t="shared" si="20"/>
        <v>0</v>
      </c>
      <c r="K171" s="111"/>
      <c r="L171" s="13"/>
      <c r="M171" s="112" t="s">
        <v>10</v>
      </c>
      <c r="N171" s="113" t="s">
        <v>31</v>
      </c>
      <c r="O171" s="114"/>
      <c r="P171" s="115">
        <f t="shared" si="21"/>
        <v>0</v>
      </c>
      <c r="Q171" s="115">
        <v>0</v>
      </c>
      <c r="R171" s="115">
        <f t="shared" si="22"/>
        <v>0</v>
      </c>
      <c r="S171" s="115">
        <v>0</v>
      </c>
      <c r="T171" s="116">
        <f t="shared" si="23"/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17" t="s">
        <v>118</v>
      </c>
      <c r="AT171" s="117" t="s">
        <v>83</v>
      </c>
      <c r="AU171" s="117" t="s">
        <v>88</v>
      </c>
      <c r="AY171" s="3" t="s">
        <v>79</v>
      </c>
      <c r="BE171" s="118">
        <f t="shared" si="24"/>
        <v>0</v>
      </c>
      <c r="BF171" s="118">
        <f t="shared" si="25"/>
        <v>0</v>
      </c>
      <c r="BG171" s="118">
        <f t="shared" si="26"/>
        <v>0</v>
      </c>
      <c r="BH171" s="118">
        <f t="shared" si="27"/>
        <v>0</v>
      </c>
      <c r="BI171" s="118">
        <f t="shared" si="28"/>
        <v>0</v>
      </c>
      <c r="BJ171" s="3" t="s">
        <v>88</v>
      </c>
      <c r="BK171" s="118">
        <f t="shared" si="29"/>
        <v>0</v>
      </c>
      <c r="BL171" s="3" t="s">
        <v>118</v>
      </c>
      <c r="BM171" s="117" t="s">
        <v>252</v>
      </c>
    </row>
    <row r="172" spans="1:65" s="15" customFormat="1" ht="44.25" customHeight="1">
      <c r="A172" s="12"/>
      <c r="B172" s="104"/>
      <c r="C172" s="119" t="s">
        <v>253</v>
      </c>
      <c r="D172" s="119" t="s">
        <v>130</v>
      </c>
      <c r="E172" s="120" t="s">
        <v>254</v>
      </c>
      <c r="F172" s="121" t="s">
        <v>255</v>
      </c>
      <c r="G172" s="122" t="s">
        <v>101</v>
      </c>
      <c r="H172" s="123">
        <v>2</v>
      </c>
      <c r="I172" s="123"/>
      <c r="J172" s="124">
        <f t="shared" si="20"/>
        <v>0</v>
      </c>
      <c r="K172" s="125"/>
      <c r="L172" s="126"/>
      <c r="M172" s="127" t="s">
        <v>10</v>
      </c>
      <c r="N172" s="128" t="s">
        <v>31</v>
      </c>
      <c r="O172" s="114"/>
      <c r="P172" s="115">
        <f t="shared" si="21"/>
        <v>0</v>
      </c>
      <c r="Q172" s="115">
        <v>1.6000000000000001E-4</v>
      </c>
      <c r="R172" s="115">
        <f t="shared" si="22"/>
        <v>3.2000000000000003E-4</v>
      </c>
      <c r="S172" s="115">
        <v>0</v>
      </c>
      <c r="T172" s="116">
        <f t="shared" si="23"/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17" t="s">
        <v>133</v>
      </c>
      <c r="AT172" s="117" t="s">
        <v>130</v>
      </c>
      <c r="AU172" s="117" t="s">
        <v>88</v>
      </c>
      <c r="AY172" s="3" t="s">
        <v>79</v>
      </c>
      <c r="BE172" s="118">
        <f t="shared" si="24"/>
        <v>0</v>
      </c>
      <c r="BF172" s="118">
        <f t="shared" si="25"/>
        <v>0</v>
      </c>
      <c r="BG172" s="118">
        <f t="shared" si="26"/>
        <v>0</v>
      </c>
      <c r="BH172" s="118">
        <f t="shared" si="27"/>
        <v>0</v>
      </c>
      <c r="BI172" s="118">
        <f t="shared" si="28"/>
        <v>0</v>
      </c>
      <c r="BJ172" s="3" t="s">
        <v>88</v>
      </c>
      <c r="BK172" s="118">
        <f t="shared" si="29"/>
        <v>0</v>
      </c>
      <c r="BL172" s="3" t="s">
        <v>118</v>
      </c>
      <c r="BM172" s="117" t="s">
        <v>256</v>
      </c>
    </row>
    <row r="173" spans="1:65" s="15" customFormat="1" ht="24.15" customHeight="1">
      <c r="A173" s="12"/>
      <c r="B173" s="104"/>
      <c r="C173" s="119" t="s">
        <v>257</v>
      </c>
      <c r="D173" s="119" t="s">
        <v>130</v>
      </c>
      <c r="E173" s="120" t="s">
        <v>258</v>
      </c>
      <c r="F173" s="121" t="s">
        <v>259</v>
      </c>
      <c r="G173" s="122" t="s">
        <v>101</v>
      </c>
      <c r="H173" s="123">
        <v>13</v>
      </c>
      <c r="I173" s="123"/>
      <c r="J173" s="124">
        <f t="shared" si="20"/>
        <v>0</v>
      </c>
      <c r="K173" s="125"/>
      <c r="L173" s="126"/>
      <c r="M173" s="127" t="s">
        <v>10</v>
      </c>
      <c r="N173" s="128" t="s">
        <v>31</v>
      </c>
      <c r="O173" s="114"/>
      <c r="P173" s="115">
        <f t="shared" si="21"/>
        <v>0</v>
      </c>
      <c r="Q173" s="115">
        <v>0</v>
      </c>
      <c r="R173" s="115">
        <f t="shared" si="22"/>
        <v>0</v>
      </c>
      <c r="S173" s="115">
        <v>0</v>
      </c>
      <c r="T173" s="116">
        <f t="shared" si="23"/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17" t="s">
        <v>133</v>
      </c>
      <c r="AT173" s="117" t="s">
        <v>130</v>
      </c>
      <c r="AU173" s="117" t="s">
        <v>88</v>
      </c>
      <c r="AY173" s="3" t="s">
        <v>79</v>
      </c>
      <c r="BE173" s="118">
        <f t="shared" si="24"/>
        <v>0</v>
      </c>
      <c r="BF173" s="118">
        <f t="shared" si="25"/>
        <v>0</v>
      </c>
      <c r="BG173" s="118">
        <f t="shared" si="26"/>
        <v>0</v>
      </c>
      <c r="BH173" s="118">
        <f t="shared" si="27"/>
        <v>0</v>
      </c>
      <c r="BI173" s="118">
        <f t="shared" si="28"/>
        <v>0</v>
      </c>
      <c r="BJ173" s="3" t="s">
        <v>88</v>
      </c>
      <c r="BK173" s="118">
        <f t="shared" si="29"/>
        <v>0</v>
      </c>
      <c r="BL173" s="3" t="s">
        <v>118</v>
      </c>
      <c r="BM173" s="117" t="s">
        <v>260</v>
      </c>
    </row>
    <row r="174" spans="1:65" s="15" customFormat="1" ht="21.75" customHeight="1">
      <c r="A174" s="12"/>
      <c r="B174" s="104"/>
      <c r="C174" s="105" t="s">
        <v>261</v>
      </c>
      <c r="D174" s="105" t="s">
        <v>83</v>
      </c>
      <c r="E174" s="106" t="s">
        <v>262</v>
      </c>
      <c r="F174" s="107" t="s">
        <v>263</v>
      </c>
      <c r="G174" s="108" t="s">
        <v>138</v>
      </c>
      <c r="H174" s="109"/>
      <c r="I174" s="109"/>
      <c r="J174" s="110">
        <f t="shared" si="20"/>
        <v>0</v>
      </c>
      <c r="K174" s="111"/>
      <c r="L174" s="13"/>
      <c r="M174" s="112" t="s">
        <v>10</v>
      </c>
      <c r="N174" s="113" t="s">
        <v>31</v>
      </c>
      <c r="O174" s="114"/>
      <c r="P174" s="115">
        <f t="shared" si="21"/>
        <v>0</v>
      </c>
      <c r="Q174" s="115">
        <v>0</v>
      </c>
      <c r="R174" s="115">
        <f t="shared" si="22"/>
        <v>0</v>
      </c>
      <c r="S174" s="115">
        <v>0</v>
      </c>
      <c r="T174" s="116">
        <f t="shared" si="23"/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17" t="s">
        <v>118</v>
      </c>
      <c r="AT174" s="117" t="s">
        <v>83</v>
      </c>
      <c r="AU174" s="117" t="s">
        <v>88</v>
      </c>
      <c r="AY174" s="3" t="s">
        <v>79</v>
      </c>
      <c r="BE174" s="118">
        <f t="shared" si="24"/>
        <v>0</v>
      </c>
      <c r="BF174" s="118">
        <f t="shared" si="25"/>
        <v>0</v>
      </c>
      <c r="BG174" s="118">
        <f t="shared" si="26"/>
        <v>0</v>
      </c>
      <c r="BH174" s="118">
        <f t="shared" si="27"/>
        <v>0</v>
      </c>
      <c r="BI174" s="118">
        <f t="shared" si="28"/>
        <v>0</v>
      </c>
      <c r="BJ174" s="3" t="s">
        <v>88</v>
      </c>
      <c r="BK174" s="118">
        <f t="shared" si="29"/>
        <v>0</v>
      </c>
      <c r="BL174" s="3" t="s">
        <v>118</v>
      </c>
      <c r="BM174" s="117" t="s">
        <v>253</v>
      </c>
    </row>
    <row r="175" spans="1:65" s="15" customFormat="1" ht="24.15" customHeight="1">
      <c r="A175" s="12"/>
      <c r="B175" s="104"/>
      <c r="C175" s="105" t="s">
        <v>264</v>
      </c>
      <c r="D175" s="105" t="s">
        <v>83</v>
      </c>
      <c r="E175" s="106" t="s">
        <v>265</v>
      </c>
      <c r="F175" s="107" t="s">
        <v>266</v>
      </c>
      <c r="G175" s="108" t="s">
        <v>138</v>
      </c>
      <c r="H175" s="109"/>
      <c r="I175" s="109"/>
      <c r="J175" s="110">
        <f t="shared" si="20"/>
        <v>0</v>
      </c>
      <c r="K175" s="111"/>
      <c r="L175" s="13"/>
      <c r="M175" s="112" t="s">
        <v>10</v>
      </c>
      <c r="N175" s="113" t="s">
        <v>31</v>
      </c>
      <c r="O175" s="114"/>
      <c r="P175" s="115">
        <f t="shared" si="21"/>
        <v>0</v>
      </c>
      <c r="Q175" s="115">
        <v>0</v>
      </c>
      <c r="R175" s="115">
        <f t="shared" si="22"/>
        <v>0</v>
      </c>
      <c r="S175" s="115">
        <v>0</v>
      </c>
      <c r="T175" s="116">
        <f t="shared" si="23"/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17" t="s">
        <v>118</v>
      </c>
      <c r="AT175" s="117" t="s">
        <v>83</v>
      </c>
      <c r="AU175" s="117" t="s">
        <v>88</v>
      </c>
      <c r="AY175" s="3" t="s">
        <v>79</v>
      </c>
      <c r="BE175" s="118">
        <f t="shared" si="24"/>
        <v>0</v>
      </c>
      <c r="BF175" s="118">
        <f t="shared" si="25"/>
        <v>0</v>
      </c>
      <c r="BG175" s="118">
        <f t="shared" si="26"/>
        <v>0</v>
      </c>
      <c r="BH175" s="118">
        <f t="shared" si="27"/>
        <v>0</v>
      </c>
      <c r="BI175" s="118">
        <f t="shared" si="28"/>
        <v>0</v>
      </c>
      <c r="BJ175" s="3" t="s">
        <v>88</v>
      </c>
      <c r="BK175" s="118">
        <f t="shared" si="29"/>
        <v>0</v>
      </c>
      <c r="BL175" s="3" t="s">
        <v>118</v>
      </c>
      <c r="BM175" s="117" t="s">
        <v>267</v>
      </c>
    </row>
    <row r="176" spans="1:65" s="15" customFormat="1" ht="33" customHeight="1">
      <c r="A176" s="12"/>
      <c r="B176" s="104"/>
      <c r="C176" s="105" t="s">
        <v>268</v>
      </c>
      <c r="D176" s="105" t="s">
        <v>83</v>
      </c>
      <c r="E176" s="106" t="s">
        <v>269</v>
      </c>
      <c r="F176" s="107" t="s">
        <v>270</v>
      </c>
      <c r="G176" s="108" t="s">
        <v>271</v>
      </c>
      <c r="H176" s="109">
        <v>1</v>
      </c>
      <c r="I176" s="109"/>
      <c r="J176" s="110">
        <f t="shared" si="20"/>
        <v>0</v>
      </c>
      <c r="K176" s="111"/>
      <c r="L176" s="13"/>
      <c r="M176" s="112" t="s">
        <v>10</v>
      </c>
      <c r="N176" s="113" t="s">
        <v>31</v>
      </c>
      <c r="O176" s="114"/>
      <c r="P176" s="115">
        <f t="shared" si="21"/>
        <v>0</v>
      </c>
      <c r="Q176" s="115">
        <v>0</v>
      </c>
      <c r="R176" s="115">
        <f t="shared" si="22"/>
        <v>0</v>
      </c>
      <c r="S176" s="115">
        <v>0</v>
      </c>
      <c r="T176" s="116">
        <f t="shared" si="23"/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17" t="s">
        <v>118</v>
      </c>
      <c r="AT176" s="117" t="s">
        <v>83</v>
      </c>
      <c r="AU176" s="117" t="s">
        <v>88</v>
      </c>
      <c r="AY176" s="3" t="s">
        <v>79</v>
      </c>
      <c r="BE176" s="118">
        <f t="shared" si="24"/>
        <v>0</v>
      </c>
      <c r="BF176" s="118">
        <f t="shared" si="25"/>
        <v>0</v>
      </c>
      <c r="BG176" s="118">
        <f t="shared" si="26"/>
        <v>0</v>
      </c>
      <c r="BH176" s="118">
        <f t="shared" si="27"/>
        <v>0</v>
      </c>
      <c r="BI176" s="118">
        <f t="shared" si="28"/>
        <v>0</v>
      </c>
      <c r="BJ176" s="3" t="s">
        <v>88</v>
      </c>
      <c r="BK176" s="118">
        <f t="shared" si="29"/>
        <v>0</v>
      </c>
      <c r="BL176" s="3" t="s">
        <v>118</v>
      </c>
      <c r="BM176" s="117" t="s">
        <v>272</v>
      </c>
    </row>
    <row r="177" spans="1:65" s="91" customFormat="1" ht="22.8" customHeight="1">
      <c r="B177" s="92"/>
      <c r="D177" s="93" t="s">
        <v>75</v>
      </c>
      <c r="E177" s="102" t="s">
        <v>273</v>
      </c>
      <c r="F177" s="102" t="s">
        <v>274</v>
      </c>
      <c r="I177" s="95"/>
      <c r="J177" s="103">
        <f>BK177</f>
        <v>0</v>
      </c>
      <c r="L177" s="92"/>
      <c r="M177" s="96"/>
      <c r="N177" s="97"/>
      <c r="O177" s="97"/>
      <c r="P177" s="98">
        <f>SUM(P178:P205)</f>
        <v>0</v>
      </c>
      <c r="Q177" s="97"/>
      <c r="R177" s="98">
        <f>SUM(R178:R205)</f>
        <v>0.33391999999999994</v>
      </c>
      <c r="S177" s="97"/>
      <c r="T177" s="99">
        <f>SUM(T178:T205)</f>
        <v>0.37395</v>
      </c>
      <c r="AR177" s="93" t="s">
        <v>88</v>
      </c>
      <c r="AT177" s="100" t="s">
        <v>75</v>
      </c>
      <c r="AU177" s="100" t="s">
        <v>78</v>
      </c>
      <c r="AY177" s="93" t="s">
        <v>79</v>
      </c>
      <c r="BK177" s="101">
        <f>SUM(BK178:BK205)</f>
        <v>0</v>
      </c>
    </row>
    <row r="178" spans="1:65" s="15" customFormat="1" ht="24.15" customHeight="1">
      <c r="A178" s="12"/>
      <c r="B178" s="104"/>
      <c r="C178" s="105" t="s">
        <v>275</v>
      </c>
      <c r="D178" s="105" t="s">
        <v>83</v>
      </c>
      <c r="E178" s="106" t="s">
        <v>276</v>
      </c>
      <c r="F178" s="107" t="s">
        <v>277</v>
      </c>
      <c r="G178" s="108" t="s">
        <v>101</v>
      </c>
      <c r="H178" s="109">
        <v>15</v>
      </c>
      <c r="I178" s="109"/>
      <c r="J178" s="110">
        <f t="shared" ref="J178:J205" si="30">ROUND(I178*H178,2)</f>
        <v>0</v>
      </c>
      <c r="K178" s="111"/>
      <c r="L178" s="13"/>
      <c r="M178" s="112" t="s">
        <v>10</v>
      </c>
      <c r="N178" s="113" t="s">
        <v>31</v>
      </c>
      <c r="O178" s="114"/>
      <c r="P178" s="115">
        <f t="shared" ref="P178:P205" si="31">O178*H178</f>
        <v>0</v>
      </c>
      <c r="Q178" s="115">
        <v>0</v>
      </c>
      <c r="R178" s="115">
        <f t="shared" ref="R178:R205" si="32">Q178*H178</f>
        <v>0</v>
      </c>
      <c r="S178" s="115">
        <v>0</v>
      </c>
      <c r="T178" s="116">
        <f t="shared" ref="T178:T205" si="33">S178*H178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17" t="s">
        <v>118</v>
      </c>
      <c r="AT178" s="117" t="s">
        <v>83</v>
      </c>
      <c r="AU178" s="117" t="s">
        <v>88</v>
      </c>
      <c r="AY178" s="3" t="s">
        <v>79</v>
      </c>
      <c r="BE178" s="118">
        <f t="shared" ref="BE178:BE205" si="34">IF(N178="základná",J178,0)</f>
        <v>0</v>
      </c>
      <c r="BF178" s="118">
        <f t="shared" ref="BF178:BF205" si="35">IF(N178="znížená",J178,0)</f>
        <v>0</v>
      </c>
      <c r="BG178" s="118">
        <f t="shared" ref="BG178:BG205" si="36">IF(N178="zákl. prenesená",J178,0)</f>
        <v>0</v>
      </c>
      <c r="BH178" s="118">
        <f t="shared" ref="BH178:BH205" si="37">IF(N178="zníž. prenesená",J178,0)</f>
        <v>0</v>
      </c>
      <c r="BI178" s="118">
        <f t="shared" ref="BI178:BI205" si="38">IF(N178="nulová",J178,0)</f>
        <v>0</v>
      </c>
      <c r="BJ178" s="3" t="s">
        <v>88</v>
      </c>
      <c r="BK178" s="118">
        <f t="shared" ref="BK178:BK205" si="39">ROUND(I178*H178,2)</f>
        <v>0</v>
      </c>
      <c r="BL178" s="3" t="s">
        <v>118</v>
      </c>
      <c r="BM178" s="117" t="s">
        <v>278</v>
      </c>
    </row>
    <row r="179" spans="1:65" s="15" customFormat="1" ht="21.75" customHeight="1">
      <c r="A179" s="12"/>
      <c r="B179" s="104"/>
      <c r="C179" s="105" t="s">
        <v>279</v>
      </c>
      <c r="D179" s="105" t="s">
        <v>83</v>
      </c>
      <c r="E179" s="106" t="s">
        <v>280</v>
      </c>
      <c r="F179" s="107" t="s">
        <v>281</v>
      </c>
      <c r="G179" s="108" t="s">
        <v>101</v>
      </c>
      <c r="H179" s="109">
        <v>11</v>
      </c>
      <c r="I179" s="109"/>
      <c r="J179" s="110">
        <f t="shared" si="30"/>
        <v>0</v>
      </c>
      <c r="K179" s="111"/>
      <c r="L179" s="13"/>
      <c r="M179" s="112" t="s">
        <v>10</v>
      </c>
      <c r="N179" s="113" t="s">
        <v>31</v>
      </c>
      <c r="O179" s="114"/>
      <c r="P179" s="115">
        <f t="shared" si="31"/>
        <v>0</v>
      </c>
      <c r="Q179" s="115">
        <v>3.2200000000000002E-3</v>
      </c>
      <c r="R179" s="115">
        <f t="shared" si="32"/>
        <v>3.542E-2</v>
      </c>
      <c r="S179" s="115">
        <v>0</v>
      </c>
      <c r="T179" s="116">
        <f t="shared" si="33"/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17" t="s">
        <v>118</v>
      </c>
      <c r="AT179" s="117" t="s">
        <v>83</v>
      </c>
      <c r="AU179" s="117" t="s">
        <v>88</v>
      </c>
      <c r="AY179" s="3" t="s">
        <v>79</v>
      </c>
      <c r="BE179" s="118">
        <f t="shared" si="34"/>
        <v>0</v>
      </c>
      <c r="BF179" s="118">
        <f t="shared" si="35"/>
        <v>0</v>
      </c>
      <c r="BG179" s="118">
        <f t="shared" si="36"/>
        <v>0</v>
      </c>
      <c r="BH179" s="118">
        <f t="shared" si="37"/>
        <v>0</v>
      </c>
      <c r="BI179" s="118">
        <f t="shared" si="38"/>
        <v>0</v>
      </c>
      <c r="BJ179" s="3" t="s">
        <v>88</v>
      </c>
      <c r="BK179" s="118">
        <f t="shared" si="39"/>
        <v>0</v>
      </c>
      <c r="BL179" s="3" t="s">
        <v>118</v>
      </c>
      <c r="BM179" s="117" t="s">
        <v>282</v>
      </c>
    </row>
    <row r="180" spans="1:65" s="15" customFormat="1" ht="24.15" customHeight="1">
      <c r="A180" s="12"/>
      <c r="B180" s="104"/>
      <c r="C180" s="119" t="s">
        <v>283</v>
      </c>
      <c r="D180" s="119" t="s">
        <v>130</v>
      </c>
      <c r="E180" s="120" t="s">
        <v>78</v>
      </c>
      <c r="F180" s="121" t="s">
        <v>284</v>
      </c>
      <c r="G180" s="122" t="s">
        <v>101</v>
      </c>
      <c r="H180" s="123">
        <v>2</v>
      </c>
      <c r="I180" s="123"/>
      <c r="J180" s="124">
        <f t="shared" si="30"/>
        <v>0</v>
      </c>
      <c r="K180" s="125"/>
      <c r="L180" s="126"/>
      <c r="M180" s="127" t="s">
        <v>10</v>
      </c>
      <c r="N180" s="128" t="s">
        <v>31</v>
      </c>
      <c r="O180" s="114"/>
      <c r="P180" s="115">
        <f t="shared" si="31"/>
        <v>0</v>
      </c>
      <c r="Q180" s="115">
        <v>1.8919999999999999E-2</v>
      </c>
      <c r="R180" s="115">
        <f t="shared" si="32"/>
        <v>3.7839999999999999E-2</v>
      </c>
      <c r="S180" s="115">
        <v>0</v>
      </c>
      <c r="T180" s="116">
        <f t="shared" si="33"/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17" t="s">
        <v>133</v>
      </c>
      <c r="AT180" s="117" t="s">
        <v>130</v>
      </c>
      <c r="AU180" s="117" t="s">
        <v>88</v>
      </c>
      <c r="AY180" s="3" t="s">
        <v>79</v>
      </c>
      <c r="BE180" s="118">
        <f t="shared" si="34"/>
        <v>0</v>
      </c>
      <c r="BF180" s="118">
        <f t="shared" si="35"/>
        <v>0</v>
      </c>
      <c r="BG180" s="118">
        <f t="shared" si="36"/>
        <v>0</v>
      </c>
      <c r="BH180" s="118">
        <f t="shared" si="37"/>
        <v>0</v>
      </c>
      <c r="BI180" s="118">
        <f t="shared" si="38"/>
        <v>0</v>
      </c>
      <c r="BJ180" s="3" t="s">
        <v>88</v>
      </c>
      <c r="BK180" s="118">
        <f t="shared" si="39"/>
        <v>0</v>
      </c>
      <c r="BL180" s="3" t="s">
        <v>118</v>
      </c>
      <c r="BM180" s="117" t="s">
        <v>285</v>
      </c>
    </row>
    <row r="181" spans="1:65" s="15" customFormat="1" ht="24.15" customHeight="1">
      <c r="A181" s="12"/>
      <c r="B181" s="104"/>
      <c r="C181" s="119" t="s">
        <v>286</v>
      </c>
      <c r="D181" s="119" t="s">
        <v>130</v>
      </c>
      <c r="E181" s="120" t="s">
        <v>88</v>
      </c>
      <c r="F181" s="121" t="s">
        <v>287</v>
      </c>
      <c r="G181" s="122" t="s">
        <v>101</v>
      </c>
      <c r="H181" s="123">
        <v>1</v>
      </c>
      <c r="I181" s="123"/>
      <c r="J181" s="124">
        <f t="shared" si="30"/>
        <v>0</v>
      </c>
      <c r="K181" s="125"/>
      <c r="L181" s="126"/>
      <c r="M181" s="127" t="s">
        <v>10</v>
      </c>
      <c r="N181" s="128" t="s">
        <v>31</v>
      </c>
      <c r="O181" s="114"/>
      <c r="P181" s="115">
        <f t="shared" si="31"/>
        <v>0</v>
      </c>
      <c r="Q181" s="115">
        <v>1.8919999999999999E-2</v>
      </c>
      <c r="R181" s="115">
        <f t="shared" si="32"/>
        <v>1.8919999999999999E-2</v>
      </c>
      <c r="S181" s="115">
        <v>0</v>
      </c>
      <c r="T181" s="116">
        <f t="shared" si="33"/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17" t="s">
        <v>133</v>
      </c>
      <c r="AT181" s="117" t="s">
        <v>130</v>
      </c>
      <c r="AU181" s="117" t="s">
        <v>88</v>
      </c>
      <c r="AY181" s="3" t="s">
        <v>79</v>
      </c>
      <c r="BE181" s="118">
        <f t="shared" si="34"/>
        <v>0</v>
      </c>
      <c r="BF181" s="118">
        <f t="shared" si="35"/>
        <v>0</v>
      </c>
      <c r="BG181" s="118">
        <f t="shared" si="36"/>
        <v>0</v>
      </c>
      <c r="BH181" s="118">
        <f t="shared" si="37"/>
        <v>0</v>
      </c>
      <c r="BI181" s="118">
        <f t="shared" si="38"/>
        <v>0</v>
      </c>
      <c r="BJ181" s="3" t="s">
        <v>88</v>
      </c>
      <c r="BK181" s="118">
        <f t="shared" si="39"/>
        <v>0</v>
      </c>
      <c r="BL181" s="3" t="s">
        <v>118</v>
      </c>
      <c r="BM181" s="117" t="s">
        <v>288</v>
      </c>
    </row>
    <row r="182" spans="1:65" s="15" customFormat="1" ht="24.15" customHeight="1">
      <c r="A182" s="12"/>
      <c r="B182" s="104"/>
      <c r="C182" s="119" t="s">
        <v>289</v>
      </c>
      <c r="D182" s="119" t="s">
        <v>130</v>
      </c>
      <c r="E182" s="120" t="s">
        <v>290</v>
      </c>
      <c r="F182" s="121" t="s">
        <v>291</v>
      </c>
      <c r="G182" s="122" t="s">
        <v>101</v>
      </c>
      <c r="H182" s="123">
        <v>1</v>
      </c>
      <c r="I182" s="123"/>
      <c r="J182" s="124">
        <f t="shared" si="30"/>
        <v>0</v>
      </c>
      <c r="K182" s="125"/>
      <c r="L182" s="126"/>
      <c r="M182" s="127" t="s">
        <v>10</v>
      </c>
      <c r="N182" s="128" t="s">
        <v>31</v>
      </c>
      <c r="O182" s="114"/>
      <c r="P182" s="115">
        <f t="shared" si="31"/>
        <v>0</v>
      </c>
      <c r="Q182" s="115">
        <v>1.8919999999999999E-2</v>
      </c>
      <c r="R182" s="115">
        <f t="shared" si="32"/>
        <v>1.8919999999999999E-2</v>
      </c>
      <c r="S182" s="115">
        <v>0</v>
      </c>
      <c r="T182" s="116">
        <f t="shared" si="33"/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17" t="s">
        <v>133</v>
      </c>
      <c r="AT182" s="117" t="s">
        <v>130</v>
      </c>
      <c r="AU182" s="117" t="s">
        <v>88</v>
      </c>
      <c r="AY182" s="3" t="s">
        <v>79</v>
      </c>
      <c r="BE182" s="118">
        <f t="shared" si="34"/>
        <v>0</v>
      </c>
      <c r="BF182" s="118">
        <f t="shared" si="35"/>
        <v>0</v>
      </c>
      <c r="BG182" s="118">
        <f t="shared" si="36"/>
        <v>0</v>
      </c>
      <c r="BH182" s="118">
        <f t="shared" si="37"/>
        <v>0</v>
      </c>
      <c r="BI182" s="118">
        <f t="shared" si="38"/>
        <v>0</v>
      </c>
      <c r="BJ182" s="3" t="s">
        <v>88</v>
      </c>
      <c r="BK182" s="118">
        <f t="shared" si="39"/>
        <v>0</v>
      </c>
      <c r="BL182" s="3" t="s">
        <v>118</v>
      </c>
      <c r="BM182" s="117" t="s">
        <v>292</v>
      </c>
    </row>
    <row r="183" spans="1:65" s="15" customFormat="1" ht="24.15" customHeight="1">
      <c r="A183" s="12"/>
      <c r="B183" s="104"/>
      <c r="C183" s="119" t="s">
        <v>293</v>
      </c>
      <c r="D183" s="119" t="s">
        <v>130</v>
      </c>
      <c r="E183" s="120" t="s">
        <v>87</v>
      </c>
      <c r="F183" s="121" t="s">
        <v>294</v>
      </c>
      <c r="G183" s="122" t="s">
        <v>101</v>
      </c>
      <c r="H183" s="123">
        <v>1</v>
      </c>
      <c r="I183" s="123"/>
      <c r="J183" s="124">
        <f t="shared" si="30"/>
        <v>0</v>
      </c>
      <c r="K183" s="125"/>
      <c r="L183" s="126"/>
      <c r="M183" s="127" t="s">
        <v>10</v>
      </c>
      <c r="N183" s="128" t="s">
        <v>31</v>
      </c>
      <c r="O183" s="114"/>
      <c r="P183" s="115">
        <f t="shared" si="31"/>
        <v>0</v>
      </c>
      <c r="Q183" s="115">
        <v>1.8919999999999999E-2</v>
      </c>
      <c r="R183" s="115">
        <f t="shared" si="32"/>
        <v>1.8919999999999999E-2</v>
      </c>
      <c r="S183" s="115">
        <v>0</v>
      </c>
      <c r="T183" s="116">
        <f t="shared" si="33"/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17" t="s">
        <v>133</v>
      </c>
      <c r="AT183" s="117" t="s">
        <v>130</v>
      </c>
      <c r="AU183" s="117" t="s">
        <v>88</v>
      </c>
      <c r="AY183" s="3" t="s">
        <v>79</v>
      </c>
      <c r="BE183" s="118">
        <f t="shared" si="34"/>
        <v>0</v>
      </c>
      <c r="BF183" s="118">
        <f t="shared" si="35"/>
        <v>0</v>
      </c>
      <c r="BG183" s="118">
        <f t="shared" si="36"/>
        <v>0</v>
      </c>
      <c r="BH183" s="118">
        <f t="shared" si="37"/>
        <v>0</v>
      </c>
      <c r="BI183" s="118">
        <f t="shared" si="38"/>
        <v>0</v>
      </c>
      <c r="BJ183" s="3" t="s">
        <v>88</v>
      </c>
      <c r="BK183" s="118">
        <f t="shared" si="39"/>
        <v>0</v>
      </c>
      <c r="BL183" s="3" t="s">
        <v>118</v>
      </c>
      <c r="BM183" s="117" t="s">
        <v>295</v>
      </c>
    </row>
    <row r="184" spans="1:65" s="15" customFormat="1" ht="24.15" customHeight="1">
      <c r="A184" s="12"/>
      <c r="B184" s="104"/>
      <c r="C184" s="119" t="s">
        <v>296</v>
      </c>
      <c r="D184" s="119" t="s">
        <v>130</v>
      </c>
      <c r="E184" s="120" t="s">
        <v>297</v>
      </c>
      <c r="F184" s="121" t="s">
        <v>298</v>
      </c>
      <c r="G184" s="122" t="s">
        <v>101</v>
      </c>
      <c r="H184" s="123">
        <v>1</v>
      </c>
      <c r="I184" s="123"/>
      <c r="J184" s="124">
        <f t="shared" si="30"/>
        <v>0</v>
      </c>
      <c r="K184" s="125"/>
      <c r="L184" s="126"/>
      <c r="M184" s="127" t="s">
        <v>10</v>
      </c>
      <c r="N184" s="128" t="s">
        <v>31</v>
      </c>
      <c r="O184" s="114"/>
      <c r="P184" s="115">
        <f t="shared" si="31"/>
        <v>0</v>
      </c>
      <c r="Q184" s="115">
        <v>1.8919999999999999E-2</v>
      </c>
      <c r="R184" s="115">
        <f t="shared" si="32"/>
        <v>1.8919999999999999E-2</v>
      </c>
      <c r="S184" s="115">
        <v>0</v>
      </c>
      <c r="T184" s="116">
        <f t="shared" si="33"/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17" t="s">
        <v>133</v>
      </c>
      <c r="AT184" s="117" t="s">
        <v>130</v>
      </c>
      <c r="AU184" s="117" t="s">
        <v>88</v>
      </c>
      <c r="AY184" s="3" t="s">
        <v>79</v>
      </c>
      <c r="BE184" s="118">
        <f t="shared" si="34"/>
        <v>0</v>
      </c>
      <c r="BF184" s="118">
        <f t="shared" si="35"/>
        <v>0</v>
      </c>
      <c r="BG184" s="118">
        <f t="shared" si="36"/>
        <v>0</v>
      </c>
      <c r="BH184" s="118">
        <f t="shared" si="37"/>
        <v>0</v>
      </c>
      <c r="BI184" s="118">
        <f t="shared" si="38"/>
        <v>0</v>
      </c>
      <c r="BJ184" s="3" t="s">
        <v>88</v>
      </c>
      <c r="BK184" s="118">
        <f t="shared" si="39"/>
        <v>0</v>
      </c>
      <c r="BL184" s="3" t="s">
        <v>118</v>
      </c>
      <c r="BM184" s="117" t="s">
        <v>299</v>
      </c>
    </row>
    <row r="185" spans="1:65" s="15" customFormat="1" ht="24.15" customHeight="1">
      <c r="A185" s="12"/>
      <c r="B185" s="104"/>
      <c r="C185" s="119" t="s">
        <v>300</v>
      </c>
      <c r="D185" s="119" t="s">
        <v>130</v>
      </c>
      <c r="E185" s="120" t="s">
        <v>301</v>
      </c>
      <c r="F185" s="121" t="s">
        <v>302</v>
      </c>
      <c r="G185" s="122" t="s">
        <v>101</v>
      </c>
      <c r="H185" s="123">
        <v>4</v>
      </c>
      <c r="I185" s="123"/>
      <c r="J185" s="124">
        <f t="shared" si="30"/>
        <v>0</v>
      </c>
      <c r="K185" s="125"/>
      <c r="L185" s="126"/>
      <c r="M185" s="127" t="s">
        <v>10</v>
      </c>
      <c r="N185" s="128" t="s">
        <v>31</v>
      </c>
      <c r="O185" s="114"/>
      <c r="P185" s="115">
        <f t="shared" si="31"/>
        <v>0</v>
      </c>
      <c r="Q185" s="115">
        <v>1.8919999999999999E-2</v>
      </c>
      <c r="R185" s="115">
        <f t="shared" si="32"/>
        <v>7.5679999999999997E-2</v>
      </c>
      <c r="S185" s="115">
        <v>0</v>
      </c>
      <c r="T185" s="116">
        <f t="shared" si="33"/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17" t="s">
        <v>133</v>
      </c>
      <c r="AT185" s="117" t="s">
        <v>130</v>
      </c>
      <c r="AU185" s="117" t="s">
        <v>88</v>
      </c>
      <c r="AY185" s="3" t="s">
        <v>79</v>
      </c>
      <c r="BE185" s="118">
        <f t="shared" si="34"/>
        <v>0</v>
      </c>
      <c r="BF185" s="118">
        <f t="shared" si="35"/>
        <v>0</v>
      </c>
      <c r="BG185" s="118">
        <f t="shared" si="36"/>
        <v>0</v>
      </c>
      <c r="BH185" s="118">
        <f t="shared" si="37"/>
        <v>0</v>
      </c>
      <c r="BI185" s="118">
        <f t="shared" si="38"/>
        <v>0</v>
      </c>
      <c r="BJ185" s="3" t="s">
        <v>88</v>
      </c>
      <c r="BK185" s="118">
        <f t="shared" si="39"/>
        <v>0</v>
      </c>
      <c r="BL185" s="3" t="s">
        <v>118</v>
      </c>
      <c r="BM185" s="117" t="s">
        <v>303</v>
      </c>
    </row>
    <row r="186" spans="1:65" s="15" customFormat="1" ht="24.15" customHeight="1">
      <c r="A186" s="12"/>
      <c r="B186" s="104"/>
      <c r="C186" s="119" t="s">
        <v>304</v>
      </c>
      <c r="D186" s="119" t="s">
        <v>130</v>
      </c>
      <c r="E186" s="120" t="s">
        <v>305</v>
      </c>
      <c r="F186" s="121" t="s">
        <v>306</v>
      </c>
      <c r="G186" s="122" t="s">
        <v>101</v>
      </c>
      <c r="H186" s="123">
        <v>1</v>
      </c>
      <c r="I186" s="123"/>
      <c r="J186" s="124">
        <f t="shared" si="30"/>
        <v>0</v>
      </c>
      <c r="K186" s="125"/>
      <c r="L186" s="126"/>
      <c r="M186" s="127" t="s">
        <v>10</v>
      </c>
      <c r="N186" s="128" t="s">
        <v>31</v>
      </c>
      <c r="O186" s="114"/>
      <c r="P186" s="115">
        <f t="shared" si="31"/>
        <v>0</v>
      </c>
      <c r="Q186" s="115">
        <v>1.8919999999999999E-2</v>
      </c>
      <c r="R186" s="115">
        <f t="shared" si="32"/>
        <v>1.8919999999999999E-2</v>
      </c>
      <c r="S186" s="115">
        <v>0</v>
      </c>
      <c r="T186" s="116">
        <f t="shared" si="33"/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17" t="s">
        <v>133</v>
      </c>
      <c r="AT186" s="117" t="s">
        <v>130</v>
      </c>
      <c r="AU186" s="117" t="s">
        <v>88</v>
      </c>
      <c r="AY186" s="3" t="s">
        <v>79</v>
      </c>
      <c r="BE186" s="118">
        <f t="shared" si="34"/>
        <v>0</v>
      </c>
      <c r="BF186" s="118">
        <f t="shared" si="35"/>
        <v>0</v>
      </c>
      <c r="BG186" s="118">
        <f t="shared" si="36"/>
        <v>0</v>
      </c>
      <c r="BH186" s="118">
        <f t="shared" si="37"/>
        <v>0</v>
      </c>
      <c r="BI186" s="118">
        <f t="shared" si="38"/>
        <v>0</v>
      </c>
      <c r="BJ186" s="3" t="s">
        <v>88</v>
      </c>
      <c r="BK186" s="118">
        <f t="shared" si="39"/>
        <v>0</v>
      </c>
      <c r="BL186" s="3" t="s">
        <v>118</v>
      </c>
      <c r="BM186" s="117" t="s">
        <v>307</v>
      </c>
    </row>
    <row r="187" spans="1:65" s="15" customFormat="1" ht="16.5" customHeight="1">
      <c r="A187" s="12"/>
      <c r="B187" s="104"/>
      <c r="C187" s="105" t="s">
        <v>308</v>
      </c>
      <c r="D187" s="105" t="s">
        <v>83</v>
      </c>
      <c r="E187" s="106" t="s">
        <v>309</v>
      </c>
      <c r="F187" s="107" t="s">
        <v>310</v>
      </c>
      <c r="G187" s="108" t="s">
        <v>101</v>
      </c>
      <c r="H187" s="109">
        <v>15</v>
      </c>
      <c r="I187" s="109"/>
      <c r="J187" s="110">
        <f t="shared" si="30"/>
        <v>0</v>
      </c>
      <c r="K187" s="111"/>
      <c r="L187" s="13"/>
      <c r="M187" s="112" t="s">
        <v>10</v>
      </c>
      <c r="N187" s="113" t="s">
        <v>31</v>
      </c>
      <c r="O187" s="114"/>
      <c r="P187" s="115">
        <f t="shared" si="31"/>
        <v>0</v>
      </c>
      <c r="Q187" s="115">
        <v>8.0000000000000007E-5</v>
      </c>
      <c r="R187" s="115">
        <f t="shared" si="32"/>
        <v>1.2000000000000001E-3</v>
      </c>
      <c r="S187" s="115">
        <v>2.4930000000000001E-2</v>
      </c>
      <c r="T187" s="116">
        <f t="shared" si="33"/>
        <v>0.37395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17" t="s">
        <v>118</v>
      </c>
      <c r="AT187" s="117" t="s">
        <v>83</v>
      </c>
      <c r="AU187" s="117" t="s">
        <v>88</v>
      </c>
      <c r="AY187" s="3" t="s">
        <v>79</v>
      </c>
      <c r="BE187" s="118">
        <f t="shared" si="34"/>
        <v>0</v>
      </c>
      <c r="BF187" s="118">
        <f t="shared" si="35"/>
        <v>0</v>
      </c>
      <c r="BG187" s="118">
        <f t="shared" si="36"/>
        <v>0</v>
      </c>
      <c r="BH187" s="118">
        <f t="shared" si="37"/>
        <v>0</v>
      </c>
      <c r="BI187" s="118">
        <f t="shared" si="38"/>
        <v>0</v>
      </c>
      <c r="BJ187" s="3" t="s">
        <v>88</v>
      </c>
      <c r="BK187" s="118">
        <f t="shared" si="39"/>
        <v>0</v>
      </c>
      <c r="BL187" s="3" t="s">
        <v>118</v>
      </c>
      <c r="BM187" s="117" t="s">
        <v>311</v>
      </c>
    </row>
    <row r="188" spans="1:65" s="15" customFormat="1" ht="24.15" customHeight="1">
      <c r="A188" s="12"/>
      <c r="B188" s="104"/>
      <c r="C188" s="105" t="s">
        <v>312</v>
      </c>
      <c r="D188" s="105" t="s">
        <v>83</v>
      </c>
      <c r="E188" s="106" t="s">
        <v>313</v>
      </c>
      <c r="F188" s="107" t="s">
        <v>314</v>
      </c>
      <c r="G188" s="108" t="s">
        <v>101</v>
      </c>
      <c r="H188" s="109">
        <v>1</v>
      </c>
      <c r="I188" s="109"/>
      <c r="J188" s="110">
        <f t="shared" si="30"/>
        <v>0</v>
      </c>
      <c r="K188" s="111"/>
      <c r="L188" s="13"/>
      <c r="M188" s="112" t="s">
        <v>10</v>
      </c>
      <c r="N188" s="113" t="s">
        <v>31</v>
      </c>
      <c r="O188" s="114"/>
      <c r="P188" s="115">
        <f t="shared" si="31"/>
        <v>0</v>
      </c>
      <c r="Q188" s="115">
        <v>2.0000000000000002E-5</v>
      </c>
      <c r="R188" s="115">
        <f t="shared" si="32"/>
        <v>2.0000000000000002E-5</v>
      </c>
      <c r="S188" s="115">
        <v>0</v>
      </c>
      <c r="T188" s="116">
        <f t="shared" si="33"/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17" t="s">
        <v>118</v>
      </c>
      <c r="AT188" s="117" t="s">
        <v>83</v>
      </c>
      <c r="AU188" s="117" t="s">
        <v>88</v>
      </c>
      <c r="AY188" s="3" t="s">
        <v>79</v>
      </c>
      <c r="BE188" s="118">
        <f t="shared" si="34"/>
        <v>0</v>
      </c>
      <c r="BF188" s="118">
        <f t="shared" si="35"/>
        <v>0</v>
      </c>
      <c r="BG188" s="118">
        <f t="shared" si="36"/>
        <v>0</v>
      </c>
      <c r="BH188" s="118">
        <f t="shared" si="37"/>
        <v>0</v>
      </c>
      <c r="BI188" s="118">
        <f t="shared" si="38"/>
        <v>0</v>
      </c>
      <c r="BJ188" s="3" t="s">
        <v>88</v>
      </c>
      <c r="BK188" s="118">
        <f t="shared" si="39"/>
        <v>0</v>
      </c>
      <c r="BL188" s="3" t="s">
        <v>118</v>
      </c>
      <c r="BM188" s="117" t="s">
        <v>315</v>
      </c>
    </row>
    <row r="189" spans="1:65" s="15" customFormat="1" ht="33" customHeight="1">
      <c r="A189" s="12"/>
      <c r="B189" s="104"/>
      <c r="C189" s="119" t="s">
        <v>316</v>
      </c>
      <c r="D189" s="119" t="s">
        <v>130</v>
      </c>
      <c r="E189" s="120" t="s">
        <v>317</v>
      </c>
      <c r="F189" s="121" t="s">
        <v>318</v>
      </c>
      <c r="G189" s="122" t="s">
        <v>101</v>
      </c>
      <c r="H189" s="123">
        <v>1</v>
      </c>
      <c r="I189" s="123"/>
      <c r="J189" s="124">
        <f t="shared" si="30"/>
        <v>0</v>
      </c>
      <c r="K189" s="125"/>
      <c r="L189" s="126"/>
      <c r="M189" s="127" t="s">
        <v>10</v>
      </c>
      <c r="N189" s="128" t="s">
        <v>31</v>
      </c>
      <c r="O189" s="114"/>
      <c r="P189" s="115">
        <f t="shared" si="31"/>
        <v>0</v>
      </c>
      <c r="Q189" s="115">
        <v>1.8919999999999999E-2</v>
      </c>
      <c r="R189" s="115">
        <f t="shared" si="32"/>
        <v>1.8919999999999999E-2</v>
      </c>
      <c r="S189" s="115">
        <v>0</v>
      </c>
      <c r="T189" s="116">
        <f t="shared" si="33"/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17" t="s">
        <v>133</v>
      </c>
      <c r="AT189" s="117" t="s">
        <v>130</v>
      </c>
      <c r="AU189" s="117" t="s">
        <v>88</v>
      </c>
      <c r="AY189" s="3" t="s">
        <v>79</v>
      </c>
      <c r="BE189" s="118">
        <f t="shared" si="34"/>
        <v>0</v>
      </c>
      <c r="BF189" s="118">
        <f t="shared" si="35"/>
        <v>0</v>
      </c>
      <c r="BG189" s="118">
        <f t="shared" si="36"/>
        <v>0</v>
      </c>
      <c r="BH189" s="118">
        <f t="shared" si="37"/>
        <v>0</v>
      </c>
      <c r="BI189" s="118">
        <f t="shared" si="38"/>
        <v>0</v>
      </c>
      <c r="BJ189" s="3" t="s">
        <v>88</v>
      </c>
      <c r="BK189" s="118">
        <f t="shared" si="39"/>
        <v>0</v>
      </c>
      <c r="BL189" s="3" t="s">
        <v>118</v>
      </c>
      <c r="BM189" s="117" t="s">
        <v>319</v>
      </c>
    </row>
    <row r="190" spans="1:65" s="15" customFormat="1" ht="24.15" customHeight="1">
      <c r="A190" s="12"/>
      <c r="B190" s="104"/>
      <c r="C190" s="105" t="s">
        <v>320</v>
      </c>
      <c r="D190" s="105" t="s">
        <v>83</v>
      </c>
      <c r="E190" s="106" t="s">
        <v>321</v>
      </c>
      <c r="F190" s="107" t="s">
        <v>322</v>
      </c>
      <c r="G190" s="108" t="s">
        <v>101</v>
      </c>
      <c r="H190" s="109">
        <v>1</v>
      </c>
      <c r="I190" s="109"/>
      <c r="J190" s="110">
        <f t="shared" si="30"/>
        <v>0</v>
      </c>
      <c r="K190" s="111"/>
      <c r="L190" s="13"/>
      <c r="M190" s="112" t="s">
        <v>10</v>
      </c>
      <c r="N190" s="113" t="s">
        <v>31</v>
      </c>
      <c r="O190" s="114"/>
      <c r="P190" s="115">
        <f t="shared" si="31"/>
        <v>0</v>
      </c>
      <c r="Q190" s="115">
        <v>2.0000000000000002E-5</v>
      </c>
      <c r="R190" s="115">
        <f t="shared" si="32"/>
        <v>2.0000000000000002E-5</v>
      </c>
      <c r="S190" s="115">
        <v>0</v>
      </c>
      <c r="T190" s="116">
        <f t="shared" si="33"/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17" t="s">
        <v>118</v>
      </c>
      <c r="AT190" s="117" t="s">
        <v>83</v>
      </c>
      <c r="AU190" s="117" t="s">
        <v>88</v>
      </c>
      <c r="AY190" s="3" t="s">
        <v>79</v>
      </c>
      <c r="BE190" s="118">
        <f t="shared" si="34"/>
        <v>0</v>
      </c>
      <c r="BF190" s="118">
        <f t="shared" si="35"/>
        <v>0</v>
      </c>
      <c r="BG190" s="118">
        <f t="shared" si="36"/>
        <v>0</v>
      </c>
      <c r="BH190" s="118">
        <f t="shared" si="37"/>
        <v>0</v>
      </c>
      <c r="BI190" s="118">
        <f t="shared" si="38"/>
        <v>0</v>
      </c>
      <c r="BJ190" s="3" t="s">
        <v>88</v>
      </c>
      <c r="BK190" s="118">
        <f t="shared" si="39"/>
        <v>0</v>
      </c>
      <c r="BL190" s="3" t="s">
        <v>118</v>
      </c>
      <c r="BM190" s="117" t="s">
        <v>323</v>
      </c>
    </row>
    <row r="191" spans="1:65" s="15" customFormat="1" ht="33" customHeight="1">
      <c r="A191" s="12"/>
      <c r="B191" s="104"/>
      <c r="C191" s="119" t="s">
        <v>324</v>
      </c>
      <c r="D191" s="119" t="s">
        <v>130</v>
      </c>
      <c r="E191" s="120" t="s">
        <v>325</v>
      </c>
      <c r="F191" s="121" t="s">
        <v>326</v>
      </c>
      <c r="G191" s="122" t="s">
        <v>101</v>
      </c>
      <c r="H191" s="123">
        <v>1</v>
      </c>
      <c r="I191" s="123"/>
      <c r="J191" s="124">
        <f t="shared" si="30"/>
        <v>0</v>
      </c>
      <c r="K191" s="125"/>
      <c r="L191" s="126"/>
      <c r="M191" s="127" t="s">
        <v>10</v>
      </c>
      <c r="N191" s="128" t="s">
        <v>31</v>
      </c>
      <c r="O191" s="114"/>
      <c r="P191" s="115">
        <f t="shared" si="31"/>
        <v>0</v>
      </c>
      <c r="Q191" s="115">
        <v>3.1539999999999999E-2</v>
      </c>
      <c r="R191" s="115">
        <f t="shared" si="32"/>
        <v>3.1539999999999999E-2</v>
      </c>
      <c r="S191" s="115">
        <v>0</v>
      </c>
      <c r="T191" s="116">
        <f t="shared" si="33"/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17" t="s">
        <v>133</v>
      </c>
      <c r="AT191" s="117" t="s">
        <v>130</v>
      </c>
      <c r="AU191" s="117" t="s">
        <v>88</v>
      </c>
      <c r="AY191" s="3" t="s">
        <v>79</v>
      </c>
      <c r="BE191" s="118">
        <f t="shared" si="34"/>
        <v>0</v>
      </c>
      <c r="BF191" s="118">
        <f t="shared" si="35"/>
        <v>0</v>
      </c>
      <c r="BG191" s="118">
        <f t="shared" si="36"/>
        <v>0</v>
      </c>
      <c r="BH191" s="118">
        <f t="shared" si="37"/>
        <v>0</v>
      </c>
      <c r="BI191" s="118">
        <f t="shared" si="38"/>
        <v>0</v>
      </c>
      <c r="BJ191" s="3" t="s">
        <v>88</v>
      </c>
      <c r="BK191" s="118">
        <f t="shared" si="39"/>
        <v>0</v>
      </c>
      <c r="BL191" s="3" t="s">
        <v>118</v>
      </c>
      <c r="BM191" s="117" t="s">
        <v>327</v>
      </c>
    </row>
    <row r="192" spans="1:65" s="15" customFormat="1" ht="33" customHeight="1">
      <c r="A192" s="12"/>
      <c r="B192" s="104"/>
      <c r="C192" s="105" t="s">
        <v>328</v>
      </c>
      <c r="D192" s="105" t="s">
        <v>83</v>
      </c>
      <c r="E192" s="106" t="s">
        <v>329</v>
      </c>
      <c r="F192" s="107" t="s">
        <v>330</v>
      </c>
      <c r="G192" s="108" t="s">
        <v>101</v>
      </c>
      <c r="H192" s="109">
        <v>23</v>
      </c>
      <c r="I192" s="109"/>
      <c r="J192" s="110">
        <f t="shared" si="30"/>
        <v>0</v>
      </c>
      <c r="K192" s="111"/>
      <c r="L192" s="13"/>
      <c r="M192" s="112" t="s">
        <v>10</v>
      </c>
      <c r="N192" s="113" t="s">
        <v>31</v>
      </c>
      <c r="O192" s="114"/>
      <c r="P192" s="115">
        <f t="shared" si="31"/>
        <v>0</v>
      </c>
      <c r="Q192" s="115">
        <v>2.0000000000000002E-5</v>
      </c>
      <c r="R192" s="115">
        <f t="shared" si="32"/>
        <v>4.6000000000000001E-4</v>
      </c>
      <c r="S192" s="115">
        <v>0</v>
      </c>
      <c r="T192" s="116">
        <f t="shared" si="33"/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17" t="s">
        <v>118</v>
      </c>
      <c r="AT192" s="117" t="s">
        <v>83</v>
      </c>
      <c r="AU192" s="117" t="s">
        <v>88</v>
      </c>
      <c r="AY192" s="3" t="s">
        <v>79</v>
      </c>
      <c r="BE192" s="118">
        <f t="shared" si="34"/>
        <v>0</v>
      </c>
      <c r="BF192" s="118">
        <f t="shared" si="35"/>
        <v>0</v>
      </c>
      <c r="BG192" s="118">
        <f t="shared" si="36"/>
        <v>0</v>
      </c>
      <c r="BH192" s="118">
        <f t="shared" si="37"/>
        <v>0</v>
      </c>
      <c r="BI192" s="118">
        <f t="shared" si="38"/>
        <v>0</v>
      </c>
      <c r="BJ192" s="3" t="s">
        <v>88</v>
      </c>
      <c r="BK192" s="118">
        <f t="shared" si="39"/>
        <v>0</v>
      </c>
      <c r="BL192" s="3" t="s">
        <v>118</v>
      </c>
      <c r="BM192" s="117" t="s">
        <v>331</v>
      </c>
    </row>
    <row r="193" spans="1:65" s="15" customFormat="1" ht="24.15" customHeight="1">
      <c r="A193" s="12"/>
      <c r="B193" s="104"/>
      <c r="C193" s="105" t="s">
        <v>332</v>
      </c>
      <c r="D193" s="105" t="s">
        <v>83</v>
      </c>
      <c r="E193" s="106" t="s">
        <v>333</v>
      </c>
      <c r="F193" s="107" t="s">
        <v>334</v>
      </c>
      <c r="G193" s="108" t="s">
        <v>101</v>
      </c>
      <c r="H193" s="109">
        <v>15</v>
      </c>
      <c r="I193" s="109"/>
      <c r="J193" s="110">
        <f t="shared" si="30"/>
        <v>0</v>
      </c>
      <c r="K193" s="111"/>
      <c r="L193" s="13"/>
      <c r="M193" s="112" t="s">
        <v>10</v>
      </c>
      <c r="N193" s="113" t="s">
        <v>31</v>
      </c>
      <c r="O193" s="114"/>
      <c r="P193" s="115">
        <f t="shared" si="31"/>
        <v>0</v>
      </c>
      <c r="Q193" s="115">
        <v>0</v>
      </c>
      <c r="R193" s="115">
        <f t="shared" si="32"/>
        <v>0</v>
      </c>
      <c r="S193" s="115">
        <v>0</v>
      </c>
      <c r="T193" s="116">
        <f t="shared" si="33"/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17" t="s">
        <v>118</v>
      </c>
      <c r="AT193" s="117" t="s">
        <v>83</v>
      </c>
      <c r="AU193" s="117" t="s">
        <v>88</v>
      </c>
      <c r="AY193" s="3" t="s">
        <v>79</v>
      </c>
      <c r="BE193" s="118">
        <f t="shared" si="34"/>
        <v>0</v>
      </c>
      <c r="BF193" s="118">
        <f t="shared" si="35"/>
        <v>0</v>
      </c>
      <c r="BG193" s="118">
        <f t="shared" si="36"/>
        <v>0</v>
      </c>
      <c r="BH193" s="118">
        <f t="shared" si="37"/>
        <v>0</v>
      </c>
      <c r="BI193" s="118">
        <f t="shared" si="38"/>
        <v>0</v>
      </c>
      <c r="BJ193" s="3" t="s">
        <v>88</v>
      </c>
      <c r="BK193" s="118">
        <f t="shared" si="39"/>
        <v>0</v>
      </c>
      <c r="BL193" s="3" t="s">
        <v>118</v>
      </c>
      <c r="BM193" s="117" t="s">
        <v>335</v>
      </c>
    </row>
    <row r="194" spans="1:65" s="15" customFormat="1" ht="24.15" customHeight="1">
      <c r="A194" s="12"/>
      <c r="B194" s="104"/>
      <c r="C194" s="105" t="s">
        <v>336</v>
      </c>
      <c r="D194" s="105" t="s">
        <v>83</v>
      </c>
      <c r="E194" s="106" t="s">
        <v>337</v>
      </c>
      <c r="F194" s="107" t="s">
        <v>338</v>
      </c>
      <c r="G194" s="108" t="s">
        <v>101</v>
      </c>
      <c r="H194" s="109">
        <v>15</v>
      </c>
      <c r="I194" s="109"/>
      <c r="J194" s="110">
        <f t="shared" si="30"/>
        <v>0</v>
      </c>
      <c r="K194" s="111"/>
      <c r="L194" s="13"/>
      <c r="M194" s="112" t="s">
        <v>10</v>
      </c>
      <c r="N194" s="113" t="s">
        <v>31</v>
      </c>
      <c r="O194" s="114"/>
      <c r="P194" s="115">
        <f t="shared" si="31"/>
        <v>0</v>
      </c>
      <c r="Q194" s="115">
        <v>5.0000000000000002E-5</v>
      </c>
      <c r="R194" s="115">
        <f t="shared" si="32"/>
        <v>7.5000000000000002E-4</v>
      </c>
      <c r="S194" s="115">
        <v>0</v>
      </c>
      <c r="T194" s="116">
        <f t="shared" si="33"/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17" t="s">
        <v>118</v>
      </c>
      <c r="AT194" s="117" t="s">
        <v>83</v>
      </c>
      <c r="AU194" s="117" t="s">
        <v>88</v>
      </c>
      <c r="AY194" s="3" t="s">
        <v>79</v>
      </c>
      <c r="BE194" s="118">
        <f t="shared" si="34"/>
        <v>0</v>
      </c>
      <c r="BF194" s="118">
        <f t="shared" si="35"/>
        <v>0</v>
      </c>
      <c r="BG194" s="118">
        <f t="shared" si="36"/>
        <v>0</v>
      </c>
      <c r="BH194" s="118">
        <f t="shared" si="37"/>
        <v>0</v>
      </c>
      <c r="BI194" s="118">
        <f t="shared" si="38"/>
        <v>0</v>
      </c>
      <c r="BJ194" s="3" t="s">
        <v>88</v>
      </c>
      <c r="BK194" s="118">
        <f t="shared" si="39"/>
        <v>0</v>
      </c>
      <c r="BL194" s="3" t="s">
        <v>118</v>
      </c>
      <c r="BM194" s="117" t="s">
        <v>339</v>
      </c>
    </row>
    <row r="195" spans="1:65" s="15" customFormat="1" ht="21.75" customHeight="1">
      <c r="A195" s="12"/>
      <c r="B195" s="104"/>
      <c r="C195" s="105" t="s">
        <v>340</v>
      </c>
      <c r="D195" s="105" t="s">
        <v>83</v>
      </c>
      <c r="E195" s="106" t="s">
        <v>341</v>
      </c>
      <c r="F195" s="107" t="s">
        <v>342</v>
      </c>
      <c r="G195" s="108" t="s">
        <v>101</v>
      </c>
      <c r="H195" s="109">
        <v>2</v>
      </c>
      <c r="I195" s="109"/>
      <c r="J195" s="110">
        <f t="shared" si="30"/>
        <v>0</v>
      </c>
      <c r="K195" s="111"/>
      <c r="L195" s="13"/>
      <c r="M195" s="112" t="s">
        <v>10</v>
      </c>
      <c r="N195" s="113" t="s">
        <v>31</v>
      </c>
      <c r="O195" s="114"/>
      <c r="P195" s="115">
        <f t="shared" si="31"/>
        <v>0</v>
      </c>
      <c r="Q195" s="115">
        <v>2.0000000000000002E-5</v>
      </c>
      <c r="R195" s="115">
        <f t="shared" si="32"/>
        <v>4.0000000000000003E-5</v>
      </c>
      <c r="S195" s="115">
        <v>0</v>
      </c>
      <c r="T195" s="116">
        <f t="shared" si="33"/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17" t="s">
        <v>118</v>
      </c>
      <c r="AT195" s="117" t="s">
        <v>83</v>
      </c>
      <c r="AU195" s="117" t="s">
        <v>88</v>
      </c>
      <c r="AY195" s="3" t="s">
        <v>79</v>
      </c>
      <c r="BE195" s="118">
        <f t="shared" si="34"/>
        <v>0</v>
      </c>
      <c r="BF195" s="118">
        <f t="shared" si="35"/>
        <v>0</v>
      </c>
      <c r="BG195" s="118">
        <f t="shared" si="36"/>
        <v>0</v>
      </c>
      <c r="BH195" s="118">
        <f t="shared" si="37"/>
        <v>0</v>
      </c>
      <c r="BI195" s="118">
        <f t="shared" si="38"/>
        <v>0</v>
      </c>
      <c r="BJ195" s="3" t="s">
        <v>88</v>
      </c>
      <c r="BK195" s="118">
        <f t="shared" si="39"/>
        <v>0</v>
      </c>
      <c r="BL195" s="3" t="s">
        <v>118</v>
      </c>
      <c r="BM195" s="117" t="s">
        <v>343</v>
      </c>
    </row>
    <row r="196" spans="1:65" s="15" customFormat="1" ht="24.15" customHeight="1">
      <c r="A196" s="12"/>
      <c r="B196" s="104"/>
      <c r="C196" s="119" t="s">
        <v>344</v>
      </c>
      <c r="D196" s="119" t="s">
        <v>130</v>
      </c>
      <c r="E196" s="120" t="s">
        <v>345</v>
      </c>
      <c r="F196" s="121" t="s">
        <v>346</v>
      </c>
      <c r="G196" s="122" t="s">
        <v>101</v>
      </c>
      <c r="H196" s="123">
        <v>2</v>
      </c>
      <c r="I196" s="123"/>
      <c r="J196" s="124">
        <f t="shared" si="30"/>
        <v>0</v>
      </c>
      <c r="K196" s="125"/>
      <c r="L196" s="126"/>
      <c r="M196" s="127" t="s">
        <v>10</v>
      </c>
      <c r="N196" s="128" t="s">
        <v>31</v>
      </c>
      <c r="O196" s="114"/>
      <c r="P196" s="115">
        <f t="shared" si="31"/>
        <v>0</v>
      </c>
      <c r="Q196" s="115">
        <v>8.5400000000000007E-3</v>
      </c>
      <c r="R196" s="115">
        <f t="shared" si="32"/>
        <v>1.7080000000000001E-2</v>
      </c>
      <c r="S196" s="115">
        <v>0</v>
      </c>
      <c r="T196" s="116">
        <f t="shared" si="33"/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17" t="s">
        <v>133</v>
      </c>
      <c r="AT196" s="117" t="s">
        <v>130</v>
      </c>
      <c r="AU196" s="117" t="s">
        <v>88</v>
      </c>
      <c r="AY196" s="3" t="s">
        <v>79</v>
      </c>
      <c r="BE196" s="118">
        <f t="shared" si="34"/>
        <v>0</v>
      </c>
      <c r="BF196" s="118">
        <f t="shared" si="35"/>
        <v>0</v>
      </c>
      <c r="BG196" s="118">
        <f t="shared" si="36"/>
        <v>0</v>
      </c>
      <c r="BH196" s="118">
        <f t="shared" si="37"/>
        <v>0</v>
      </c>
      <c r="BI196" s="118">
        <f t="shared" si="38"/>
        <v>0</v>
      </c>
      <c r="BJ196" s="3" t="s">
        <v>88</v>
      </c>
      <c r="BK196" s="118">
        <f t="shared" si="39"/>
        <v>0</v>
      </c>
      <c r="BL196" s="3" t="s">
        <v>118</v>
      </c>
      <c r="BM196" s="117" t="s">
        <v>347</v>
      </c>
    </row>
    <row r="197" spans="1:65" s="15" customFormat="1" ht="24.15" customHeight="1">
      <c r="A197" s="12"/>
      <c r="B197" s="104"/>
      <c r="C197" s="105" t="s">
        <v>348</v>
      </c>
      <c r="D197" s="105" t="s">
        <v>83</v>
      </c>
      <c r="E197" s="106" t="s">
        <v>349</v>
      </c>
      <c r="F197" s="107" t="s">
        <v>350</v>
      </c>
      <c r="G197" s="108" t="s">
        <v>351</v>
      </c>
      <c r="H197" s="109">
        <v>100</v>
      </c>
      <c r="I197" s="109"/>
      <c r="J197" s="110">
        <f t="shared" si="30"/>
        <v>0</v>
      </c>
      <c r="K197" s="111"/>
      <c r="L197" s="13"/>
      <c r="M197" s="112" t="s">
        <v>10</v>
      </c>
      <c r="N197" s="113" t="s">
        <v>31</v>
      </c>
      <c r="O197" s="114"/>
      <c r="P197" s="115">
        <f t="shared" si="31"/>
        <v>0</v>
      </c>
      <c r="Q197" s="115">
        <v>0</v>
      </c>
      <c r="R197" s="115">
        <f t="shared" si="32"/>
        <v>0</v>
      </c>
      <c r="S197" s="115">
        <v>0</v>
      </c>
      <c r="T197" s="116">
        <f t="shared" si="33"/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17" t="s">
        <v>118</v>
      </c>
      <c r="AT197" s="117" t="s">
        <v>83</v>
      </c>
      <c r="AU197" s="117" t="s">
        <v>88</v>
      </c>
      <c r="AY197" s="3" t="s">
        <v>79</v>
      </c>
      <c r="BE197" s="118">
        <f t="shared" si="34"/>
        <v>0</v>
      </c>
      <c r="BF197" s="118">
        <f t="shared" si="35"/>
        <v>0</v>
      </c>
      <c r="BG197" s="118">
        <f t="shared" si="36"/>
        <v>0</v>
      </c>
      <c r="BH197" s="118">
        <f t="shared" si="37"/>
        <v>0</v>
      </c>
      <c r="BI197" s="118">
        <f t="shared" si="38"/>
        <v>0</v>
      </c>
      <c r="BJ197" s="3" t="s">
        <v>88</v>
      </c>
      <c r="BK197" s="118">
        <f t="shared" si="39"/>
        <v>0</v>
      </c>
      <c r="BL197" s="3" t="s">
        <v>118</v>
      </c>
      <c r="BM197" s="117" t="s">
        <v>352</v>
      </c>
    </row>
    <row r="198" spans="1:65" s="15" customFormat="1" ht="24.15" customHeight="1">
      <c r="A198" s="12"/>
      <c r="B198" s="104"/>
      <c r="C198" s="105" t="s">
        <v>353</v>
      </c>
      <c r="D198" s="105" t="s">
        <v>83</v>
      </c>
      <c r="E198" s="106" t="s">
        <v>354</v>
      </c>
      <c r="F198" s="107" t="s">
        <v>355</v>
      </c>
      <c r="G198" s="108" t="s">
        <v>101</v>
      </c>
      <c r="H198" s="109">
        <v>1</v>
      </c>
      <c r="I198" s="109"/>
      <c r="J198" s="110">
        <f t="shared" si="30"/>
        <v>0</v>
      </c>
      <c r="K198" s="111"/>
      <c r="L198" s="13"/>
      <c r="M198" s="112" t="s">
        <v>10</v>
      </c>
      <c r="N198" s="113" t="s">
        <v>31</v>
      </c>
      <c r="O198" s="114"/>
      <c r="P198" s="115">
        <f t="shared" si="31"/>
        <v>0</v>
      </c>
      <c r="Q198" s="115">
        <v>9.0000000000000006E-5</v>
      </c>
      <c r="R198" s="115">
        <f t="shared" si="32"/>
        <v>9.0000000000000006E-5</v>
      </c>
      <c r="S198" s="115">
        <v>0</v>
      </c>
      <c r="T198" s="116">
        <f t="shared" si="33"/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17" t="s">
        <v>118</v>
      </c>
      <c r="AT198" s="117" t="s">
        <v>83</v>
      </c>
      <c r="AU198" s="117" t="s">
        <v>88</v>
      </c>
      <c r="AY198" s="3" t="s">
        <v>79</v>
      </c>
      <c r="BE198" s="118">
        <f t="shared" si="34"/>
        <v>0</v>
      </c>
      <c r="BF198" s="118">
        <f t="shared" si="35"/>
        <v>0</v>
      </c>
      <c r="BG198" s="118">
        <f t="shared" si="36"/>
        <v>0</v>
      </c>
      <c r="BH198" s="118">
        <f t="shared" si="37"/>
        <v>0</v>
      </c>
      <c r="BI198" s="118">
        <f t="shared" si="38"/>
        <v>0</v>
      </c>
      <c r="BJ198" s="3" t="s">
        <v>88</v>
      </c>
      <c r="BK198" s="118">
        <f t="shared" si="39"/>
        <v>0</v>
      </c>
      <c r="BL198" s="3" t="s">
        <v>118</v>
      </c>
      <c r="BM198" s="117" t="s">
        <v>356</v>
      </c>
    </row>
    <row r="199" spans="1:65" s="15" customFormat="1" ht="49.05" customHeight="1">
      <c r="A199" s="12"/>
      <c r="B199" s="104"/>
      <c r="C199" s="119" t="s">
        <v>357</v>
      </c>
      <c r="D199" s="119" t="s">
        <v>130</v>
      </c>
      <c r="E199" s="120" t="s">
        <v>358</v>
      </c>
      <c r="F199" s="121" t="s">
        <v>359</v>
      </c>
      <c r="G199" s="122" t="s">
        <v>101</v>
      </c>
      <c r="H199" s="123">
        <v>1</v>
      </c>
      <c r="I199" s="123"/>
      <c r="J199" s="124">
        <f t="shared" si="30"/>
        <v>0</v>
      </c>
      <c r="K199" s="125"/>
      <c r="L199" s="126"/>
      <c r="M199" s="127" t="s">
        <v>10</v>
      </c>
      <c r="N199" s="128" t="s">
        <v>31</v>
      </c>
      <c r="O199" s="114"/>
      <c r="P199" s="115">
        <f t="shared" si="31"/>
        <v>0</v>
      </c>
      <c r="Q199" s="115">
        <v>0</v>
      </c>
      <c r="R199" s="115">
        <f t="shared" si="32"/>
        <v>0</v>
      </c>
      <c r="S199" s="115">
        <v>0</v>
      </c>
      <c r="T199" s="116">
        <f t="shared" si="33"/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17" t="s">
        <v>133</v>
      </c>
      <c r="AT199" s="117" t="s">
        <v>130</v>
      </c>
      <c r="AU199" s="117" t="s">
        <v>88</v>
      </c>
      <c r="AY199" s="3" t="s">
        <v>79</v>
      </c>
      <c r="BE199" s="118">
        <f t="shared" si="34"/>
        <v>0</v>
      </c>
      <c r="BF199" s="118">
        <f t="shared" si="35"/>
        <v>0</v>
      </c>
      <c r="BG199" s="118">
        <f t="shared" si="36"/>
        <v>0</v>
      </c>
      <c r="BH199" s="118">
        <f t="shared" si="37"/>
        <v>0</v>
      </c>
      <c r="BI199" s="118">
        <f t="shared" si="38"/>
        <v>0</v>
      </c>
      <c r="BJ199" s="3" t="s">
        <v>88</v>
      </c>
      <c r="BK199" s="118">
        <f t="shared" si="39"/>
        <v>0</v>
      </c>
      <c r="BL199" s="3" t="s">
        <v>118</v>
      </c>
      <c r="BM199" s="117" t="s">
        <v>360</v>
      </c>
    </row>
    <row r="200" spans="1:65" s="15" customFormat="1" ht="24.15" customHeight="1">
      <c r="A200" s="12"/>
      <c r="B200" s="104"/>
      <c r="C200" s="119" t="s">
        <v>361</v>
      </c>
      <c r="D200" s="119" t="s">
        <v>130</v>
      </c>
      <c r="E200" s="120" t="s">
        <v>362</v>
      </c>
      <c r="F200" s="121" t="s">
        <v>363</v>
      </c>
      <c r="G200" s="122" t="s">
        <v>364</v>
      </c>
      <c r="H200" s="123">
        <v>1</v>
      </c>
      <c r="I200" s="123"/>
      <c r="J200" s="124">
        <f t="shared" si="30"/>
        <v>0</v>
      </c>
      <c r="K200" s="125"/>
      <c r="L200" s="126"/>
      <c r="M200" s="127" t="s">
        <v>10</v>
      </c>
      <c r="N200" s="128" t="s">
        <v>31</v>
      </c>
      <c r="O200" s="114"/>
      <c r="P200" s="115">
        <f t="shared" si="31"/>
        <v>0</v>
      </c>
      <c r="Q200" s="115">
        <v>1.0399999999999999E-3</v>
      </c>
      <c r="R200" s="115">
        <f t="shared" si="32"/>
        <v>1.0399999999999999E-3</v>
      </c>
      <c r="S200" s="115">
        <v>0</v>
      </c>
      <c r="T200" s="116">
        <f t="shared" si="33"/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17" t="s">
        <v>133</v>
      </c>
      <c r="AT200" s="117" t="s">
        <v>130</v>
      </c>
      <c r="AU200" s="117" t="s">
        <v>88</v>
      </c>
      <c r="AY200" s="3" t="s">
        <v>79</v>
      </c>
      <c r="BE200" s="118">
        <f t="shared" si="34"/>
        <v>0</v>
      </c>
      <c r="BF200" s="118">
        <f t="shared" si="35"/>
        <v>0</v>
      </c>
      <c r="BG200" s="118">
        <f t="shared" si="36"/>
        <v>0</v>
      </c>
      <c r="BH200" s="118">
        <f t="shared" si="37"/>
        <v>0</v>
      </c>
      <c r="BI200" s="118">
        <f t="shared" si="38"/>
        <v>0</v>
      </c>
      <c r="BJ200" s="3" t="s">
        <v>88</v>
      </c>
      <c r="BK200" s="118">
        <f t="shared" si="39"/>
        <v>0</v>
      </c>
      <c r="BL200" s="3" t="s">
        <v>118</v>
      </c>
      <c r="BM200" s="117" t="s">
        <v>365</v>
      </c>
    </row>
    <row r="201" spans="1:65" s="15" customFormat="1" ht="16.5" customHeight="1">
      <c r="A201" s="12"/>
      <c r="B201" s="104"/>
      <c r="C201" s="105" t="s">
        <v>366</v>
      </c>
      <c r="D201" s="105" t="s">
        <v>83</v>
      </c>
      <c r="E201" s="106" t="s">
        <v>367</v>
      </c>
      <c r="F201" s="107" t="s">
        <v>368</v>
      </c>
      <c r="G201" s="108" t="s">
        <v>101</v>
      </c>
      <c r="H201" s="109">
        <v>1</v>
      </c>
      <c r="I201" s="109"/>
      <c r="J201" s="110">
        <f t="shared" si="30"/>
        <v>0</v>
      </c>
      <c r="K201" s="111"/>
      <c r="L201" s="13"/>
      <c r="M201" s="112" t="s">
        <v>10</v>
      </c>
      <c r="N201" s="113" t="s">
        <v>31</v>
      </c>
      <c r="O201" s="114"/>
      <c r="P201" s="115">
        <f t="shared" si="31"/>
        <v>0</v>
      </c>
      <c r="Q201" s="115">
        <v>0</v>
      </c>
      <c r="R201" s="115">
        <f t="shared" si="32"/>
        <v>0</v>
      </c>
      <c r="S201" s="115">
        <v>0</v>
      </c>
      <c r="T201" s="116">
        <f t="shared" si="33"/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17" t="s">
        <v>118</v>
      </c>
      <c r="AT201" s="117" t="s">
        <v>83</v>
      </c>
      <c r="AU201" s="117" t="s">
        <v>88</v>
      </c>
      <c r="AY201" s="3" t="s">
        <v>79</v>
      </c>
      <c r="BE201" s="118">
        <f t="shared" si="34"/>
        <v>0</v>
      </c>
      <c r="BF201" s="118">
        <f t="shared" si="35"/>
        <v>0</v>
      </c>
      <c r="BG201" s="118">
        <f t="shared" si="36"/>
        <v>0</v>
      </c>
      <c r="BH201" s="118">
        <f t="shared" si="37"/>
        <v>0</v>
      </c>
      <c r="BI201" s="118">
        <f t="shared" si="38"/>
        <v>0</v>
      </c>
      <c r="BJ201" s="3" t="s">
        <v>88</v>
      </c>
      <c r="BK201" s="118">
        <f t="shared" si="39"/>
        <v>0</v>
      </c>
      <c r="BL201" s="3" t="s">
        <v>118</v>
      </c>
      <c r="BM201" s="117" t="s">
        <v>369</v>
      </c>
    </row>
    <row r="202" spans="1:65" s="15" customFormat="1" ht="16.5" customHeight="1">
      <c r="A202" s="12"/>
      <c r="B202" s="104"/>
      <c r="C202" s="119" t="s">
        <v>370</v>
      </c>
      <c r="D202" s="119" t="s">
        <v>130</v>
      </c>
      <c r="E202" s="120" t="s">
        <v>371</v>
      </c>
      <c r="F202" s="121" t="s">
        <v>372</v>
      </c>
      <c r="G202" s="122" t="s">
        <v>101</v>
      </c>
      <c r="H202" s="123">
        <v>1</v>
      </c>
      <c r="I202" s="123"/>
      <c r="J202" s="124">
        <f t="shared" si="30"/>
        <v>0</v>
      </c>
      <c r="K202" s="125"/>
      <c r="L202" s="126"/>
      <c r="M202" s="127" t="s">
        <v>10</v>
      </c>
      <c r="N202" s="128" t="s">
        <v>31</v>
      </c>
      <c r="O202" s="114"/>
      <c r="P202" s="115">
        <f t="shared" si="31"/>
        <v>0</v>
      </c>
      <c r="Q202" s="115">
        <v>1.9220000000000001E-2</v>
      </c>
      <c r="R202" s="115">
        <f t="shared" si="32"/>
        <v>1.9220000000000001E-2</v>
      </c>
      <c r="S202" s="115">
        <v>0</v>
      </c>
      <c r="T202" s="116">
        <f t="shared" si="33"/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17" t="s">
        <v>133</v>
      </c>
      <c r="AT202" s="117" t="s">
        <v>130</v>
      </c>
      <c r="AU202" s="117" t="s">
        <v>88</v>
      </c>
      <c r="AY202" s="3" t="s">
        <v>79</v>
      </c>
      <c r="BE202" s="118">
        <f t="shared" si="34"/>
        <v>0</v>
      </c>
      <c r="BF202" s="118">
        <f t="shared" si="35"/>
        <v>0</v>
      </c>
      <c r="BG202" s="118">
        <f t="shared" si="36"/>
        <v>0</v>
      </c>
      <c r="BH202" s="118">
        <f t="shared" si="37"/>
        <v>0</v>
      </c>
      <c r="BI202" s="118">
        <f t="shared" si="38"/>
        <v>0</v>
      </c>
      <c r="BJ202" s="3" t="s">
        <v>88</v>
      </c>
      <c r="BK202" s="118">
        <f t="shared" si="39"/>
        <v>0</v>
      </c>
      <c r="BL202" s="3" t="s">
        <v>118</v>
      </c>
      <c r="BM202" s="117" t="s">
        <v>373</v>
      </c>
    </row>
    <row r="203" spans="1:65" s="15" customFormat="1" ht="16.5" customHeight="1">
      <c r="A203" s="12"/>
      <c r="B203" s="104"/>
      <c r="C203" s="119" t="s">
        <v>374</v>
      </c>
      <c r="D203" s="119" t="s">
        <v>130</v>
      </c>
      <c r="E203" s="120" t="s">
        <v>375</v>
      </c>
      <c r="F203" s="121" t="s">
        <v>376</v>
      </c>
      <c r="G203" s="122" t="s">
        <v>127</v>
      </c>
      <c r="H203" s="123">
        <v>20</v>
      </c>
      <c r="I203" s="123"/>
      <c r="J203" s="124">
        <f t="shared" si="30"/>
        <v>0</v>
      </c>
      <c r="K203" s="125"/>
      <c r="L203" s="126"/>
      <c r="M203" s="127" t="s">
        <v>10</v>
      </c>
      <c r="N203" s="128" t="s">
        <v>31</v>
      </c>
      <c r="O203" s="114"/>
      <c r="P203" s="115">
        <f t="shared" si="31"/>
        <v>0</v>
      </c>
      <c r="Q203" s="115">
        <v>0</v>
      </c>
      <c r="R203" s="115">
        <f t="shared" si="32"/>
        <v>0</v>
      </c>
      <c r="S203" s="115">
        <v>0</v>
      </c>
      <c r="T203" s="116">
        <f t="shared" si="33"/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17" t="s">
        <v>133</v>
      </c>
      <c r="AT203" s="117" t="s">
        <v>130</v>
      </c>
      <c r="AU203" s="117" t="s">
        <v>88</v>
      </c>
      <c r="AY203" s="3" t="s">
        <v>79</v>
      </c>
      <c r="BE203" s="118">
        <f t="shared" si="34"/>
        <v>0</v>
      </c>
      <c r="BF203" s="118">
        <f t="shared" si="35"/>
        <v>0</v>
      </c>
      <c r="BG203" s="118">
        <f t="shared" si="36"/>
        <v>0</v>
      </c>
      <c r="BH203" s="118">
        <f t="shared" si="37"/>
        <v>0</v>
      </c>
      <c r="BI203" s="118">
        <f t="shared" si="38"/>
        <v>0</v>
      </c>
      <c r="BJ203" s="3" t="s">
        <v>88</v>
      </c>
      <c r="BK203" s="118">
        <f t="shared" si="39"/>
        <v>0</v>
      </c>
      <c r="BL203" s="3" t="s">
        <v>118</v>
      </c>
      <c r="BM203" s="117" t="s">
        <v>377</v>
      </c>
    </row>
    <row r="204" spans="1:65" s="15" customFormat="1" ht="24.15" customHeight="1">
      <c r="A204" s="12"/>
      <c r="B204" s="104"/>
      <c r="C204" s="105" t="s">
        <v>225</v>
      </c>
      <c r="D204" s="105" t="s">
        <v>83</v>
      </c>
      <c r="E204" s="106" t="s">
        <v>378</v>
      </c>
      <c r="F204" s="107" t="s">
        <v>379</v>
      </c>
      <c r="G204" s="108" t="s">
        <v>105</v>
      </c>
      <c r="H204" s="109">
        <v>0.33</v>
      </c>
      <c r="I204" s="109"/>
      <c r="J204" s="110">
        <f t="shared" si="30"/>
        <v>0</v>
      </c>
      <c r="K204" s="111"/>
      <c r="L204" s="13"/>
      <c r="M204" s="112" t="s">
        <v>10</v>
      </c>
      <c r="N204" s="113" t="s">
        <v>31</v>
      </c>
      <c r="O204" s="114"/>
      <c r="P204" s="115">
        <f t="shared" si="31"/>
        <v>0</v>
      </c>
      <c r="Q204" s="115">
        <v>0</v>
      </c>
      <c r="R204" s="115">
        <f t="shared" si="32"/>
        <v>0</v>
      </c>
      <c r="S204" s="115">
        <v>0</v>
      </c>
      <c r="T204" s="116">
        <f t="shared" si="33"/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17" t="s">
        <v>118</v>
      </c>
      <c r="AT204" s="117" t="s">
        <v>83</v>
      </c>
      <c r="AU204" s="117" t="s">
        <v>88</v>
      </c>
      <c r="AY204" s="3" t="s">
        <v>79</v>
      </c>
      <c r="BE204" s="118">
        <f t="shared" si="34"/>
        <v>0</v>
      </c>
      <c r="BF204" s="118">
        <f t="shared" si="35"/>
        <v>0</v>
      </c>
      <c r="BG204" s="118">
        <f t="shared" si="36"/>
        <v>0</v>
      </c>
      <c r="BH204" s="118">
        <f t="shared" si="37"/>
        <v>0</v>
      </c>
      <c r="BI204" s="118">
        <f t="shared" si="38"/>
        <v>0</v>
      </c>
      <c r="BJ204" s="3" t="s">
        <v>88</v>
      </c>
      <c r="BK204" s="118">
        <f t="shared" si="39"/>
        <v>0</v>
      </c>
      <c r="BL204" s="3" t="s">
        <v>118</v>
      </c>
      <c r="BM204" s="117" t="s">
        <v>380</v>
      </c>
    </row>
    <row r="205" spans="1:65" s="15" customFormat="1" ht="24.15" customHeight="1">
      <c r="A205" s="12"/>
      <c r="B205" s="104"/>
      <c r="C205" s="105" t="s">
        <v>381</v>
      </c>
      <c r="D205" s="105" t="s">
        <v>83</v>
      </c>
      <c r="E205" s="106" t="s">
        <v>382</v>
      </c>
      <c r="F205" s="107" t="s">
        <v>383</v>
      </c>
      <c r="G205" s="108" t="s">
        <v>105</v>
      </c>
      <c r="H205" s="109">
        <v>0.33</v>
      </c>
      <c r="I205" s="109"/>
      <c r="J205" s="110">
        <f t="shared" si="30"/>
        <v>0</v>
      </c>
      <c r="K205" s="111"/>
      <c r="L205" s="13"/>
      <c r="M205" s="112" t="s">
        <v>10</v>
      </c>
      <c r="N205" s="113" t="s">
        <v>31</v>
      </c>
      <c r="O205" s="114"/>
      <c r="P205" s="115">
        <f t="shared" si="31"/>
        <v>0</v>
      </c>
      <c r="Q205" s="115">
        <v>0</v>
      </c>
      <c r="R205" s="115">
        <f t="shared" si="32"/>
        <v>0</v>
      </c>
      <c r="S205" s="115">
        <v>0</v>
      </c>
      <c r="T205" s="116">
        <f t="shared" si="33"/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17" t="s">
        <v>118</v>
      </c>
      <c r="AT205" s="117" t="s">
        <v>83</v>
      </c>
      <c r="AU205" s="117" t="s">
        <v>88</v>
      </c>
      <c r="AY205" s="3" t="s">
        <v>79</v>
      </c>
      <c r="BE205" s="118">
        <f t="shared" si="34"/>
        <v>0</v>
      </c>
      <c r="BF205" s="118">
        <f t="shared" si="35"/>
        <v>0</v>
      </c>
      <c r="BG205" s="118">
        <f t="shared" si="36"/>
        <v>0</v>
      </c>
      <c r="BH205" s="118">
        <f t="shared" si="37"/>
        <v>0</v>
      </c>
      <c r="BI205" s="118">
        <f t="shared" si="38"/>
        <v>0</v>
      </c>
      <c r="BJ205" s="3" t="s">
        <v>88</v>
      </c>
      <c r="BK205" s="118">
        <f t="shared" si="39"/>
        <v>0</v>
      </c>
      <c r="BL205" s="3" t="s">
        <v>118</v>
      </c>
      <c r="BM205" s="117" t="s">
        <v>174</v>
      </c>
    </row>
    <row r="206" spans="1:65" s="91" customFormat="1" ht="25.95" customHeight="1">
      <c r="B206" s="92"/>
      <c r="D206" s="93" t="s">
        <v>75</v>
      </c>
      <c r="E206" s="94" t="s">
        <v>130</v>
      </c>
      <c r="F206" s="94" t="s">
        <v>384</v>
      </c>
      <c r="I206" s="95"/>
      <c r="J206" s="72">
        <f>BK206</f>
        <v>0</v>
      </c>
      <c r="L206" s="92"/>
      <c r="M206" s="96"/>
      <c r="N206" s="97"/>
      <c r="O206" s="97"/>
      <c r="P206" s="98">
        <v>0</v>
      </c>
      <c r="Q206" s="97"/>
      <c r="R206" s="98">
        <v>0</v>
      </c>
      <c r="S206" s="97"/>
      <c r="T206" s="99">
        <v>0</v>
      </c>
      <c r="AR206" s="93" t="s">
        <v>290</v>
      </c>
      <c r="AT206" s="100" t="s">
        <v>75</v>
      </c>
      <c r="AU206" s="100" t="s">
        <v>2</v>
      </c>
      <c r="AY206" s="93" t="s">
        <v>79</v>
      </c>
      <c r="BK206" s="101">
        <v>0</v>
      </c>
    </row>
    <row r="207" spans="1:65" s="91" customFormat="1" ht="25.95" customHeight="1">
      <c r="B207" s="92"/>
      <c r="D207" s="93" t="s">
        <v>75</v>
      </c>
      <c r="E207" s="94" t="s">
        <v>385</v>
      </c>
      <c r="F207" s="94" t="s">
        <v>386</v>
      </c>
      <c r="I207" s="95"/>
      <c r="J207" s="72">
        <f>BK207</f>
        <v>0</v>
      </c>
      <c r="L207" s="92"/>
      <c r="M207" s="96"/>
      <c r="N207" s="97"/>
      <c r="O207" s="97"/>
      <c r="P207" s="98">
        <f>SUM(P208:P209)</f>
        <v>0</v>
      </c>
      <c r="Q207" s="97"/>
      <c r="R207" s="98">
        <f>SUM(R208:R209)</f>
        <v>9.2800000000000001E-3</v>
      </c>
      <c r="S207" s="97"/>
      <c r="T207" s="99">
        <f>SUM(T208:T209)</f>
        <v>0</v>
      </c>
      <c r="AR207" s="93" t="s">
        <v>290</v>
      </c>
      <c r="AT207" s="100" t="s">
        <v>75</v>
      </c>
      <c r="AU207" s="100" t="s">
        <v>2</v>
      </c>
      <c r="AY207" s="93" t="s">
        <v>79</v>
      </c>
      <c r="BK207" s="101">
        <f>SUM(BK208:BK209)</f>
        <v>0</v>
      </c>
    </row>
    <row r="208" spans="1:65" s="15" customFormat="1" ht="16.5" customHeight="1">
      <c r="A208" s="12"/>
      <c r="B208" s="104"/>
      <c r="C208" s="105" t="s">
        <v>387</v>
      </c>
      <c r="D208" s="105" t="s">
        <v>83</v>
      </c>
      <c r="E208" s="106" t="s">
        <v>388</v>
      </c>
      <c r="F208" s="107" t="s">
        <v>389</v>
      </c>
      <c r="G208" s="108" t="s">
        <v>101</v>
      </c>
      <c r="H208" s="109">
        <v>16</v>
      </c>
      <c r="I208" s="109"/>
      <c r="J208" s="110">
        <f>ROUND(I208*H208,2)</f>
        <v>0</v>
      </c>
      <c r="K208" s="111"/>
      <c r="L208" s="13"/>
      <c r="M208" s="112" t="s">
        <v>10</v>
      </c>
      <c r="N208" s="113" t="s">
        <v>31</v>
      </c>
      <c r="O208" s="114"/>
      <c r="P208" s="115">
        <f>O208*H208</f>
        <v>0</v>
      </c>
      <c r="Q208" s="115">
        <v>0</v>
      </c>
      <c r="R208" s="115">
        <f>Q208*H208</f>
        <v>0</v>
      </c>
      <c r="S208" s="115">
        <v>0</v>
      </c>
      <c r="T208" s="116">
        <f>S208*H208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17" t="s">
        <v>390</v>
      </c>
      <c r="AT208" s="117" t="s">
        <v>83</v>
      </c>
      <c r="AU208" s="117" t="s">
        <v>78</v>
      </c>
      <c r="AY208" s="3" t="s">
        <v>79</v>
      </c>
      <c r="BE208" s="118">
        <f>IF(N208="základná",J208,0)</f>
        <v>0</v>
      </c>
      <c r="BF208" s="118">
        <f>IF(N208="znížená",J208,0)</f>
        <v>0</v>
      </c>
      <c r="BG208" s="118">
        <f>IF(N208="zákl. prenesená",J208,0)</f>
        <v>0</v>
      </c>
      <c r="BH208" s="118">
        <f>IF(N208="zníž. prenesená",J208,0)</f>
        <v>0</v>
      </c>
      <c r="BI208" s="118">
        <f>IF(N208="nulová",J208,0)</f>
        <v>0</v>
      </c>
      <c r="BJ208" s="3" t="s">
        <v>88</v>
      </c>
      <c r="BK208" s="118">
        <f>ROUND(I208*H208,2)</f>
        <v>0</v>
      </c>
      <c r="BL208" s="3" t="s">
        <v>390</v>
      </c>
      <c r="BM208" s="117" t="s">
        <v>391</v>
      </c>
    </row>
    <row r="209" spans="1:65" s="15" customFormat="1" ht="16.5" customHeight="1">
      <c r="A209" s="12"/>
      <c r="B209" s="104"/>
      <c r="C209" s="119" t="s">
        <v>392</v>
      </c>
      <c r="D209" s="119" t="s">
        <v>130</v>
      </c>
      <c r="E209" s="120" t="s">
        <v>393</v>
      </c>
      <c r="F209" s="121" t="s">
        <v>394</v>
      </c>
      <c r="G209" s="122" t="s">
        <v>101</v>
      </c>
      <c r="H209" s="123">
        <v>16</v>
      </c>
      <c r="I209" s="123"/>
      <c r="J209" s="124">
        <f>ROUND(I209*H209,2)</f>
        <v>0</v>
      </c>
      <c r="K209" s="125"/>
      <c r="L209" s="126"/>
      <c r="M209" s="127" t="s">
        <v>10</v>
      </c>
      <c r="N209" s="128" t="s">
        <v>31</v>
      </c>
      <c r="O209" s="114"/>
      <c r="P209" s="115">
        <f>O209*H209</f>
        <v>0</v>
      </c>
      <c r="Q209" s="115">
        <v>5.8E-4</v>
      </c>
      <c r="R209" s="115">
        <f>Q209*H209</f>
        <v>9.2800000000000001E-3</v>
      </c>
      <c r="S209" s="115">
        <v>0</v>
      </c>
      <c r="T209" s="116">
        <f>S209*H209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17" t="s">
        <v>133</v>
      </c>
      <c r="AT209" s="117" t="s">
        <v>130</v>
      </c>
      <c r="AU209" s="117" t="s">
        <v>78</v>
      </c>
      <c r="AY209" s="3" t="s">
        <v>79</v>
      </c>
      <c r="BE209" s="118">
        <f>IF(N209="základná",J209,0)</f>
        <v>0</v>
      </c>
      <c r="BF209" s="118">
        <f>IF(N209="znížená",J209,0)</f>
        <v>0</v>
      </c>
      <c r="BG209" s="118">
        <f>IF(N209="zákl. prenesená",J209,0)</f>
        <v>0</v>
      </c>
      <c r="BH209" s="118">
        <f>IF(N209="zníž. prenesená",J209,0)</f>
        <v>0</v>
      </c>
      <c r="BI209" s="118">
        <f>IF(N209="nulová",J209,0)</f>
        <v>0</v>
      </c>
      <c r="BJ209" s="3" t="s">
        <v>88</v>
      </c>
      <c r="BK209" s="118">
        <f>ROUND(I209*H209,2)</f>
        <v>0</v>
      </c>
      <c r="BL209" s="3" t="s">
        <v>118</v>
      </c>
      <c r="BM209" s="117" t="s">
        <v>395</v>
      </c>
    </row>
    <row r="210" spans="1:65" s="91" customFormat="1" ht="25.95" customHeight="1">
      <c r="B210" s="92"/>
      <c r="D210" s="93" t="s">
        <v>75</v>
      </c>
      <c r="E210" s="94" t="s">
        <v>396</v>
      </c>
      <c r="F210" s="94" t="s">
        <v>397</v>
      </c>
      <c r="I210" s="95"/>
      <c r="J210" s="72">
        <f>BK210</f>
        <v>0</v>
      </c>
      <c r="L210" s="92"/>
      <c r="M210" s="96"/>
      <c r="N210" s="97"/>
      <c r="O210" s="97"/>
      <c r="P210" s="98">
        <f>SUM(P211:P213)</f>
        <v>0</v>
      </c>
      <c r="Q210" s="97"/>
      <c r="R210" s="98">
        <f>SUM(R211:R213)</f>
        <v>0</v>
      </c>
      <c r="S210" s="97"/>
      <c r="T210" s="99">
        <f>SUM(T211:T213)</f>
        <v>0</v>
      </c>
      <c r="AR210" s="93" t="s">
        <v>87</v>
      </c>
      <c r="AT210" s="100" t="s">
        <v>75</v>
      </c>
      <c r="AU210" s="100" t="s">
        <v>2</v>
      </c>
      <c r="AY210" s="93" t="s">
        <v>79</v>
      </c>
      <c r="BK210" s="101">
        <f>SUM(BK211:BK213)</f>
        <v>0</v>
      </c>
    </row>
    <row r="211" spans="1:65" s="15" customFormat="1" ht="33" customHeight="1">
      <c r="A211" s="12"/>
      <c r="B211" s="104"/>
      <c r="C211" s="105" t="s">
        <v>398</v>
      </c>
      <c r="D211" s="105" t="s">
        <v>83</v>
      </c>
      <c r="E211" s="106" t="s">
        <v>399</v>
      </c>
      <c r="F211" s="107" t="s">
        <v>400</v>
      </c>
      <c r="G211" s="108" t="s">
        <v>401</v>
      </c>
      <c r="H211" s="109">
        <v>16</v>
      </c>
      <c r="I211" s="109"/>
      <c r="J211" s="110">
        <f>ROUND(I211*H211,2)</f>
        <v>0</v>
      </c>
      <c r="K211" s="111"/>
      <c r="L211" s="13"/>
      <c r="M211" s="112" t="s">
        <v>10</v>
      </c>
      <c r="N211" s="113" t="s">
        <v>31</v>
      </c>
      <c r="O211" s="114"/>
      <c r="P211" s="115">
        <f>O211*H211</f>
        <v>0</v>
      </c>
      <c r="Q211" s="115">
        <v>0</v>
      </c>
      <c r="R211" s="115">
        <f>Q211*H211</f>
        <v>0</v>
      </c>
      <c r="S211" s="115">
        <v>0</v>
      </c>
      <c r="T211" s="116">
        <f>S211*H211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17" t="s">
        <v>402</v>
      </c>
      <c r="AT211" s="117" t="s">
        <v>83</v>
      </c>
      <c r="AU211" s="117" t="s">
        <v>78</v>
      </c>
      <c r="AY211" s="3" t="s">
        <v>79</v>
      </c>
      <c r="BE211" s="118">
        <f>IF(N211="základná",J211,0)</f>
        <v>0</v>
      </c>
      <c r="BF211" s="118">
        <f>IF(N211="znížená",J211,0)</f>
        <v>0</v>
      </c>
      <c r="BG211" s="118">
        <f>IF(N211="zákl. prenesená",J211,0)</f>
        <v>0</v>
      </c>
      <c r="BH211" s="118">
        <f>IF(N211="zníž. prenesená",J211,0)</f>
        <v>0</v>
      </c>
      <c r="BI211" s="118">
        <f>IF(N211="nulová",J211,0)</f>
        <v>0</v>
      </c>
      <c r="BJ211" s="3" t="s">
        <v>88</v>
      </c>
      <c r="BK211" s="118">
        <f>ROUND(I211*H211,2)</f>
        <v>0</v>
      </c>
      <c r="BL211" s="3" t="s">
        <v>402</v>
      </c>
      <c r="BM211" s="117" t="s">
        <v>403</v>
      </c>
    </row>
    <row r="212" spans="1:65" s="15" customFormat="1" ht="16.5" customHeight="1">
      <c r="A212" s="12"/>
      <c r="B212" s="104"/>
      <c r="C212" s="105" t="s">
        <v>404</v>
      </c>
      <c r="D212" s="105" t="s">
        <v>83</v>
      </c>
      <c r="E212" s="106" t="s">
        <v>405</v>
      </c>
      <c r="F212" s="107" t="s">
        <v>406</v>
      </c>
      <c r="G212" s="108" t="s">
        <v>271</v>
      </c>
      <c r="H212" s="109">
        <v>1</v>
      </c>
      <c r="I212" s="109"/>
      <c r="J212" s="110">
        <f>ROUND(I212*H212,2)</f>
        <v>0</v>
      </c>
      <c r="K212" s="111"/>
      <c r="L212" s="13"/>
      <c r="M212" s="112" t="s">
        <v>10</v>
      </c>
      <c r="N212" s="113" t="s">
        <v>31</v>
      </c>
      <c r="O212" s="114"/>
      <c r="P212" s="115">
        <f>O212*H212</f>
        <v>0</v>
      </c>
      <c r="Q212" s="115">
        <v>0</v>
      </c>
      <c r="R212" s="115">
        <f>Q212*H212</f>
        <v>0</v>
      </c>
      <c r="S212" s="115">
        <v>0</v>
      </c>
      <c r="T212" s="116">
        <f>S212*H212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17" t="s">
        <v>407</v>
      </c>
      <c r="AT212" s="117" t="s">
        <v>83</v>
      </c>
      <c r="AU212" s="117" t="s">
        <v>78</v>
      </c>
      <c r="AY212" s="3" t="s">
        <v>79</v>
      </c>
      <c r="BE212" s="118">
        <f>IF(N212="základná",J212,0)</f>
        <v>0</v>
      </c>
      <c r="BF212" s="118">
        <f>IF(N212="znížená",J212,0)</f>
        <v>0</v>
      </c>
      <c r="BG212" s="118">
        <f>IF(N212="zákl. prenesená",J212,0)</f>
        <v>0</v>
      </c>
      <c r="BH212" s="118">
        <f>IF(N212="zníž. prenesená",J212,0)</f>
        <v>0</v>
      </c>
      <c r="BI212" s="118">
        <f>IF(N212="nulová",J212,0)</f>
        <v>0</v>
      </c>
      <c r="BJ212" s="3" t="s">
        <v>88</v>
      </c>
      <c r="BK212" s="118">
        <f>ROUND(I212*H212,2)</f>
        <v>0</v>
      </c>
      <c r="BL212" s="3" t="s">
        <v>407</v>
      </c>
      <c r="BM212" s="117" t="s">
        <v>408</v>
      </c>
    </row>
    <row r="213" spans="1:65" s="15" customFormat="1" ht="24.15" customHeight="1">
      <c r="A213" s="12"/>
      <c r="B213" s="104"/>
      <c r="C213" s="105" t="s">
        <v>409</v>
      </c>
      <c r="D213" s="105" t="s">
        <v>83</v>
      </c>
      <c r="E213" s="106" t="s">
        <v>410</v>
      </c>
      <c r="F213" s="107" t="s">
        <v>411</v>
      </c>
      <c r="G213" s="108" t="s">
        <v>401</v>
      </c>
      <c r="H213" s="109">
        <v>36</v>
      </c>
      <c r="I213" s="109"/>
      <c r="J213" s="110">
        <f>ROUND(I213*H213,2)</f>
        <v>0</v>
      </c>
      <c r="K213" s="111"/>
      <c r="L213" s="13"/>
      <c r="M213" s="112" t="s">
        <v>10</v>
      </c>
      <c r="N213" s="113" t="s">
        <v>31</v>
      </c>
      <c r="O213" s="114"/>
      <c r="P213" s="115">
        <f>O213*H213</f>
        <v>0</v>
      </c>
      <c r="Q213" s="115">
        <v>0</v>
      </c>
      <c r="R213" s="115">
        <f>Q213*H213</f>
        <v>0</v>
      </c>
      <c r="S213" s="115">
        <v>0</v>
      </c>
      <c r="T213" s="116">
        <f>S213*H213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17" t="s">
        <v>407</v>
      </c>
      <c r="AT213" s="117" t="s">
        <v>83</v>
      </c>
      <c r="AU213" s="117" t="s">
        <v>78</v>
      </c>
      <c r="AY213" s="3" t="s">
        <v>79</v>
      </c>
      <c r="BE213" s="118">
        <f>IF(N213="základná",J213,0)</f>
        <v>0</v>
      </c>
      <c r="BF213" s="118">
        <f>IF(N213="znížená",J213,0)</f>
        <v>0</v>
      </c>
      <c r="BG213" s="118">
        <f>IF(N213="zákl. prenesená",J213,0)</f>
        <v>0</v>
      </c>
      <c r="BH213" s="118">
        <f>IF(N213="zníž. prenesená",J213,0)</f>
        <v>0</v>
      </c>
      <c r="BI213" s="118">
        <f>IF(N213="nulová",J213,0)</f>
        <v>0</v>
      </c>
      <c r="BJ213" s="3" t="s">
        <v>88</v>
      </c>
      <c r="BK213" s="118">
        <f>ROUND(I213*H213,2)</f>
        <v>0</v>
      </c>
      <c r="BL213" s="3" t="s">
        <v>407</v>
      </c>
      <c r="BM213" s="117" t="s">
        <v>412</v>
      </c>
    </row>
    <row r="214" spans="1:65" s="15" customFormat="1" ht="49.95" customHeight="1">
      <c r="A214" s="12"/>
      <c r="B214" s="13"/>
      <c r="C214" s="12"/>
      <c r="D214" s="12"/>
      <c r="E214" s="94" t="s">
        <v>413</v>
      </c>
      <c r="F214" s="94" t="s">
        <v>414</v>
      </c>
      <c r="G214" s="12"/>
      <c r="H214" s="12"/>
      <c r="I214" s="12"/>
      <c r="J214" s="72">
        <f t="shared" ref="J214:J219" si="40">BK214</f>
        <v>0</v>
      </c>
      <c r="K214" s="12"/>
      <c r="L214" s="13"/>
      <c r="M214" s="129"/>
      <c r="N214" s="130"/>
      <c r="O214" s="114"/>
      <c r="P214" s="114"/>
      <c r="Q214" s="114"/>
      <c r="R214" s="114"/>
      <c r="S214" s="114"/>
      <c r="T214" s="131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3" t="s">
        <v>75</v>
      </c>
      <c r="AU214" s="3" t="s">
        <v>2</v>
      </c>
      <c r="AY214" s="3" t="s">
        <v>415</v>
      </c>
      <c r="BK214" s="118">
        <f>SUM(BK215:BK219)</f>
        <v>0</v>
      </c>
    </row>
    <row r="215" spans="1:65" s="15" customFormat="1" ht="16.350000000000001" customHeight="1">
      <c r="A215" s="12"/>
      <c r="B215" s="13"/>
      <c r="C215" s="132" t="s">
        <v>10</v>
      </c>
      <c r="D215" s="132" t="s">
        <v>83</v>
      </c>
      <c r="E215" s="133" t="s">
        <v>10</v>
      </c>
      <c r="F215" s="134" t="s">
        <v>10</v>
      </c>
      <c r="G215" s="135" t="s">
        <v>10</v>
      </c>
      <c r="H215" s="136"/>
      <c r="I215" s="136"/>
      <c r="J215" s="137">
        <f t="shared" si="40"/>
        <v>0</v>
      </c>
      <c r="K215" s="138"/>
      <c r="L215" s="13"/>
      <c r="M215" s="139" t="s">
        <v>10</v>
      </c>
      <c r="N215" s="140" t="s">
        <v>31</v>
      </c>
      <c r="O215" s="114"/>
      <c r="P215" s="114"/>
      <c r="Q215" s="114"/>
      <c r="R215" s="114"/>
      <c r="S215" s="114"/>
      <c r="T215" s="131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3" t="s">
        <v>415</v>
      </c>
      <c r="AU215" s="3" t="s">
        <v>78</v>
      </c>
      <c r="AY215" s="3" t="s">
        <v>415</v>
      </c>
      <c r="BE215" s="118">
        <f>IF(N215="základná",J215,0)</f>
        <v>0</v>
      </c>
      <c r="BF215" s="118">
        <f>IF(N215="znížená",J215,0)</f>
        <v>0</v>
      </c>
      <c r="BG215" s="118">
        <f>IF(N215="zákl. prenesená",J215,0)</f>
        <v>0</v>
      </c>
      <c r="BH215" s="118">
        <f>IF(N215="zníž. prenesená",J215,0)</f>
        <v>0</v>
      </c>
      <c r="BI215" s="118">
        <f>IF(N215="nulová",J215,0)</f>
        <v>0</v>
      </c>
      <c r="BJ215" s="3" t="s">
        <v>88</v>
      </c>
      <c r="BK215" s="118">
        <f>I215*H215</f>
        <v>0</v>
      </c>
    </row>
    <row r="216" spans="1:65" s="15" customFormat="1" ht="16.350000000000001" customHeight="1">
      <c r="A216" s="12"/>
      <c r="B216" s="13"/>
      <c r="C216" s="132" t="s">
        <v>10</v>
      </c>
      <c r="D216" s="132" t="s">
        <v>83</v>
      </c>
      <c r="E216" s="133" t="s">
        <v>10</v>
      </c>
      <c r="F216" s="134" t="s">
        <v>10</v>
      </c>
      <c r="G216" s="135" t="s">
        <v>10</v>
      </c>
      <c r="H216" s="136"/>
      <c r="I216" s="136"/>
      <c r="J216" s="137">
        <f t="shared" si="40"/>
        <v>0</v>
      </c>
      <c r="K216" s="138"/>
      <c r="L216" s="13"/>
      <c r="M216" s="139" t="s">
        <v>10</v>
      </c>
      <c r="N216" s="140" t="s">
        <v>31</v>
      </c>
      <c r="O216" s="114"/>
      <c r="P216" s="114"/>
      <c r="Q216" s="114"/>
      <c r="R216" s="114"/>
      <c r="S216" s="114"/>
      <c r="T216" s="131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3" t="s">
        <v>415</v>
      </c>
      <c r="AU216" s="3" t="s">
        <v>78</v>
      </c>
      <c r="AY216" s="3" t="s">
        <v>415</v>
      </c>
      <c r="BE216" s="118">
        <f>IF(N216="základná",J216,0)</f>
        <v>0</v>
      </c>
      <c r="BF216" s="118">
        <f>IF(N216="znížená",J216,0)</f>
        <v>0</v>
      </c>
      <c r="BG216" s="118">
        <f>IF(N216="zákl. prenesená",J216,0)</f>
        <v>0</v>
      </c>
      <c r="BH216" s="118">
        <f>IF(N216="zníž. prenesená",J216,0)</f>
        <v>0</v>
      </c>
      <c r="BI216" s="118">
        <f>IF(N216="nulová",J216,0)</f>
        <v>0</v>
      </c>
      <c r="BJ216" s="3" t="s">
        <v>88</v>
      </c>
      <c r="BK216" s="118">
        <f>I216*H216</f>
        <v>0</v>
      </c>
    </row>
    <row r="217" spans="1:65" s="15" customFormat="1" ht="16.350000000000001" customHeight="1">
      <c r="A217" s="12"/>
      <c r="B217" s="13"/>
      <c r="C217" s="132" t="s">
        <v>10</v>
      </c>
      <c r="D217" s="132" t="s">
        <v>83</v>
      </c>
      <c r="E217" s="133" t="s">
        <v>10</v>
      </c>
      <c r="F217" s="134" t="s">
        <v>10</v>
      </c>
      <c r="G217" s="135" t="s">
        <v>10</v>
      </c>
      <c r="H217" s="136"/>
      <c r="I217" s="136"/>
      <c r="J217" s="137">
        <f t="shared" si="40"/>
        <v>0</v>
      </c>
      <c r="K217" s="138"/>
      <c r="L217" s="13"/>
      <c r="M217" s="139" t="s">
        <v>10</v>
      </c>
      <c r="N217" s="140" t="s">
        <v>31</v>
      </c>
      <c r="O217" s="114"/>
      <c r="P217" s="114"/>
      <c r="Q217" s="114"/>
      <c r="R217" s="114"/>
      <c r="S217" s="114"/>
      <c r="T217" s="131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3" t="s">
        <v>415</v>
      </c>
      <c r="AU217" s="3" t="s">
        <v>78</v>
      </c>
      <c r="AY217" s="3" t="s">
        <v>415</v>
      </c>
      <c r="BE217" s="118">
        <f>IF(N217="základná",J217,0)</f>
        <v>0</v>
      </c>
      <c r="BF217" s="118">
        <f>IF(N217="znížená",J217,0)</f>
        <v>0</v>
      </c>
      <c r="BG217" s="118">
        <f>IF(N217="zákl. prenesená",J217,0)</f>
        <v>0</v>
      </c>
      <c r="BH217" s="118">
        <f>IF(N217="zníž. prenesená",J217,0)</f>
        <v>0</v>
      </c>
      <c r="BI217" s="118">
        <f>IF(N217="nulová",J217,0)</f>
        <v>0</v>
      </c>
      <c r="BJ217" s="3" t="s">
        <v>88</v>
      </c>
      <c r="BK217" s="118">
        <f>I217*H217</f>
        <v>0</v>
      </c>
    </row>
    <row r="218" spans="1:65" s="15" customFormat="1" ht="16.350000000000001" customHeight="1">
      <c r="A218" s="12"/>
      <c r="B218" s="13"/>
      <c r="C218" s="132" t="s">
        <v>10</v>
      </c>
      <c r="D218" s="132" t="s">
        <v>83</v>
      </c>
      <c r="E218" s="133" t="s">
        <v>10</v>
      </c>
      <c r="F218" s="134" t="s">
        <v>10</v>
      </c>
      <c r="G218" s="135" t="s">
        <v>10</v>
      </c>
      <c r="H218" s="136"/>
      <c r="I218" s="136"/>
      <c r="J218" s="137">
        <f t="shared" si="40"/>
        <v>0</v>
      </c>
      <c r="K218" s="138"/>
      <c r="L218" s="13"/>
      <c r="M218" s="139" t="s">
        <v>10</v>
      </c>
      <c r="N218" s="140" t="s">
        <v>31</v>
      </c>
      <c r="O218" s="114"/>
      <c r="P218" s="114"/>
      <c r="Q218" s="114"/>
      <c r="R218" s="114"/>
      <c r="S218" s="114"/>
      <c r="T218" s="131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3" t="s">
        <v>415</v>
      </c>
      <c r="AU218" s="3" t="s">
        <v>78</v>
      </c>
      <c r="AY218" s="3" t="s">
        <v>415</v>
      </c>
      <c r="BE218" s="118">
        <f>IF(N218="základná",J218,0)</f>
        <v>0</v>
      </c>
      <c r="BF218" s="118">
        <f>IF(N218="znížená",J218,0)</f>
        <v>0</v>
      </c>
      <c r="BG218" s="118">
        <f>IF(N218="zákl. prenesená",J218,0)</f>
        <v>0</v>
      </c>
      <c r="BH218" s="118">
        <f>IF(N218="zníž. prenesená",J218,0)</f>
        <v>0</v>
      </c>
      <c r="BI218" s="118">
        <f>IF(N218="nulová",J218,0)</f>
        <v>0</v>
      </c>
      <c r="BJ218" s="3" t="s">
        <v>88</v>
      </c>
      <c r="BK218" s="118">
        <f>I218*H218</f>
        <v>0</v>
      </c>
    </row>
    <row r="219" spans="1:65" s="15" customFormat="1" ht="16.350000000000001" customHeight="1">
      <c r="A219" s="12"/>
      <c r="B219" s="13"/>
      <c r="C219" s="132" t="s">
        <v>10</v>
      </c>
      <c r="D219" s="132" t="s">
        <v>83</v>
      </c>
      <c r="E219" s="133" t="s">
        <v>10</v>
      </c>
      <c r="F219" s="134" t="s">
        <v>10</v>
      </c>
      <c r="G219" s="135" t="s">
        <v>10</v>
      </c>
      <c r="H219" s="136"/>
      <c r="I219" s="136"/>
      <c r="J219" s="137">
        <f t="shared" si="40"/>
        <v>0</v>
      </c>
      <c r="K219" s="138"/>
      <c r="L219" s="13"/>
      <c r="M219" s="139" t="s">
        <v>10</v>
      </c>
      <c r="N219" s="140" t="s">
        <v>31</v>
      </c>
      <c r="O219" s="141"/>
      <c r="P219" s="141"/>
      <c r="Q219" s="141"/>
      <c r="R219" s="141"/>
      <c r="S219" s="141"/>
      <c r="T219" s="14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3" t="s">
        <v>415</v>
      </c>
      <c r="AU219" s="3" t="s">
        <v>78</v>
      </c>
      <c r="AY219" s="3" t="s">
        <v>415</v>
      </c>
      <c r="BE219" s="118">
        <f>IF(N219="základná",J219,0)</f>
        <v>0</v>
      </c>
      <c r="BF219" s="118">
        <f>IF(N219="znížená",J219,0)</f>
        <v>0</v>
      </c>
      <c r="BG219" s="118">
        <f>IF(N219="zákl. prenesená",J219,0)</f>
        <v>0</v>
      </c>
      <c r="BH219" s="118">
        <f>IF(N219="zníž. prenesená",J219,0)</f>
        <v>0</v>
      </c>
      <c r="BI219" s="118">
        <f>IF(N219="nulová",J219,0)</f>
        <v>0</v>
      </c>
      <c r="BJ219" s="3" t="s">
        <v>88</v>
      </c>
      <c r="BK219" s="118">
        <f>I219*H219</f>
        <v>0</v>
      </c>
    </row>
    <row r="220" spans="1:65" s="15" customFormat="1" ht="6.9" customHeight="1">
      <c r="A220" s="12"/>
      <c r="B220" s="53"/>
      <c r="C220" s="54"/>
      <c r="D220" s="54"/>
      <c r="E220" s="54"/>
      <c r="F220" s="54"/>
      <c r="G220" s="54"/>
      <c r="H220" s="54"/>
      <c r="I220" s="54"/>
      <c r="J220" s="54"/>
      <c r="K220" s="54"/>
      <c r="L220" s="13"/>
      <c r="M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</row>
  </sheetData>
  <autoFilter ref="C126:K219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základná, znížená, nulová." sqref="N215:N220">
      <formula1>"základná, znížená, nulová"</formula1>
    </dataValidation>
    <dataValidation type="list" allowBlank="1" showInputMessage="1" showErrorMessage="1" error="Povolené sú hodnoty K, M." sqref="D215:D220">
      <formula1>"K, M"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18"/>
  <sheetViews>
    <sheetView showGridLines="0" tabSelected="1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1:46" ht="36.9" customHeight="1">
      <c r="L2" s="1" t="s">
        <v>0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416</v>
      </c>
    </row>
    <row r="3" spans="1:46" ht="6.9" customHeight="1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2</v>
      </c>
    </row>
    <row r="4" spans="1:46" ht="24.9" customHeight="1">
      <c r="B4" s="6"/>
      <c r="D4" s="7" t="s">
        <v>3</v>
      </c>
      <c r="L4" s="6"/>
      <c r="M4" s="8" t="s">
        <v>4</v>
      </c>
      <c r="AT4" s="3" t="s">
        <v>5</v>
      </c>
    </row>
    <row r="5" spans="1:46" ht="6.9" customHeight="1">
      <c r="B5" s="6"/>
      <c r="L5" s="6"/>
    </row>
    <row r="6" spans="1:46" ht="12" customHeight="1">
      <c r="B6" s="6"/>
      <c r="D6" s="9" t="s">
        <v>6</v>
      </c>
      <c r="L6" s="6"/>
    </row>
    <row r="7" spans="1:46" ht="26.25" customHeight="1">
      <c r="B7" s="6"/>
      <c r="E7" s="10" t="str">
        <f>'[1]Rekapitulácia stavby'!K6</f>
        <v>Soš Tornaľa - modernizácia odborného vzdelávania - budova bývalej Mš</v>
      </c>
      <c r="F7" s="11"/>
      <c r="G7" s="11"/>
      <c r="H7" s="11"/>
      <c r="L7" s="6"/>
    </row>
    <row r="8" spans="1:46" s="15" customFormat="1" ht="12" customHeight="1">
      <c r="A8" s="12"/>
      <c r="B8" s="13"/>
      <c r="C8" s="12"/>
      <c r="D8" s="9" t="s">
        <v>7</v>
      </c>
      <c r="E8" s="12"/>
      <c r="F8" s="12"/>
      <c r="G8" s="12"/>
      <c r="H8" s="12"/>
      <c r="I8" s="12"/>
      <c r="J8" s="12"/>
      <c r="K8" s="12"/>
      <c r="L8" s="14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pans="1:46" s="15" customFormat="1" ht="16.5" customHeight="1">
      <c r="A9" s="12"/>
      <c r="B9" s="13"/>
      <c r="C9" s="12"/>
      <c r="D9" s="12"/>
      <c r="E9" s="16" t="s">
        <v>417</v>
      </c>
      <c r="F9" s="17"/>
      <c r="G9" s="17"/>
      <c r="H9" s="17"/>
      <c r="I9" s="12"/>
      <c r="J9" s="12"/>
      <c r="K9" s="12"/>
      <c r="L9" s="14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46" s="15" customFormat="1">
      <c r="A10" s="12"/>
      <c r="B10" s="13"/>
      <c r="C10" s="12"/>
      <c r="D10" s="12"/>
      <c r="E10" s="12"/>
      <c r="F10" s="12"/>
      <c r="G10" s="12"/>
      <c r="H10" s="12"/>
      <c r="I10" s="12"/>
      <c r="J10" s="12"/>
      <c r="K10" s="12"/>
      <c r="L10" s="14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46" s="15" customFormat="1" ht="12" customHeight="1">
      <c r="A11" s="12"/>
      <c r="B11" s="13"/>
      <c r="C11" s="12"/>
      <c r="D11" s="9" t="s">
        <v>9</v>
      </c>
      <c r="E11" s="12"/>
      <c r="F11" s="18" t="s">
        <v>418</v>
      </c>
      <c r="G11" s="12"/>
      <c r="H11" s="12"/>
      <c r="I11" s="9" t="s">
        <v>11</v>
      </c>
      <c r="J11" s="18" t="s">
        <v>10</v>
      </c>
      <c r="K11" s="12"/>
      <c r="L11" s="14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46" s="15" customFormat="1" ht="12" customHeight="1">
      <c r="A12" s="12"/>
      <c r="B12" s="13"/>
      <c r="C12" s="12"/>
      <c r="D12" s="9" t="s">
        <v>12</v>
      </c>
      <c r="E12" s="12"/>
      <c r="F12" s="18" t="s">
        <v>13</v>
      </c>
      <c r="G12" s="12"/>
      <c r="H12" s="12"/>
      <c r="I12" s="9" t="s">
        <v>14</v>
      </c>
      <c r="J12" s="19" t="str">
        <f>'[1]Rekapitulácia stavby'!AN8</f>
        <v>18. 5. 2022</v>
      </c>
      <c r="K12" s="12"/>
      <c r="L12" s="14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46" s="15" customFormat="1" ht="10.8" customHeight="1">
      <c r="A13" s="12"/>
      <c r="B13" s="13"/>
      <c r="C13" s="12"/>
      <c r="D13" s="12"/>
      <c r="E13" s="12"/>
      <c r="F13" s="12"/>
      <c r="G13" s="12"/>
      <c r="H13" s="12"/>
      <c r="I13" s="12"/>
      <c r="J13" s="12"/>
      <c r="K13" s="12"/>
      <c r="L13" s="14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</row>
    <row r="14" spans="1:46" s="15" customFormat="1" ht="12" customHeight="1">
      <c r="A14" s="12"/>
      <c r="B14" s="13"/>
      <c r="C14" s="12"/>
      <c r="D14" s="9" t="s">
        <v>15</v>
      </c>
      <c r="E14" s="12"/>
      <c r="F14" s="12"/>
      <c r="G14" s="12"/>
      <c r="H14" s="12"/>
      <c r="I14" s="9" t="s">
        <v>16</v>
      </c>
      <c r="J14" s="18" t="s">
        <v>10</v>
      </c>
      <c r="K14" s="12"/>
      <c r="L14" s="14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</row>
    <row r="15" spans="1:46" s="15" customFormat="1" ht="18" customHeight="1">
      <c r="A15" s="12"/>
      <c r="B15" s="13"/>
      <c r="C15" s="12"/>
      <c r="D15" s="12"/>
      <c r="E15" s="18" t="s">
        <v>17</v>
      </c>
      <c r="F15" s="12"/>
      <c r="G15" s="12"/>
      <c r="H15" s="12"/>
      <c r="I15" s="9" t="s">
        <v>18</v>
      </c>
      <c r="J15" s="18" t="s">
        <v>10</v>
      </c>
      <c r="K15" s="12"/>
      <c r="L15" s="14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1:46" s="15" customFormat="1" ht="6.9" customHeight="1">
      <c r="A16" s="12"/>
      <c r="B16" s="13"/>
      <c r="C16" s="12"/>
      <c r="D16" s="12"/>
      <c r="E16" s="12"/>
      <c r="F16" s="12"/>
      <c r="G16" s="12"/>
      <c r="H16" s="12"/>
      <c r="I16" s="12"/>
      <c r="J16" s="12"/>
      <c r="K16" s="12"/>
      <c r="L16" s="14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</row>
    <row r="17" spans="1:31" s="15" customFormat="1" ht="12" customHeight="1">
      <c r="A17" s="12"/>
      <c r="B17" s="13"/>
      <c r="C17" s="12"/>
      <c r="D17" s="9" t="s">
        <v>19</v>
      </c>
      <c r="E17" s="12"/>
      <c r="F17" s="12"/>
      <c r="G17" s="12"/>
      <c r="H17" s="12"/>
      <c r="I17" s="9" t="s">
        <v>16</v>
      </c>
      <c r="J17" s="20" t="str">
        <f>'[1]Rekapitulácia stavby'!AN13</f>
        <v>Vyplň údaj</v>
      </c>
      <c r="K17" s="12"/>
      <c r="L17" s="14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</row>
    <row r="18" spans="1:31" s="15" customFormat="1" ht="18" customHeight="1">
      <c r="A18" s="12"/>
      <c r="B18" s="13"/>
      <c r="C18" s="12"/>
      <c r="D18" s="12"/>
      <c r="E18" s="21" t="str">
        <f>'[1]Rekapitulácia stavby'!E14</f>
        <v>Vyplň údaj</v>
      </c>
      <c r="F18" s="22"/>
      <c r="G18" s="22"/>
      <c r="H18" s="22"/>
      <c r="I18" s="9" t="s">
        <v>18</v>
      </c>
      <c r="J18" s="20" t="str">
        <f>'[1]Rekapitulácia stavby'!AN14</f>
        <v>Vyplň údaj</v>
      </c>
      <c r="K18" s="12"/>
      <c r="L18" s="14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</row>
    <row r="19" spans="1:31" s="15" customFormat="1" ht="6.9" customHeight="1">
      <c r="A19" s="12"/>
      <c r="B19" s="13"/>
      <c r="C19" s="12"/>
      <c r="D19" s="12"/>
      <c r="E19" s="12"/>
      <c r="F19" s="12"/>
      <c r="G19" s="12"/>
      <c r="H19" s="12"/>
      <c r="I19" s="12"/>
      <c r="J19" s="12"/>
      <c r="K19" s="12"/>
      <c r="L19" s="14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</row>
    <row r="20" spans="1:31" s="15" customFormat="1" ht="12" customHeight="1">
      <c r="A20" s="12"/>
      <c r="B20" s="13"/>
      <c r="C20" s="12"/>
      <c r="D20" s="9" t="s">
        <v>20</v>
      </c>
      <c r="E20" s="12"/>
      <c r="F20" s="12"/>
      <c r="G20" s="12"/>
      <c r="H20" s="12"/>
      <c r="I20" s="9" t="s">
        <v>16</v>
      </c>
      <c r="J20" s="18" t="s">
        <v>10</v>
      </c>
      <c r="K20" s="12"/>
      <c r="L20" s="14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</row>
    <row r="21" spans="1:31" s="15" customFormat="1" ht="18" customHeight="1">
      <c r="A21" s="12"/>
      <c r="B21" s="13"/>
      <c r="C21" s="12"/>
      <c r="D21" s="12"/>
      <c r="E21" s="18" t="s">
        <v>21</v>
      </c>
      <c r="F21" s="12"/>
      <c r="G21" s="12"/>
      <c r="H21" s="12"/>
      <c r="I21" s="9" t="s">
        <v>18</v>
      </c>
      <c r="J21" s="18" t="s">
        <v>10</v>
      </c>
      <c r="K21" s="12"/>
      <c r="L21" s="14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</row>
    <row r="22" spans="1:31" s="15" customFormat="1" ht="6.9" customHeight="1">
      <c r="A22" s="12"/>
      <c r="B22" s="13"/>
      <c r="C22" s="12"/>
      <c r="D22" s="12"/>
      <c r="E22" s="12"/>
      <c r="F22" s="12"/>
      <c r="G22" s="12"/>
      <c r="H22" s="12"/>
      <c r="I22" s="12"/>
      <c r="J22" s="12"/>
      <c r="K22" s="12"/>
      <c r="L22" s="14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</row>
    <row r="23" spans="1:31" s="15" customFormat="1" ht="12" customHeight="1">
      <c r="A23" s="12"/>
      <c r="B23" s="13"/>
      <c r="C23" s="12"/>
      <c r="D23" s="9" t="s">
        <v>22</v>
      </c>
      <c r="E23" s="12"/>
      <c r="F23" s="12"/>
      <c r="G23" s="12"/>
      <c r="H23" s="12"/>
      <c r="I23" s="9" t="s">
        <v>16</v>
      </c>
      <c r="J23" s="18" t="s">
        <v>10</v>
      </c>
      <c r="K23" s="12"/>
      <c r="L23" s="14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</row>
    <row r="24" spans="1:31" s="15" customFormat="1" ht="18" customHeight="1">
      <c r="A24" s="12"/>
      <c r="B24" s="13"/>
      <c r="C24" s="12"/>
      <c r="D24" s="12"/>
      <c r="E24" s="18" t="s">
        <v>21</v>
      </c>
      <c r="F24" s="12"/>
      <c r="G24" s="12"/>
      <c r="H24" s="12"/>
      <c r="I24" s="9" t="s">
        <v>18</v>
      </c>
      <c r="J24" s="18" t="s">
        <v>10</v>
      </c>
      <c r="K24" s="12"/>
      <c r="L24" s="14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1:31" s="15" customFormat="1" ht="6.9" customHeight="1">
      <c r="A25" s="12"/>
      <c r="B25" s="13"/>
      <c r="C25" s="12"/>
      <c r="D25" s="12"/>
      <c r="E25" s="12"/>
      <c r="F25" s="12"/>
      <c r="G25" s="12"/>
      <c r="H25" s="12"/>
      <c r="I25" s="12"/>
      <c r="J25" s="12"/>
      <c r="K25" s="12"/>
      <c r="L25" s="14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</row>
    <row r="26" spans="1:31" s="15" customFormat="1" ht="12" customHeight="1">
      <c r="A26" s="12"/>
      <c r="B26" s="13"/>
      <c r="C26" s="12"/>
      <c r="D26" s="9" t="s">
        <v>23</v>
      </c>
      <c r="E26" s="12"/>
      <c r="F26" s="12"/>
      <c r="G26" s="12"/>
      <c r="H26" s="12"/>
      <c r="I26" s="12"/>
      <c r="J26" s="12"/>
      <c r="K26" s="12"/>
      <c r="L26" s="14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</row>
    <row r="27" spans="1:31" s="27" customFormat="1" ht="16.5" customHeight="1">
      <c r="A27" s="23"/>
      <c r="B27" s="24"/>
      <c r="C27" s="23"/>
      <c r="D27" s="23"/>
      <c r="E27" s="25" t="s">
        <v>24</v>
      </c>
      <c r="F27" s="25"/>
      <c r="G27" s="25"/>
      <c r="H27" s="25"/>
      <c r="I27" s="23"/>
      <c r="J27" s="23"/>
      <c r="K27" s="23"/>
      <c r="L27" s="26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pans="1:31" s="15" customFormat="1" ht="6.9" customHeight="1">
      <c r="A28" s="12"/>
      <c r="B28" s="13"/>
      <c r="C28" s="12"/>
      <c r="D28" s="12"/>
      <c r="E28" s="12"/>
      <c r="F28" s="12"/>
      <c r="G28" s="12"/>
      <c r="H28" s="12"/>
      <c r="I28" s="12"/>
      <c r="J28" s="12"/>
      <c r="K28" s="12"/>
      <c r="L28" s="14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</row>
    <row r="29" spans="1:31" s="15" customFormat="1" ht="6.9" customHeight="1">
      <c r="A29" s="12"/>
      <c r="B29" s="13"/>
      <c r="C29" s="12"/>
      <c r="D29" s="28"/>
      <c r="E29" s="28"/>
      <c r="F29" s="28"/>
      <c r="G29" s="28"/>
      <c r="H29" s="28"/>
      <c r="I29" s="28"/>
      <c r="J29" s="28"/>
      <c r="K29" s="28"/>
      <c r="L29" s="14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</row>
    <row r="30" spans="1:31" s="15" customFormat="1" ht="25.35" customHeight="1">
      <c r="A30" s="12"/>
      <c r="B30" s="13"/>
      <c r="C30" s="12"/>
      <c r="D30" s="29" t="s">
        <v>25</v>
      </c>
      <c r="E30" s="12"/>
      <c r="F30" s="12"/>
      <c r="G30" s="12"/>
      <c r="H30" s="12"/>
      <c r="I30" s="12"/>
      <c r="J30" s="30">
        <f>ROUND(J129, 2)</f>
        <v>0</v>
      </c>
      <c r="K30" s="12"/>
      <c r="L30" s="14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</row>
    <row r="31" spans="1:31" s="15" customFormat="1" ht="6.9" customHeight="1">
      <c r="A31" s="12"/>
      <c r="B31" s="13"/>
      <c r="C31" s="12"/>
      <c r="D31" s="28"/>
      <c r="E31" s="28"/>
      <c r="F31" s="28"/>
      <c r="G31" s="28"/>
      <c r="H31" s="28"/>
      <c r="I31" s="28"/>
      <c r="J31" s="28"/>
      <c r="K31" s="28"/>
      <c r="L31" s="14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</row>
    <row r="32" spans="1:31" s="15" customFormat="1" ht="14.4" customHeight="1">
      <c r="A32" s="12"/>
      <c r="B32" s="13"/>
      <c r="C32" s="12"/>
      <c r="D32" s="12"/>
      <c r="E32" s="12"/>
      <c r="F32" s="31" t="s">
        <v>26</v>
      </c>
      <c r="G32" s="12"/>
      <c r="H32" s="12"/>
      <c r="I32" s="31" t="s">
        <v>27</v>
      </c>
      <c r="J32" s="31" t="s">
        <v>28</v>
      </c>
      <c r="K32" s="12"/>
      <c r="L32" s="14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</row>
    <row r="33" spans="1:31" s="15" customFormat="1" ht="14.4" customHeight="1">
      <c r="A33" s="12"/>
      <c r="B33" s="13"/>
      <c r="C33" s="12"/>
      <c r="D33" s="32" t="s">
        <v>29</v>
      </c>
      <c r="E33" s="33" t="s">
        <v>30</v>
      </c>
      <c r="F33" s="34">
        <f>ROUND((ROUND((SUM(BE129:BE211)),  2) + SUM(BE213:BE217)), 2)</f>
        <v>0</v>
      </c>
      <c r="G33" s="35"/>
      <c r="H33" s="35"/>
      <c r="I33" s="36">
        <v>0.2</v>
      </c>
      <c r="J33" s="34">
        <f>ROUND((ROUND(((SUM(BE129:BE211))*I33),  2) + (SUM(BE213:BE217)*I33)), 2)</f>
        <v>0</v>
      </c>
      <c r="K33" s="12"/>
      <c r="L33" s="14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</row>
    <row r="34" spans="1:31" s="15" customFormat="1" ht="14.4" customHeight="1">
      <c r="A34" s="12"/>
      <c r="B34" s="13"/>
      <c r="C34" s="12"/>
      <c r="D34" s="12"/>
      <c r="E34" s="33" t="s">
        <v>31</v>
      </c>
      <c r="F34" s="34">
        <f>ROUND((ROUND((SUM(BF129:BF211)),  2) + SUM(BF213:BF217)), 2)</f>
        <v>0</v>
      </c>
      <c r="G34" s="35"/>
      <c r="H34" s="35"/>
      <c r="I34" s="36">
        <v>0.2</v>
      </c>
      <c r="J34" s="34">
        <f>ROUND((ROUND(((SUM(BF129:BF211))*I34),  2) + (SUM(BF213:BF217)*I34)), 2)</f>
        <v>0</v>
      </c>
      <c r="K34" s="12"/>
      <c r="L34" s="14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</row>
    <row r="35" spans="1:31" s="15" customFormat="1" ht="14.4" hidden="1" customHeight="1">
      <c r="A35" s="12"/>
      <c r="B35" s="13"/>
      <c r="C35" s="12"/>
      <c r="D35" s="12"/>
      <c r="E35" s="9" t="s">
        <v>32</v>
      </c>
      <c r="F35" s="37">
        <f>ROUND((ROUND((SUM(BG129:BG211)),  2) + SUM(BG213:BG217)), 2)</f>
        <v>0</v>
      </c>
      <c r="G35" s="12"/>
      <c r="H35" s="12"/>
      <c r="I35" s="38">
        <v>0.2</v>
      </c>
      <c r="J35" s="37">
        <f>0</f>
        <v>0</v>
      </c>
      <c r="K35" s="12"/>
      <c r="L35" s="14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</row>
    <row r="36" spans="1:31" s="15" customFormat="1" ht="14.4" hidden="1" customHeight="1">
      <c r="A36" s="12"/>
      <c r="B36" s="13"/>
      <c r="C36" s="12"/>
      <c r="D36" s="12"/>
      <c r="E36" s="9" t="s">
        <v>33</v>
      </c>
      <c r="F36" s="37">
        <f>ROUND((ROUND((SUM(BH129:BH211)),  2) + SUM(BH213:BH217)), 2)</f>
        <v>0</v>
      </c>
      <c r="G36" s="12"/>
      <c r="H36" s="12"/>
      <c r="I36" s="38">
        <v>0.2</v>
      </c>
      <c r="J36" s="37">
        <f>0</f>
        <v>0</v>
      </c>
      <c r="K36" s="12"/>
      <c r="L36" s="14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</row>
    <row r="37" spans="1:31" s="15" customFormat="1" ht="14.4" hidden="1" customHeight="1">
      <c r="A37" s="12"/>
      <c r="B37" s="13"/>
      <c r="C37" s="12"/>
      <c r="D37" s="12"/>
      <c r="E37" s="33" t="s">
        <v>34</v>
      </c>
      <c r="F37" s="34">
        <f>ROUND((ROUND((SUM(BI129:BI211)),  2) + SUM(BI213:BI217)), 2)</f>
        <v>0</v>
      </c>
      <c r="G37" s="35"/>
      <c r="H37" s="35"/>
      <c r="I37" s="36">
        <v>0</v>
      </c>
      <c r="J37" s="34">
        <f>0</f>
        <v>0</v>
      </c>
      <c r="K37" s="12"/>
      <c r="L37" s="14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</row>
    <row r="38" spans="1:31" s="15" customFormat="1" ht="6.9" customHeight="1">
      <c r="A38" s="12"/>
      <c r="B38" s="13"/>
      <c r="C38" s="12"/>
      <c r="D38" s="12"/>
      <c r="E38" s="12"/>
      <c r="F38" s="12"/>
      <c r="G38" s="12"/>
      <c r="H38" s="12"/>
      <c r="I38" s="12"/>
      <c r="J38" s="12"/>
      <c r="K38" s="12"/>
      <c r="L38" s="14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</row>
    <row r="39" spans="1:31" s="15" customFormat="1" ht="25.35" customHeight="1">
      <c r="A39" s="12"/>
      <c r="B39" s="13"/>
      <c r="C39" s="39"/>
      <c r="D39" s="40" t="s">
        <v>35</v>
      </c>
      <c r="E39" s="41"/>
      <c r="F39" s="41"/>
      <c r="G39" s="42" t="s">
        <v>36</v>
      </c>
      <c r="H39" s="43" t="s">
        <v>37</v>
      </c>
      <c r="I39" s="41"/>
      <c r="J39" s="44">
        <f>SUM(J30:J37)</f>
        <v>0</v>
      </c>
      <c r="K39" s="45"/>
      <c r="L39" s="14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</row>
    <row r="40" spans="1:31" s="15" customFormat="1" ht="14.4" customHeight="1">
      <c r="A40" s="12"/>
      <c r="B40" s="13"/>
      <c r="C40" s="12"/>
      <c r="D40" s="12"/>
      <c r="E40" s="12"/>
      <c r="F40" s="12"/>
      <c r="G40" s="12"/>
      <c r="H40" s="12"/>
      <c r="I40" s="12"/>
      <c r="J40" s="12"/>
      <c r="K40" s="12"/>
      <c r="L40" s="14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</row>
    <row r="41" spans="1:31" ht="14.4" customHeight="1">
      <c r="B41" s="6"/>
      <c r="L41" s="6"/>
    </row>
    <row r="42" spans="1:31" ht="14.4" customHeight="1">
      <c r="B42" s="6"/>
      <c r="L42" s="6"/>
    </row>
    <row r="43" spans="1:31" ht="14.4" customHeight="1">
      <c r="B43" s="6"/>
      <c r="L43" s="6"/>
    </row>
    <row r="44" spans="1:31" ht="14.4" customHeight="1">
      <c r="B44" s="6"/>
      <c r="L44" s="6"/>
    </row>
    <row r="45" spans="1:31" ht="14.4" customHeight="1">
      <c r="B45" s="6"/>
      <c r="L45" s="6"/>
    </row>
    <row r="46" spans="1:31" ht="14.4" customHeight="1">
      <c r="B46" s="6"/>
      <c r="L46" s="6"/>
    </row>
    <row r="47" spans="1:31" ht="14.4" customHeight="1">
      <c r="B47" s="6"/>
      <c r="L47" s="6"/>
    </row>
    <row r="48" spans="1:31" ht="14.4" customHeight="1">
      <c r="B48" s="6"/>
      <c r="L48" s="6"/>
    </row>
    <row r="49" spans="1:31" ht="14.4" customHeight="1">
      <c r="B49" s="6"/>
      <c r="L49" s="6"/>
    </row>
    <row r="50" spans="1:31" s="15" customFormat="1" ht="14.4" customHeight="1">
      <c r="B50" s="14"/>
      <c r="D50" s="46" t="s">
        <v>38</v>
      </c>
      <c r="E50" s="47"/>
      <c r="F50" s="47"/>
      <c r="G50" s="46" t="s">
        <v>39</v>
      </c>
      <c r="H50" s="47"/>
      <c r="I50" s="47"/>
      <c r="J50" s="47"/>
      <c r="K50" s="47"/>
      <c r="L50" s="14"/>
    </row>
    <row r="51" spans="1:31">
      <c r="B51" s="6"/>
      <c r="L51" s="6"/>
    </row>
    <row r="52" spans="1:31">
      <c r="B52" s="6"/>
      <c r="L52" s="6"/>
    </row>
    <row r="53" spans="1:31">
      <c r="B53" s="6"/>
      <c r="L53" s="6"/>
    </row>
    <row r="54" spans="1:31">
      <c r="B54" s="6"/>
      <c r="L54" s="6"/>
    </row>
    <row r="55" spans="1:31">
      <c r="B55" s="6"/>
      <c r="L55" s="6"/>
    </row>
    <row r="56" spans="1:31">
      <c r="B56" s="6"/>
      <c r="L56" s="6"/>
    </row>
    <row r="57" spans="1:31">
      <c r="B57" s="6"/>
      <c r="L57" s="6"/>
    </row>
    <row r="58" spans="1:31">
      <c r="B58" s="6"/>
      <c r="L58" s="6"/>
    </row>
    <row r="59" spans="1:31">
      <c r="B59" s="6"/>
      <c r="L59" s="6"/>
    </row>
    <row r="60" spans="1:31">
      <c r="B60" s="6"/>
      <c r="L60" s="6"/>
    </row>
    <row r="61" spans="1:31" s="15" customFormat="1" ht="13.2">
      <c r="A61" s="12"/>
      <c r="B61" s="13"/>
      <c r="C61" s="12"/>
      <c r="D61" s="48" t="s">
        <v>40</v>
      </c>
      <c r="E61" s="49"/>
      <c r="F61" s="50" t="s">
        <v>41</v>
      </c>
      <c r="G61" s="48" t="s">
        <v>40</v>
      </c>
      <c r="H61" s="49"/>
      <c r="I61" s="49"/>
      <c r="J61" s="51" t="s">
        <v>41</v>
      </c>
      <c r="K61" s="49"/>
      <c r="L61" s="14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pans="1:31">
      <c r="B62" s="6"/>
      <c r="L62" s="6"/>
    </row>
    <row r="63" spans="1:31">
      <c r="B63" s="6"/>
      <c r="L63" s="6"/>
    </row>
    <row r="64" spans="1:31">
      <c r="B64" s="6"/>
      <c r="L64" s="6"/>
    </row>
    <row r="65" spans="1:31" s="15" customFormat="1" ht="13.2">
      <c r="A65" s="12"/>
      <c r="B65" s="13"/>
      <c r="C65" s="12"/>
      <c r="D65" s="46" t="s">
        <v>42</v>
      </c>
      <c r="E65" s="52"/>
      <c r="F65" s="52"/>
      <c r="G65" s="46" t="s">
        <v>43</v>
      </c>
      <c r="H65" s="52"/>
      <c r="I65" s="52"/>
      <c r="J65" s="52"/>
      <c r="K65" s="52"/>
      <c r="L65" s="14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pans="1:31">
      <c r="B66" s="6"/>
      <c r="L66" s="6"/>
    </row>
    <row r="67" spans="1:31">
      <c r="B67" s="6"/>
      <c r="L67" s="6"/>
    </row>
    <row r="68" spans="1:31">
      <c r="B68" s="6"/>
      <c r="L68" s="6"/>
    </row>
    <row r="69" spans="1:31">
      <c r="B69" s="6"/>
      <c r="L69" s="6"/>
    </row>
    <row r="70" spans="1:31">
      <c r="B70" s="6"/>
      <c r="L70" s="6"/>
    </row>
    <row r="71" spans="1:31">
      <c r="B71" s="6"/>
      <c r="L71" s="6"/>
    </row>
    <row r="72" spans="1:31">
      <c r="B72" s="6"/>
      <c r="L72" s="6"/>
    </row>
    <row r="73" spans="1:31">
      <c r="B73" s="6"/>
      <c r="L73" s="6"/>
    </row>
    <row r="74" spans="1:31">
      <c r="B74" s="6"/>
      <c r="L74" s="6"/>
    </row>
    <row r="75" spans="1:31">
      <c r="B75" s="6"/>
      <c r="L75" s="6"/>
    </row>
    <row r="76" spans="1:31" s="15" customFormat="1" ht="13.2">
      <c r="A76" s="12"/>
      <c r="B76" s="13"/>
      <c r="C76" s="12"/>
      <c r="D76" s="48" t="s">
        <v>40</v>
      </c>
      <c r="E76" s="49"/>
      <c r="F76" s="50" t="s">
        <v>41</v>
      </c>
      <c r="G76" s="48" t="s">
        <v>40</v>
      </c>
      <c r="H76" s="49"/>
      <c r="I76" s="49"/>
      <c r="J76" s="51" t="s">
        <v>41</v>
      </c>
      <c r="K76" s="49"/>
      <c r="L76" s="14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pans="1:31" s="15" customFormat="1" ht="14.4" customHeight="1">
      <c r="A77" s="1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14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81" spans="1:47" s="15" customFormat="1" ht="6.9" customHeight="1">
      <c r="A81" s="1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14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</row>
    <row r="82" spans="1:47" s="15" customFormat="1" ht="24.9" customHeight="1">
      <c r="A82" s="12"/>
      <c r="B82" s="13"/>
      <c r="C82" s="7" t="s">
        <v>44</v>
      </c>
      <c r="D82" s="12"/>
      <c r="E82" s="12"/>
      <c r="F82" s="12"/>
      <c r="G82" s="12"/>
      <c r="H82" s="12"/>
      <c r="I82" s="12"/>
      <c r="J82" s="12"/>
      <c r="K82" s="12"/>
      <c r="L82" s="14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</row>
    <row r="83" spans="1:47" s="15" customFormat="1" ht="6.9" customHeight="1">
      <c r="A83" s="12"/>
      <c r="B83" s="13"/>
      <c r="C83" s="12"/>
      <c r="D83" s="12"/>
      <c r="E83" s="12"/>
      <c r="F83" s="12"/>
      <c r="G83" s="12"/>
      <c r="H83" s="12"/>
      <c r="I83" s="12"/>
      <c r="J83" s="12"/>
      <c r="K83" s="12"/>
      <c r="L83" s="14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</row>
    <row r="84" spans="1:47" s="15" customFormat="1" ht="12" customHeight="1">
      <c r="A84" s="12"/>
      <c r="B84" s="13"/>
      <c r="C84" s="9" t="s">
        <v>6</v>
      </c>
      <c r="D84" s="12"/>
      <c r="E84" s="12"/>
      <c r="F84" s="12"/>
      <c r="G84" s="12"/>
      <c r="H84" s="12"/>
      <c r="I84" s="12"/>
      <c r="J84" s="12"/>
      <c r="K84" s="12"/>
      <c r="L84" s="14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</row>
    <row r="85" spans="1:47" s="15" customFormat="1" ht="26.25" customHeight="1">
      <c r="A85" s="12"/>
      <c r="B85" s="13"/>
      <c r="C85" s="12"/>
      <c r="D85" s="12"/>
      <c r="E85" s="10" t="str">
        <f>E7</f>
        <v>Soš Tornaľa - modernizácia odborného vzdelávania - budova bývalej Mš</v>
      </c>
      <c r="F85" s="11"/>
      <c r="G85" s="11"/>
      <c r="H85" s="11"/>
      <c r="I85" s="12"/>
      <c r="J85" s="12"/>
      <c r="K85" s="12"/>
      <c r="L85" s="14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</row>
    <row r="86" spans="1:47" s="15" customFormat="1" ht="12" customHeight="1">
      <c r="A86" s="12"/>
      <c r="B86" s="13"/>
      <c r="C86" s="9" t="s">
        <v>7</v>
      </c>
      <c r="D86" s="12"/>
      <c r="E86" s="12"/>
      <c r="F86" s="12"/>
      <c r="G86" s="12"/>
      <c r="H86" s="12"/>
      <c r="I86" s="12"/>
      <c r="J86" s="12"/>
      <c r="K86" s="12"/>
      <c r="L86" s="14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</row>
    <row r="87" spans="1:47" s="15" customFormat="1" ht="16.5" customHeight="1">
      <c r="A87" s="12"/>
      <c r="B87" s="13"/>
      <c r="C87" s="12"/>
      <c r="D87" s="12"/>
      <c r="E87" s="16" t="str">
        <f>E9</f>
        <v>1.1 - KOTOLŇA</v>
      </c>
      <c r="F87" s="17"/>
      <c r="G87" s="17"/>
      <c r="H87" s="17"/>
      <c r="I87" s="12"/>
      <c r="J87" s="12"/>
      <c r="K87" s="12"/>
      <c r="L87" s="14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</row>
    <row r="88" spans="1:47" s="15" customFormat="1" ht="6.9" customHeight="1">
      <c r="A88" s="12"/>
      <c r="B88" s="13"/>
      <c r="C88" s="12"/>
      <c r="D88" s="12"/>
      <c r="E88" s="12"/>
      <c r="F88" s="12"/>
      <c r="G88" s="12"/>
      <c r="H88" s="12"/>
      <c r="I88" s="12"/>
      <c r="J88" s="12"/>
      <c r="K88" s="12"/>
      <c r="L88" s="14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</row>
    <row r="89" spans="1:47" s="15" customFormat="1" ht="12" customHeight="1">
      <c r="A89" s="12"/>
      <c r="B89" s="13"/>
      <c r="C89" s="9" t="s">
        <v>12</v>
      </c>
      <c r="D89" s="12"/>
      <c r="E89" s="12"/>
      <c r="F89" s="18" t="str">
        <f>F12</f>
        <v>kat. úz. Tornaľa, parc. č. 1451</v>
      </c>
      <c r="G89" s="12"/>
      <c r="H89" s="12"/>
      <c r="I89" s="9" t="s">
        <v>14</v>
      </c>
      <c r="J89" s="19" t="str">
        <f>IF(J12="","",J12)</f>
        <v>18. 5. 2022</v>
      </c>
      <c r="K89" s="12"/>
      <c r="L89" s="14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</row>
    <row r="90" spans="1:47" s="15" customFormat="1" ht="6.9" customHeight="1">
      <c r="A90" s="12"/>
      <c r="B90" s="13"/>
      <c r="C90" s="12"/>
      <c r="D90" s="12"/>
      <c r="E90" s="12"/>
      <c r="F90" s="12"/>
      <c r="G90" s="12"/>
      <c r="H90" s="12"/>
      <c r="I90" s="12"/>
      <c r="J90" s="12"/>
      <c r="K90" s="12"/>
      <c r="L90" s="14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</row>
    <row r="91" spans="1:47" s="15" customFormat="1" ht="25.65" customHeight="1">
      <c r="A91" s="12"/>
      <c r="B91" s="13"/>
      <c r="C91" s="9" t="s">
        <v>15</v>
      </c>
      <c r="D91" s="12"/>
      <c r="E91" s="12"/>
      <c r="F91" s="18" t="str">
        <f>E15</f>
        <v>Stredná odborná škola – Szakközépiskola Tornaľa</v>
      </c>
      <c r="G91" s="12"/>
      <c r="H91" s="12"/>
      <c r="I91" s="9" t="s">
        <v>20</v>
      </c>
      <c r="J91" s="57" t="str">
        <f>E21</f>
        <v>Ing. Pavol Fedorčák, PhD.</v>
      </c>
      <c r="K91" s="12"/>
      <c r="L91" s="14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</row>
    <row r="92" spans="1:47" s="15" customFormat="1" ht="25.65" customHeight="1">
      <c r="A92" s="12"/>
      <c r="B92" s="13"/>
      <c r="C92" s="9" t="s">
        <v>19</v>
      </c>
      <c r="D92" s="12"/>
      <c r="E92" s="12"/>
      <c r="F92" s="18" t="str">
        <f>IF(E18="","",E18)</f>
        <v>Vyplň údaj</v>
      </c>
      <c r="G92" s="12"/>
      <c r="H92" s="12"/>
      <c r="I92" s="9" t="s">
        <v>22</v>
      </c>
      <c r="J92" s="57" t="str">
        <f>E24</f>
        <v>Ing. Pavol Fedorčák, PhD.</v>
      </c>
      <c r="K92" s="12"/>
      <c r="L92" s="14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</row>
    <row r="93" spans="1:47" s="15" customFormat="1" ht="10.35" customHeight="1">
      <c r="A93" s="12"/>
      <c r="B93" s="13"/>
      <c r="C93" s="12"/>
      <c r="D93" s="12"/>
      <c r="E93" s="12"/>
      <c r="F93" s="12"/>
      <c r="G93" s="12"/>
      <c r="H93" s="12"/>
      <c r="I93" s="12"/>
      <c r="J93" s="12"/>
      <c r="K93" s="12"/>
      <c r="L93" s="14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</row>
    <row r="94" spans="1:47" s="15" customFormat="1" ht="29.25" customHeight="1">
      <c r="A94" s="12"/>
      <c r="B94" s="13"/>
      <c r="C94" s="58" t="s">
        <v>45</v>
      </c>
      <c r="D94" s="39"/>
      <c r="E94" s="39"/>
      <c r="F94" s="39"/>
      <c r="G94" s="39"/>
      <c r="H94" s="39"/>
      <c r="I94" s="39"/>
      <c r="J94" s="59" t="s">
        <v>46</v>
      </c>
      <c r="K94" s="39"/>
      <c r="L94" s="14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</row>
    <row r="95" spans="1:47" s="15" customFormat="1" ht="10.35" customHeight="1">
      <c r="A95" s="12"/>
      <c r="B95" s="13"/>
      <c r="C95" s="12"/>
      <c r="D95" s="12"/>
      <c r="E95" s="12"/>
      <c r="F95" s="12"/>
      <c r="G95" s="12"/>
      <c r="H95" s="12"/>
      <c r="I95" s="12"/>
      <c r="J95" s="12"/>
      <c r="K95" s="12"/>
      <c r="L95" s="14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</row>
    <row r="96" spans="1:47" s="15" customFormat="1" ht="22.8" customHeight="1">
      <c r="A96" s="12"/>
      <c r="B96" s="13"/>
      <c r="C96" s="60" t="s">
        <v>47</v>
      </c>
      <c r="D96" s="12"/>
      <c r="E96" s="12"/>
      <c r="F96" s="12"/>
      <c r="G96" s="12"/>
      <c r="H96" s="12"/>
      <c r="I96" s="12"/>
      <c r="J96" s="30">
        <f>J129</f>
        <v>0</v>
      </c>
      <c r="K96" s="12"/>
      <c r="L96" s="14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U96" s="3" t="s">
        <v>48</v>
      </c>
    </row>
    <row r="97" spans="1:31" s="61" customFormat="1" ht="24.9" customHeight="1">
      <c r="B97" s="62"/>
      <c r="D97" s="63" t="s">
        <v>51</v>
      </c>
      <c r="E97" s="64"/>
      <c r="F97" s="64"/>
      <c r="G97" s="64"/>
      <c r="H97" s="64"/>
      <c r="I97" s="64"/>
      <c r="J97" s="65">
        <f>J130</f>
        <v>0</v>
      </c>
      <c r="L97" s="62"/>
    </row>
    <row r="98" spans="1:31" s="66" customFormat="1" ht="19.95" customHeight="1">
      <c r="B98" s="67"/>
      <c r="D98" s="68" t="s">
        <v>52</v>
      </c>
      <c r="E98" s="69"/>
      <c r="F98" s="69"/>
      <c r="G98" s="69"/>
      <c r="H98" s="69"/>
      <c r="I98" s="69"/>
      <c r="J98" s="70">
        <f>J131</f>
        <v>0</v>
      </c>
      <c r="L98" s="67"/>
    </row>
    <row r="99" spans="1:31" s="66" customFormat="1" ht="19.95" customHeight="1">
      <c r="B99" s="67"/>
      <c r="D99" s="68" t="s">
        <v>419</v>
      </c>
      <c r="E99" s="69"/>
      <c r="F99" s="69"/>
      <c r="G99" s="69"/>
      <c r="H99" s="69"/>
      <c r="I99" s="69"/>
      <c r="J99" s="70">
        <f>J137</f>
        <v>0</v>
      </c>
      <c r="L99" s="67"/>
    </row>
    <row r="100" spans="1:31" s="66" customFormat="1" ht="19.95" customHeight="1">
      <c r="B100" s="67"/>
      <c r="D100" s="68" t="s">
        <v>420</v>
      </c>
      <c r="E100" s="69"/>
      <c r="F100" s="69"/>
      <c r="G100" s="69"/>
      <c r="H100" s="69"/>
      <c r="I100" s="69"/>
      <c r="J100" s="70">
        <f>J143</f>
        <v>0</v>
      </c>
      <c r="L100" s="67"/>
    </row>
    <row r="101" spans="1:31" s="66" customFormat="1" ht="19.95" customHeight="1">
      <c r="B101" s="67"/>
      <c r="D101" s="68" t="s">
        <v>421</v>
      </c>
      <c r="E101" s="69"/>
      <c r="F101" s="69"/>
      <c r="G101" s="69"/>
      <c r="H101" s="69"/>
      <c r="I101" s="69"/>
      <c r="J101" s="70">
        <f>J161</f>
        <v>0</v>
      </c>
      <c r="L101" s="67"/>
    </row>
    <row r="102" spans="1:31" s="66" customFormat="1" ht="19.95" customHeight="1">
      <c r="B102" s="67"/>
      <c r="D102" s="68" t="s">
        <v>422</v>
      </c>
      <c r="E102" s="69"/>
      <c r="F102" s="69"/>
      <c r="G102" s="69"/>
      <c r="H102" s="69"/>
      <c r="I102" s="69"/>
      <c r="J102" s="70">
        <f>J173</f>
        <v>0</v>
      </c>
      <c r="L102" s="67"/>
    </row>
    <row r="103" spans="1:31" s="66" customFormat="1" ht="19.95" customHeight="1">
      <c r="B103" s="67"/>
      <c r="D103" s="68" t="s">
        <v>423</v>
      </c>
      <c r="E103" s="69"/>
      <c r="F103" s="69"/>
      <c r="G103" s="69"/>
      <c r="H103" s="69"/>
      <c r="I103" s="69"/>
      <c r="J103" s="70">
        <f>J180</f>
        <v>0</v>
      </c>
      <c r="L103" s="67"/>
    </row>
    <row r="104" spans="1:31" s="66" customFormat="1" ht="19.95" customHeight="1">
      <c r="B104" s="67"/>
      <c r="D104" s="68" t="s">
        <v>424</v>
      </c>
      <c r="E104" s="69"/>
      <c r="F104" s="69"/>
      <c r="G104" s="69"/>
      <c r="H104" s="69"/>
      <c r="I104" s="69"/>
      <c r="J104" s="70">
        <f>J198</f>
        <v>0</v>
      </c>
      <c r="L104" s="67"/>
    </row>
    <row r="105" spans="1:31" s="61" customFormat="1" ht="24.9" customHeight="1">
      <c r="B105" s="62"/>
      <c r="D105" s="63" t="s">
        <v>56</v>
      </c>
      <c r="E105" s="64"/>
      <c r="F105" s="64"/>
      <c r="G105" s="64"/>
      <c r="H105" s="64"/>
      <c r="I105" s="64"/>
      <c r="J105" s="65">
        <f>J201</f>
        <v>0</v>
      </c>
      <c r="L105" s="62"/>
    </row>
    <row r="106" spans="1:31" s="66" customFormat="1" ht="19.95" customHeight="1">
      <c r="B106" s="67"/>
      <c r="D106" s="68" t="s">
        <v>425</v>
      </c>
      <c r="E106" s="69"/>
      <c r="F106" s="69"/>
      <c r="G106" s="69"/>
      <c r="H106" s="69"/>
      <c r="I106" s="69"/>
      <c r="J106" s="70">
        <f>J202</f>
        <v>0</v>
      </c>
      <c r="L106" s="67"/>
    </row>
    <row r="107" spans="1:31" s="66" customFormat="1" ht="19.95" customHeight="1">
      <c r="B107" s="67"/>
      <c r="D107" s="68" t="s">
        <v>426</v>
      </c>
      <c r="E107" s="69"/>
      <c r="F107" s="69"/>
      <c r="G107" s="69"/>
      <c r="H107" s="69"/>
      <c r="I107" s="69"/>
      <c r="J107" s="70">
        <f>J204</f>
        <v>0</v>
      </c>
      <c r="L107" s="67"/>
    </row>
    <row r="108" spans="1:31" s="61" customFormat="1" ht="24.9" customHeight="1">
      <c r="B108" s="62"/>
      <c r="D108" s="63" t="s">
        <v>58</v>
      </c>
      <c r="E108" s="64"/>
      <c r="F108" s="64"/>
      <c r="G108" s="64"/>
      <c r="H108" s="64"/>
      <c r="I108" s="64"/>
      <c r="J108" s="65">
        <f>J208</f>
        <v>0</v>
      </c>
      <c r="L108" s="62"/>
    </row>
    <row r="109" spans="1:31" s="61" customFormat="1" ht="21.75" customHeight="1">
      <c r="B109" s="62"/>
      <c r="D109" s="71" t="s">
        <v>59</v>
      </c>
      <c r="J109" s="72">
        <f>J212</f>
        <v>0</v>
      </c>
      <c r="L109" s="62"/>
    </row>
    <row r="110" spans="1:31" s="15" customFormat="1" ht="21.75" customHeight="1">
      <c r="A110" s="12"/>
      <c r="B110" s="13"/>
      <c r="C110" s="12"/>
      <c r="D110" s="12"/>
      <c r="E110" s="12"/>
      <c r="F110" s="12"/>
      <c r="G110" s="12"/>
      <c r="H110" s="12"/>
      <c r="I110" s="12"/>
      <c r="J110" s="12"/>
      <c r="K110" s="12"/>
      <c r="L110" s="14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</row>
    <row r="111" spans="1:31" s="15" customFormat="1" ht="6.9" customHeight="1">
      <c r="A111" s="12"/>
      <c r="B111" s="53"/>
      <c r="C111" s="54"/>
      <c r="D111" s="54"/>
      <c r="E111" s="54"/>
      <c r="F111" s="54"/>
      <c r="G111" s="54"/>
      <c r="H111" s="54"/>
      <c r="I111" s="54"/>
      <c r="J111" s="54"/>
      <c r="K111" s="54"/>
      <c r="L111" s="14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</row>
    <row r="115" spans="1:31" s="15" customFormat="1" ht="6.9" customHeight="1">
      <c r="A115" s="12"/>
      <c r="B115" s="55"/>
      <c r="C115" s="56"/>
      <c r="D115" s="56"/>
      <c r="E115" s="56"/>
      <c r="F115" s="56"/>
      <c r="G115" s="56"/>
      <c r="H115" s="56"/>
      <c r="I115" s="56"/>
      <c r="J115" s="56"/>
      <c r="K115" s="56"/>
      <c r="L115" s="14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</row>
    <row r="116" spans="1:31" s="15" customFormat="1" ht="24.9" customHeight="1">
      <c r="A116" s="12"/>
      <c r="B116" s="13"/>
      <c r="C116" s="7" t="s">
        <v>60</v>
      </c>
      <c r="D116" s="12"/>
      <c r="E116" s="12"/>
      <c r="F116" s="12"/>
      <c r="G116" s="12"/>
      <c r="H116" s="12"/>
      <c r="I116" s="12"/>
      <c r="J116" s="12"/>
      <c r="K116" s="12"/>
      <c r="L116" s="14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</row>
    <row r="117" spans="1:31" s="15" customFormat="1" ht="6.9" customHeight="1">
      <c r="A117" s="12"/>
      <c r="B117" s="13"/>
      <c r="C117" s="12"/>
      <c r="D117" s="12"/>
      <c r="E117" s="12"/>
      <c r="F117" s="12"/>
      <c r="G117" s="12"/>
      <c r="H117" s="12"/>
      <c r="I117" s="12"/>
      <c r="J117" s="12"/>
      <c r="K117" s="12"/>
      <c r="L117" s="14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</row>
    <row r="118" spans="1:31" s="15" customFormat="1" ht="12" customHeight="1">
      <c r="A118" s="12"/>
      <c r="B118" s="13"/>
      <c r="C118" s="9" t="s">
        <v>6</v>
      </c>
      <c r="D118" s="12"/>
      <c r="E118" s="12"/>
      <c r="F118" s="12"/>
      <c r="G118" s="12"/>
      <c r="H118" s="12"/>
      <c r="I118" s="12"/>
      <c r="J118" s="12"/>
      <c r="K118" s="12"/>
      <c r="L118" s="14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</row>
    <row r="119" spans="1:31" s="15" customFormat="1" ht="26.25" customHeight="1">
      <c r="A119" s="12"/>
      <c r="B119" s="13"/>
      <c r="C119" s="12"/>
      <c r="D119" s="12"/>
      <c r="E119" s="10" t="str">
        <f>E7</f>
        <v>Soš Tornaľa - modernizácia odborného vzdelávania - budova bývalej Mš</v>
      </c>
      <c r="F119" s="11"/>
      <c r="G119" s="11"/>
      <c r="H119" s="11"/>
      <c r="I119" s="12"/>
      <c r="J119" s="12"/>
      <c r="K119" s="12"/>
      <c r="L119" s="14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</row>
    <row r="120" spans="1:31" s="15" customFormat="1" ht="12" customHeight="1">
      <c r="A120" s="12"/>
      <c r="B120" s="13"/>
      <c r="C120" s="9" t="s">
        <v>7</v>
      </c>
      <c r="D120" s="12"/>
      <c r="E120" s="12"/>
      <c r="F120" s="12"/>
      <c r="G120" s="12"/>
      <c r="H120" s="12"/>
      <c r="I120" s="12"/>
      <c r="J120" s="12"/>
      <c r="K120" s="12"/>
      <c r="L120" s="14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</row>
    <row r="121" spans="1:31" s="15" customFormat="1" ht="16.5" customHeight="1">
      <c r="A121" s="12"/>
      <c r="B121" s="13"/>
      <c r="C121" s="12"/>
      <c r="D121" s="12"/>
      <c r="E121" s="16" t="str">
        <f>E9</f>
        <v>1.1 - KOTOLŇA</v>
      </c>
      <c r="F121" s="17"/>
      <c r="G121" s="17"/>
      <c r="H121" s="17"/>
      <c r="I121" s="12"/>
      <c r="J121" s="12"/>
      <c r="K121" s="12"/>
      <c r="L121" s="14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</row>
    <row r="122" spans="1:31" s="15" customFormat="1" ht="6.9" customHeight="1">
      <c r="A122" s="12"/>
      <c r="B122" s="13"/>
      <c r="C122" s="12"/>
      <c r="D122" s="12"/>
      <c r="E122" s="12"/>
      <c r="F122" s="12"/>
      <c r="G122" s="12"/>
      <c r="H122" s="12"/>
      <c r="I122" s="12"/>
      <c r="J122" s="12"/>
      <c r="K122" s="12"/>
      <c r="L122" s="14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</row>
    <row r="123" spans="1:31" s="15" customFormat="1" ht="12" customHeight="1">
      <c r="A123" s="12"/>
      <c r="B123" s="13"/>
      <c r="C123" s="9" t="s">
        <v>12</v>
      </c>
      <c r="D123" s="12"/>
      <c r="E123" s="12"/>
      <c r="F123" s="18" t="str">
        <f>F12</f>
        <v>kat. úz. Tornaľa, parc. č. 1451</v>
      </c>
      <c r="G123" s="12"/>
      <c r="H123" s="12"/>
      <c r="I123" s="9" t="s">
        <v>14</v>
      </c>
      <c r="J123" s="19" t="str">
        <f>IF(J12="","",J12)</f>
        <v>18. 5. 2022</v>
      </c>
      <c r="K123" s="12"/>
      <c r="L123" s="14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</row>
    <row r="124" spans="1:31" s="15" customFormat="1" ht="6.9" customHeight="1">
      <c r="A124" s="12"/>
      <c r="B124" s="13"/>
      <c r="C124" s="12"/>
      <c r="D124" s="12"/>
      <c r="E124" s="12"/>
      <c r="F124" s="12"/>
      <c r="G124" s="12"/>
      <c r="H124" s="12"/>
      <c r="I124" s="12"/>
      <c r="J124" s="12"/>
      <c r="K124" s="12"/>
      <c r="L124" s="14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</row>
    <row r="125" spans="1:31" s="15" customFormat="1" ht="25.65" customHeight="1">
      <c r="A125" s="12"/>
      <c r="B125" s="13"/>
      <c r="C125" s="9" t="s">
        <v>15</v>
      </c>
      <c r="D125" s="12"/>
      <c r="E125" s="12"/>
      <c r="F125" s="18" t="str">
        <f>E15</f>
        <v>Stredná odborná škola – Szakközépiskola Tornaľa</v>
      </c>
      <c r="G125" s="12"/>
      <c r="H125" s="12"/>
      <c r="I125" s="9" t="s">
        <v>20</v>
      </c>
      <c r="J125" s="57" t="str">
        <f>E21</f>
        <v>Ing. Pavol Fedorčák, PhD.</v>
      </c>
      <c r="K125" s="12"/>
      <c r="L125" s="14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</row>
    <row r="126" spans="1:31" s="15" customFormat="1" ht="25.65" customHeight="1">
      <c r="A126" s="12"/>
      <c r="B126" s="13"/>
      <c r="C126" s="9" t="s">
        <v>19</v>
      </c>
      <c r="D126" s="12"/>
      <c r="E126" s="12"/>
      <c r="F126" s="18" t="str">
        <f>IF(E18="","",E18)</f>
        <v>Vyplň údaj</v>
      </c>
      <c r="G126" s="12"/>
      <c r="H126" s="12"/>
      <c r="I126" s="9" t="s">
        <v>22</v>
      </c>
      <c r="J126" s="57" t="str">
        <f>E24</f>
        <v>Ing. Pavol Fedorčák, PhD.</v>
      </c>
      <c r="K126" s="12"/>
      <c r="L126" s="14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</row>
    <row r="127" spans="1:31" s="15" customFormat="1" ht="10.35" customHeight="1">
      <c r="A127" s="12"/>
      <c r="B127" s="13"/>
      <c r="C127" s="12"/>
      <c r="D127" s="12"/>
      <c r="E127" s="12"/>
      <c r="F127" s="12"/>
      <c r="G127" s="12"/>
      <c r="H127" s="12"/>
      <c r="I127" s="12"/>
      <c r="J127" s="12"/>
      <c r="K127" s="12"/>
      <c r="L127" s="14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</row>
    <row r="128" spans="1:31" s="83" customFormat="1" ht="29.25" customHeight="1">
      <c r="A128" s="73"/>
      <c r="B128" s="74"/>
      <c r="C128" s="75" t="s">
        <v>61</v>
      </c>
      <c r="D128" s="76" t="s">
        <v>62</v>
      </c>
      <c r="E128" s="76" t="s">
        <v>63</v>
      </c>
      <c r="F128" s="76" t="s">
        <v>64</v>
      </c>
      <c r="G128" s="76" t="s">
        <v>65</v>
      </c>
      <c r="H128" s="76" t="s">
        <v>66</v>
      </c>
      <c r="I128" s="76" t="s">
        <v>67</v>
      </c>
      <c r="J128" s="77" t="s">
        <v>46</v>
      </c>
      <c r="K128" s="78" t="s">
        <v>68</v>
      </c>
      <c r="L128" s="79"/>
      <c r="M128" s="80" t="s">
        <v>10</v>
      </c>
      <c r="N128" s="81" t="s">
        <v>29</v>
      </c>
      <c r="O128" s="81" t="s">
        <v>69</v>
      </c>
      <c r="P128" s="81" t="s">
        <v>70</v>
      </c>
      <c r="Q128" s="81" t="s">
        <v>71</v>
      </c>
      <c r="R128" s="81" t="s">
        <v>72</v>
      </c>
      <c r="S128" s="81" t="s">
        <v>73</v>
      </c>
      <c r="T128" s="82" t="s">
        <v>74</v>
      </c>
      <c r="U128" s="73"/>
      <c r="V128" s="73"/>
      <c r="W128" s="73"/>
      <c r="X128" s="73"/>
      <c r="Y128" s="73"/>
      <c r="Z128" s="73"/>
      <c r="AA128" s="73"/>
      <c r="AB128" s="73"/>
      <c r="AC128" s="73"/>
      <c r="AD128" s="73"/>
      <c r="AE128" s="73"/>
    </row>
    <row r="129" spans="1:65" s="15" customFormat="1" ht="22.8" customHeight="1">
      <c r="A129" s="12"/>
      <c r="B129" s="13"/>
      <c r="C129" s="84" t="s">
        <v>47</v>
      </c>
      <c r="D129" s="12"/>
      <c r="E129" s="12"/>
      <c r="F129" s="12"/>
      <c r="G129" s="12"/>
      <c r="H129" s="12"/>
      <c r="I129" s="12"/>
      <c r="J129" s="85">
        <f>BK129</f>
        <v>0</v>
      </c>
      <c r="K129" s="12"/>
      <c r="L129" s="13"/>
      <c r="M129" s="86"/>
      <c r="N129" s="87"/>
      <c r="O129" s="28"/>
      <c r="P129" s="88">
        <f>P130+P201+P208+P212</f>
        <v>0</v>
      </c>
      <c r="Q129" s="28"/>
      <c r="R129" s="88">
        <f>R130+R201+R208+R212</f>
        <v>0.20135404899999998</v>
      </c>
      <c r="S129" s="28"/>
      <c r="T129" s="89">
        <f>T130+T201+T208+T212</f>
        <v>0.35625000000000001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3" t="s">
        <v>75</v>
      </c>
      <c r="AU129" s="3" t="s">
        <v>48</v>
      </c>
      <c r="BK129" s="90">
        <f>BK130+BK201+BK208+BK212</f>
        <v>0</v>
      </c>
    </row>
    <row r="130" spans="1:65" s="91" customFormat="1" ht="25.95" customHeight="1">
      <c r="B130" s="92"/>
      <c r="D130" s="93" t="s">
        <v>75</v>
      </c>
      <c r="E130" s="94" t="s">
        <v>120</v>
      </c>
      <c r="F130" s="94" t="s">
        <v>121</v>
      </c>
      <c r="I130" s="95"/>
      <c r="J130" s="72">
        <f>BK130</f>
        <v>0</v>
      </c>
      <c r="L130" s="92"/>
      <c r="M130" s="96"/>
      <c r="N130" s="97"/>
      <c r="O130" s="97"/>
      <c r="P130" s="98">
        <f>P131+P137+P143+P161+P173+P180+P198</f>
        <v>0</v>
      </c>
      <c r="Q130" s="97"/>
      <c r="R130" s="98">
        <f>R131+R137+R143+R161+R173+R180+R198</f>
        <v>0.20135404899999998</v>
      </c>
      <c r="S130" s="97"/>
      <c r="T130" s="99">
        <f>T131+T137+T143+T161+T173+T180+T198</f>
        <v>0.35625000000000001</v>
      </c>
      <c r="AR130" s="93" t="s">
        <v>88</v>
      </c>
      <c r="AT130" s="100" t="s">
        <v>75</v>
      </c>
      <c r="AU130" s="100" t="s">
        <v>2</v>
      </c>
      <c r="AY130" s="93" t="s">
        <v>79</v>
      </c>
      <c r="BK130" s="101">
        <f>BK131+BK137+BK143+BK161+BK173+BK180+BK198</f>
        <v>0</v>
      </c>
    </row>
    <row r="131" spans="1:65" s="91" customFormat="1" ht="22.8" customHeight="1">
      <c r="B131" s="92"/>
      <c r="D131" s="93" t="s">
        <v>75</v>
      </c>
      <c r="E131" s="102" t="s">
        <v>122</v>
      </c>
      <c r="F131" s="102" t="s">
        <v>123</v>
      </c>
      <c r="I131" s="95"/>
      <c r="J131" s="103">
        <f>BK131</f>
        <v>0</v>
      </c>
      <c r="L131" s="92"/>
      <c r="M131" s="96"/>
      <c r="N131" s="97"/>
      <c r="O131" s="97"/>
      <c r="P131" s="98">
        <f>SUM(P132:P136)</f>
        <v>0</v>
      </c>
      <c r="Q131" s="97"/>
      <c r="R131" s="98">
        <f>SUM(R132:R136)</f>
        <v>1.488E-3</v>
      </c>
      <c r="S131" s="97"/>
      <c r="T131" s="99">
        <f>SUM(T132:T136)</f>
        <v>0</v>
      </c>
      <c r="AR131" s="93" t="s">
        <v>88</v>
      </c>
      <c r="AT131" s="100" t="s">
        <v>75</v>
      </c>
      <c r="AU131" s="100" t="s">
        <v>78</v>
      </c>
      <c r="AY131" s="93" t="s">
        <v>79</v>
      </c>
      <c r="BK131" s="101">
        <f>SUM(BK132:BK136)</f>
        <v>0</v>
      </c>
    </row>
    <row r="132" spans="1:65" s="15" customFormat="1" ht="24.15" customHeight="1">
      <c r="A132" s="12"/>
      <c r="B132" s="104"/>
      <c r="C132" s="105" t="s">
        <v>301</v>
      </c>
      <c r="D132" s="105" t="s">
        <v>83</v>
      </c>
      <c r="E132" s="106" t="s">
        <v>427</v>
      </c>
      <c r="F132" s="107" t="s">
        <v>428</v>
      </c>
      <c r="G132" s="108" t="s">
        <v>127</v>
      </c>
      <c r="H132" s="109">
        <v>8</v>
      </c>
      <c r="I132" s="109"/>
      <c r="J132" s="110">
        <f>ROUND(I132*H132,2)</f>
        <v>0</v>
      </c>
      <c r="K132" s="111"/>
      <c r="L132" s="13"/>
      <c r="M132" s="112" t="s">
        <v>10</v>
      </c>
      <c r="N132" s="113" t="s">
        <v>31</v>
      </c>
      <c r="O132" s="114"/>
      <c r="P132" s="115">
        <f>O132*H132</f>
        <v>0</v>
      </c>
      <c r="Q132" s="115">
        <v>9.0000000000000002E-6</v>
      </c>
      <c r="R132" s="115">
        <f>Q132*H132</f>
        <v>7.2000000000000002E-5</v>
      </c>
      <c r="S132" s="115">
        <v>0</v>
      </c>
      <c r="T132" s="116">
        <f>S132*H132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17" t="s">
        <v>118</v>
      </c>
      <c r="AT132" s="117" t="s">
        <v>83</v>
      </c>
      <c r="AU132" s="117" t="s">
        <v>88</v>
      </c>
      <c r="AY132" s="3" t="s">
        <v>79</v>
      </c>
      <c r="BE132" s="118">
        <f>IF(N132="základná",J132,0)</f>
        <v>0</v>
      </c>
      <c r="BF132" s="118">
        <f>IF(N132="znížená",J132,0)</f>
        <v>0</v>
      </c>
      <c r="BG132" s="118">
        <f>IF(N132="zákl. prenesená",J132,0)</f>
        <v>0</v>
      </c>
      <c r="BH132" s="118">
        <f>IF(N132="zníž. prenesená",J132,0)</f>
        <v>0</v>
      </c>
      <c r="BI132" s="118">
        <f>IF(N132="nulová",J132,0)</f>
        <v>0</v>
      </c>
      <c r="BJ132" s="3" t="s">
        <v>88</v>
      </c>
      <c r="BK132" s="118">
        <f>ROUND(I132*H132,2)</f>
        <v>0</v>
      </c>
      <c r="BL132" s="3" t="s">
        <v>118</v>
      </c>
      <c r="BM132" s="117" t="s">
        <v>301</v>
      </c>
    </row>
    <row r="133" spans="1:65" s="15" customFormat="1" ht="24.15" customHeight="1">
      <c r="A133" s="12"/>
      <c r="B133" s="104"/>
      <c r="C133" s="119" t="s">
        <v>429</v>
      </c>
      <c r="D133" s="119" t="s">
        <v>130</v>
      </c>
      <c r="E133" s="120" t="s">
        <v>430</v>
      </c>
      <c r="F133" s="121" t="s">
        <v>431</v>
      </c>
      <c r="G133" s="122" t="s">
        <v>127</v>
      </c>
      <c r="H133" s="123">
        <v>8</v>
      </c>
      <c r="I133" s="123"/>
      <c r="J133" s="124">
        <f>ROUND(I133*H133,2)</f>
        <v>0</v>
      </c>
      <c r="K133" s="125"/>
      <c r="L133" s="126"/>
      <c r="M133" s="127" t="s">
        <v>10</v>
      </c>
      <c r="N133" s="128" t="s">
        <v>31</v>
      </c>
      <c r="O133" s="114"/>
      <c r="P133" s="115">
        <f>O133*H133</f>
        <v>0</v>
      </c>
      <c r="Q133" s="115">
        <v>1.4999999999999999E-4</v>
      </c>
      <c r="R133" s="115">
        <f>Q133*H133</f>
        <v>1.1999999999999999E-3</v>
      </c>
      <c r="S133" s="115">
        <v>0</v>
      </c>
      <c r="T133" s="116">
        <f>S133*H133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17" t="s">
        <v>133</v>
      </c>
      <c r="AT133" s="117" t="s">
        <v>130</v>
      </c>
      <c r="AU133" s="117" t="s">
        <v>88</v>
      </c>
      <c r="AY133" s="3" t="s">
        <v>79</v>
      </c>
      <c r="BE133" s="118">
        <f>IF(N133="základná",J133,0)</f>
        <v>0</v>
      </c>
      <c r="BF133" s="118">
        <f>IF(N133="znížená",J133,0)</f>
        <v>0</v>
      </c>
      <c r="BG133" s="118">
        <f>IF(N133="zákl. prenesená",J133,0)</f>
        <v>0</v>
      </c>
      <c r="BH133" s="118">
        <f>IF(N133="zníž. prenesená",J133,0)</f>
        <v>0</v>
      </c>
      <c r="BI133" s="118">
        <f>IF(N133="nulová",J133,0)</f>
        <v>0</v>
      </c>
      <c r="BJ133" s="3" t="s">
        <v>88</v>
      </c>
      <c r="BK133" s="118">
        <f>ROUND(I133*H133,2)</f>
        <v>0</v>
      </c>
      <c r="BL133" s="3" t="s">
        <v>118</v>
      </c>
      <c r="BM133" s="117" t="s">
        <v>432</v>
      </c>
    </row>
    <row r="134" spans="1:65" s="15" customFormat="1" ht="16.5" customHeight="1">
      <c r="A134" s="12"/>
      <c r="B134" s="104"/>
      <c r="C134" s="105" t="s">
        <v>80</v>
      </c>
      <c r="D134" s="105" t="s">
        <v>83</v>
      </c>
      <c r="E134" s="106" t="s">
        <v>433</v>
      </c>
      <c r="F134" s="107" t="s">
        <v>434</v>
      </c>
      <c r="G134" s="108" t="s">
        <v>101</v>
      </c>
      <c r="H134" s="109">
        <v>12</v>
      </c>
      <c r="I134" s="109"/>
      <c r="J134" s="110">
        <f>ROUND(I134*H134,2)</f>
        <v>0</v>
      </c>
      <c r="K134" s="111"/>
      <c r="L134" s="13"/>
      <c r="M134" s="112" t="s">
        <v>10</v>
      </c>
      <c r="N134" s="113" t="s">
        <v>31</v>
      </c>
      <c r="O134" s="114"/>
      <c r="P134" s="115">
        <f>O134*H134</f>
        <v>0</v>
      </c>
      <c r="Q134" s="115">
        <v>1.8E-5</v>
      </c>
      <c r="R134" s="115">
        <f>Q134*H134</f>
        <v>2.1599999999999999E-4</v>
      </c>
      <c r="S134" s="115">
        <v>0</v>
      </c>
      <c r="T134" s="116">
        <f>S134*H134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17" t="s">
        <v>118</v>
      </c>
      <c r="AT134" s="117" t="s">
        <v>83</v>
      </c>
      <c r="AU134" s="117" t="s">
        <v>88</v>
      </c>
      <c r="AY134" s="3" t="s">
        <v>79</v>
      </c>
      <c r="BE134" s="118">
        <f>IF(N134="základná",J134,0)</f>
        <v>0</v>
      </c>
      <c r="BF134" s="118">
        <f>IF(N134="znížená",J134,0)</f>
        <v>0</v>
      </c>
      <c r="BG134" s="118">
        <f>IF(N134="zákl. prenesená",J134,0)</f>
        <v>0</v>
      </c>
      <c r="BH134" s="118">
        <f>IF(N134="zníž. prenesená",J134,0)</f>
        <v>0</v>
      </c>
      <c r="BI134" s="118">
        <f>IF(N134="nulová",J134,0)</f>
        <v>0</v>
      </c>
      <c r="BJ134" s="3" t="s">
        <v>88</v>
      </c>
      <c r="BK134" s="118">
        <f>ROUND(I134*H134,2)</f>
        <v>0</v>
      </c>
      <c r="BL134" s="3" t="s">
        <v>118</v>
      </c>
      <c r="BM134" s="117" t="s">
        <v>80</v>
      </c>
    </row>
    <row r="135" spans="1:65" s="15" customFormat="1" ht="24.15" customHeight="1">
      <c r="A135" s="12"/>
      <c r="B135" s="104"/>
      <c r="C135" s="105" t="s">
        <v>435</v>
      </c>
      <c r="D135" s="105" t="s">
        <v>83</v>
      </c>
      <c r="E135" s="106" t="s">
        <v>136</v>
      </c>
      <c r="F135" s="107" t="s">
        <v>137</v>
      </c>
      <c r="G135" s="108" t="s">
        <v>138</v>
      </c>
      <c r="H135" s="109"/>
      <c r="I135" s="109"/>
      <c r="J135" s="110">
        <f>ROUND(I135*H135,2)</f>
        <v>0</v>
      </c>
      <c r="K135" s="111"/>
      <c r="L135" s="13"/>
      <c r="M135" s="112" t="s">
        <v>10</v>
      </c>
      <c r="N135" s="113" t="s">
        <v>31</v>
      </c>
      <c r="O135" s="114"/>
      <c r="P135" s="115">
        <f>O135*H135</f>
        <v>0</v>
      </c>
      <c r="Q135" s="115">
        <v>0</v>
      </c>
      <c r="R135" s="115">
        <f>Q135*H135</f>
        <v>0</v>
      </c>
      <c r="S135" s="115">
        <v>0</v>
      </c>
      <c r="T135" s="116">
        <f>S135*H135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17" t="s">
        <v>118</v>
      </c>
      <c r="AT135" s="117" t="s">
        <v>83</v>
      </c>
      <c r="AU135" s="117" t="s">
        <v>88</v>
      </c>
      <c r="AY135" s="3" t="s">
        <v>79</v>
      </c>
      <c r="BE135" s="118">
        <f>IF(N135="základná",J135,0)</f>
        <v>0</v>
      </c>
      <c r="BF135" s="118">
        <f>IF(N135="znížená",J135,0)</f>
        <v>0</v>
      </c>
      <c r="BG135" s="118">
        <f>IF(N135="zákl. prenesená",J135,0)</f>
        <v>0</v>
      </c>
      <c r="BH135" s="118">
        <f>IF(N135="zníž. prenesená",J135,0)</f>
        <v>0</v>
      </c>
      <c r="BI135" s="118">
        <f>IF(N135="nulová",J135,0)</f>
        <v>0</v>
      </c>
      <c r="BJ135" s="3" t="s">
        <v>88</v>
      </c>
      <c r="BK135" s="118">
        <f>ROUND(I135*H135,2)</f>
        <v>0</v>
      </c>
      <c r="BL135" s="3" t="s">
        <v>118</v>
      </c>
      <c r="BM135" s="117" t="s">
        <v>435</v>
      </c>
    </row>
    <row r="136" spans="1:65" s="15" customFormat="1" ht="24.15" customHeight="1">
      <c r="A136" s="12"/>
      <c r="B136" s="104"/>
      <c r="C136" s="105" t="s">
        <v>436</v>
      </c>
      <c r="D136" s="105" t="s">
        <v>83</v>
      </c>
      <c r="E136" s="106" t="s">
        <v>141</v>
      </c>
      <c r="F136" s="107" t="s">
        <v>142</v>
      </c>
      <c r="G136" s="108" t="s">
        <v>138</v>
      </c>
      <c r="H136" s="109"/>
      <c r="I136" s="109"/>
      <c r="J136" s="110">
        <f>ROUND(I136*H136,2)</f>
        <v>0</v>
      </c>
      <c r="K136" s="111"/>
      <c r="L136" s="13"/>
      <c r="M136" s="112" t="s">
        <v>10</v>
      </c>
      <c r="N136" s="113" t="s">
        <v>31</v>
      </c>
      <c r="O136" s="114"/>
      <c r="P136" s="115">
        <f>O136*H136</f>
        <v>0</v>
      </c>
      <c r="Q136" s="115">
        <v>0</v>
      </c>
      <c r="R136" s="115">
        <f>Q136*H136</f>
        <v>0</v>
      </c>
      <c r="S136" s="115">
        <v>0</v>
      </c>
      <c r="T136" s="116">
        <f>S136*H136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17" t="s">
        <v>118</v>
      </c>
      <c r="AT136" s="117" t="s">
        <v>83</v>
      </c>
      <c r="AU136" s="117" t="s">
        <v>88</v>
      </c>
      <c r="AY136" s="3" t="s">
        <v>79</v>
      </c>
      <c r="BE136" s="118">
        <f>IF(N136="základná",J136,0)</f>
        <v>0</v>
      </c>
      <c r="BF136" s="118">
        <f>IF(N136="znížená",J136,0)</f>
        <v>0</v>
      </c>
      <c r="BG136" s="118">
        <f>IF(N136="zákl. prenesená",J136,0)</f>
        <v>0</v>
      </c>
      <c r="BH136" s="118">
        <f>IF(N136="zníž. prenesená",J136,0)</f>
        <v>0</v>
      </c>
      <c r="BI136" s="118">
        <f>IF(N136="nulová",J136,0)</f>
        <v>0</v>
      </c>
      <c r="BJ136" s="3" t="s">
        <v>88</v>
      </c>
      <c r="BK136" s="118">
        <f>ROUND(I136*H136,2)</f>
        <v>0</v>
      </c>
      <c r="BL136" s="3" t="s">
        <v>118</v>
      </c>
      <c r="BM136" s="117" t="s">
        <v>436</v>
      </c>
    </row>
    <row r="137" spans="1:65" s="91" customFormat="1" ht="22.8" customHeight="1">
      <c r="B137" s="92"/>
      <c r="D137" s="93" t="s">
        <v>75</v>
      </c>
      <c r="E137" s="102" t="s">
        <v>437</v>
      </c>
      <c r="F137" s="102" t="s">
        <v>438</v>
      </c>
      <c r="I137" s="95"/>
      <c r="J137" s="103">
        <f>BK137</f>
        <v>0</v>
      </c>
      <c r="L137" s="92"/>
      <c r="M137" s="96"/>
      <c r="N137" s="97"/>
      <c r="O137" s="97"/>
      <c r="P137" s="98">
        <f>SUM(P138:P142)</f>
        <v>0</v>
      </c>
      <c r="Q137" s="97"/>
      <c r="R137" s="98">
        <f>SUM(R138:R142)</f>
        <v>3.01104E-3</v>
      </c>
      <c r="S137" s="97"/>
      <c r="T137" s="99">
        <f>SUM(T138:T142)</f>
        <v>0</v>
      </c>
      <c r="AR137" s="93" t="s">
        <v>88</v>
      </c>
      <c r="AT137" s="100" t="s">
        <v>75</v>
      </c>
      <c r="AU137" s="100" t="s">
        <v>78</v>
      </c>
      <c r="AY137" s="93" t="s">
        <v>79</v>
      </c>
      <c r="BK137" s="101">
        <f>SUM(BK138:BK142)</f>
        <v>0</v>
      </c>
    </row>
    <row r="138" spans="1:65" s="15" customFormat="1" ht="24.15" customHeight="1">
      <c r="A138" s="12"/>
      <c r="B138" s="104"/>
      <c r="C138" s="105" t="s">
        <v>439</v>
      </c>
      <c r="D138" s="105" t="s">
        <v>83</v>
      </c>
      <c r="E138" s="106" t="s">
        <v>440</v>
      </c>
      <c r="F138" s="107" t="s">
        <v>441</v>
      </c>
      <c r="G138" s="108" t="s">
        <v>101</v>
      </c>
      <c r="H138" s="109">
        <v>1</v>
      </c>
      <c r="I138" s="109"/>
      <c r="J138" s="110">
        <f>ROUND(I138*H138,2)</f>
        <v>0</v>
      </c>
      <c r="K138" s="111"/>
      <c r="L138" s="13"/>
      <c r="M138" s="112" t="s">
        <v>10</v>
      </c>
      <c r="N138" s="113" t="s">
        <v>31</v>
      </c>
      <c r="O138" s="114"/>
      <c r="P138" s="115">
        <f>O138*H138</f>
        <v>0</v>
      </c>
      <c r="Q138" s="115">
        <v>1.1039999999999999E-5</v>
      </c>
      <c r="R138" s="115">
        <f>Q138*H138</f>
        <v>1.1039999999999999E-5</v>
      </c>
      <c r="S138" s="115">
        <v>0</v>
      </c>
      <c r="T138" s="116">
        <f>S138*H138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17" t="s">
        <v>118</v>
      </c>
      <c r="AT138" s="117" t="s">
        <v>83</v>
      </c>
      <c r="AU138" s="117" t="s">
        <v>88</v>
      </c>
      <c r="AY138" s="3" t="s">
        <v>79</v>
      </c>
      <c r="BE138" s="118">
        <f>IF(N138="základná",J138,0)</f>
        <v>0</v>
      </c>
      <c r="BF138" s="118">
        <f>IF(N138="znížená",J138,0)</f>
        <v>0</v>
      </c>
      <c r="BG138" s="118">
        <f>IF(N138="zákl. prenesená",J138,0)</f>
        <v>0</v>
      </c>
      <c r="BH138" s="118">
        <f>IF(N138="zníž. prenesená",J138,0)</f>
        <v>0</v>
      </c>
      <c r="BI138" s="118">
        <f>IF(N138="nulová",J138,0)</f>
        <v>0</v>
      </c>
      <c r="BJ138" s="3" t="s">
        <v>88</v>
      </c>
      <c r="BK138" s="118">
        <f>ROUND(I138*H138,2)</f>
        <v>0</v>
      </c>
      <c r="BL138" s="3" t="s">
        <v>118</v>
      </c>
      <c r="BM138" s="117" t="s">
        <v>439</v>
      </c>
    </row>
    <row r="139" spans="1:65" s="15" customFormat="1" ht="24.15" customHeight="1">
      <c r="A139" s="12"/>
      <c r="B139" s="104"/>
      <c r="C139" s="119" t="s">
        <v>442</v>
      </c>
      <c r="D139" s="119" t="s">
        <v>130</v>
      </c>
      <c r="E139" s="120" t="s">
        <v>443</v>
      </c>
      <c r="F139" s="121" t="s">
        <v>444</v>
      </c>
      <c r="G139" s="122" t="s">
        <v>445</v>
      </c>
      <c r="H139" s="123">
        <v>1</v>
      </c>
      <c r="I139" s="123"/>
      <c r="J139" s="124">
        <f>ROUND(I139*H139,2)</f>
        <v>0</v>
      </c>
      <c r="K139" s="125"/>
      <c r="L139" s="126"/>
      <c r="M139" s="127" t="s">
        <v>10</v>
      </c>
      <c r="N139" s="128" t="s">
        <v>31</v>
      </c>
      <c r="O139" s="114"/>
      <c r="P139" s="115">
        <f>O139*H139</f>
        <v>0</v>
      </c>
      <c r="Q139" s="115">
        <v>1.5E-3</v>
      </c>
      <c r="R139" s="115">
        <f>Q139*H139</f>
        <v>1.5E-3</v>
      </c>
      <c r="S139" s="115">
        <v>0</v>
      </c>
      <c r="T139" s="116">
        <f>S139*H139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17" t="s">
        <v>133</v>
      </c>
      <c r="AT139" s="117" t="s">
        <v>130</v>
      </c>
      <c r="AU139" s="117" t="s">
        <v>88</v>
      </c>
      <c r="AY139" s="3" t="s">
        <v>79</v>
      </c>
      <c r="BE139" s="118">
        <f>IF(N139="základná",J139,0)</f>
        <v>0</v>
      </c>
      <c r="BF139" s="118">
        <f>IF(N139="znížená",J139,0)</f>
        <v>0</v>
      </c>
      <c r="BG139" s="118">
        <f>IF(N139="zákl. prenesená",J139,0)</f>
        <v>0</v>
      </c>
      <c r="BH139" s="118">
        <f>IF(N139="zníž. prenesená",J139,0)</f>
        <v>0</v>
      </c>
      <c r="BI139" s="118">
        <f>IF(N139="nulová",J139,0)</f>
        <v>0</v>
      </c>
      <c r="BJ139" s="3" t="s">
        <v>88</v>
      </c>
      <c r="BK139" s="118">
        <f>ROUND(I139*H139,2)</f>
        <v>0</v>
      </c>
      <c r="BL139" s="3" t="s">
        <v>118</v>
      </c>
      <c r="BM139" s="117" t="s">
        <v>442</v>
      </c>
    </row>
    <row r="140" spans="1:65" s="15" customFormat="1" ht="24.15" customHeight="1">
      <c r="A140" s="12"/>
      <c r="B140" s="104"/>
      <c r="C140" s="119" t="s">
        <v>446</v>
      </c>
      <c r="D140" s="119" t="s">
        <v>130</v>
      </c>
      <c r="E140" s="120" t="s">
        <v>447</v>
      </c>
      <c r="F140" s="121" t="s">
        <v>448</v>
      </c>
      <c r="G140" s="122" t="s">
        <v>271</v>
      </c>
      <c r="H140" s="123">
        <v>1</v>
      </c>
      <c r="I140" s="123"/>
      <c r="J140" s="124">
        <f>ROUND(I140*H140,2)</f>
        <v>0</v>
      </c>
      <c r="K140" s="125"/>
      <c r="L140" s="126"/>
      <c r="M140" s="127" t="s">
        <v>10</v>
      </c>
      <c r="N140" s="128" t="s">
        <v>31</v>
      </c>
      <c r="O140" s="114"/>
      <c r="P140" s="115">
        <f>O140*H140</f>
        <v>0</v>
      </c>
      <c r="Q140" s="115">
        <v>1.5E-3</v>
      </c>
      <c r="R140" s="115">
        <f>Q140*H140</f>
        <v>1.5E-3</v>
      </c>
      <c r="S140" s="115">
        <v>0</v>
      </c>
      <c r="T140" s="116">
        <f>S140*H140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17" t="s">
        <v>133</v>
      </c>
      <c r="AT140" s="117" t="s">
        <v>130</v>
      </c>
      <c r="AU140" s="117" t="s">
        <v>88</v>
      </c>
      <c r="AY140" s="3" t="s">
        <v>79</v>
      </c>
      <c r="BE140" s="118">
        <f>IF(N140="základná",J140,0)</f>
        <v>0</v>
      </c>
      <c r="BF140" s="118">
        <f>IF(N140="znížená",J140,0)</f>
        <v>0</v>
      </c>
      <c r="BG140" s="118">
        <f>IF(N140="zákl. prenesená",J140,0)</f>
        <v>0</v>
      </c>
      <c r="BH140" s="118">
        <f>IF(N140="zníž. prenesená",J140,0)</f>
        <v>0</v>
      </c>
      <c r="BI140" s="118">
        <f>IF(N140="nulová",J140,0)</f>
        <v>0</v>
      </c>
      <c r="BJ140" s="3" t="s">
        <v>88</v>
      </c>
      <c r="BK140" s="118">
        <f>ROUND(I140*H140,2)</f>
        <v>0</v>
      </c>
      <c r="BL140" s="3" t="s">
        <v>118</v>
      </c>
      <c r="BM140" s="117" t="s">
        <v>446</v>
      </c>
    </row>
    <row r="141" spans="1:65" s="15" customFormat="1" ht="24.15" customHeight="1">
      <c r="A141" s="12"/>
      <c r="B141" s="104"/>
      <c r="C141" s="105" t="s">
        <v>449</v>
      </c>
      <c r="D141" s="105" t="s">
        <v>83</v>
      </c>
      <c r="E141" s="106" t="s">
        <v>450</v>
      </c>
      <c r="F141" s="107" t="s">
        <v>451</v>
      </c>
      <c r="G141" s="108" t="s">
        <v>138</v>
      </c>
      <c r="H141" s="109"/>
      <c r="I141" s="109"/>
      <c r="J141" s="110">
        <f>ROUND(I141*H141,2)</f>
        <v>0</v>
      </c>
      <c r="K141" s="111"/>
      <c r="L141" s="13"/>
      <c r="M141" s="112" t="s">
        <v>10</v>
      </c>
      <c r="N141" s="113" t="s">
        <v>31</v>
      </c>
      <c r="O141" s="114"/>
      <c r="P141" s="115">
        <f>O141*H141</f>
        <v>0</v>
      </c>
      <c r="Q141" s="115">
        <v>0</v>
      </c>
      <c r="R141" s="115">
        <f>Q141*H141</f>
        <v>0</v>
      </c>
      <c r="S141" s="115">
        <v>0</v>
      </c>
      <c r="T141" s="116">
        <f>S141*H141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17" t="s">
        <v>118</v>
      </c>
      <c r="AT141" s="117" t="s">
        <v>83</v>
      </c>
      <c r="AU141" s="117" t="s">
        <v>88</v>
      </c>
      <c r="AY141" s="3" t="s">
        <v>79</v>
      </c>
      <c r="BE141" s="118">
        <f>IF(N141="základná",J141,0)</f>
        <v>0</v>
      </c>
      <c r="BF141" s="118">
        <f>IF(N141="znížená",J141,0)</f>
        <v>0</v>
      </c>
      <c r="BG141" s="118">
        <f>IF(N141="zákl. prenesená",J141,0)</f>
        <v>0</v>
      </c>
      <c r="BH141" s="118">
        <f>IF(N141="zníž. prenesená",J141,0)</f>
        <v>0</v>
      </c>
      <c r="BI141" s="118">
        <f>IF(N141="nulová",J141,0)</f>
        <v>0</v>
      </c>
      <c r="BJ141" s="3" t="s">
        <v>88</v>
      </c>
      <c r="BK141" s="118">
        <f>ROUND(I141*H141,2)</f>
        <v>0</v>
      </c>
      <c r="BL141" s="3" t="s">
        <v>118</v>
      </c>
      <c r="BM141" s="117" t="s">
        <v>449</v>
      </c>
    </row>
    <row r="142" spans="1:65" s="15" customFormat="1" ht="24.15" customHeight="1">
      <c r="A142" s="12"/>
      <c r="B142" s="104"/>
      <c r="C142" s="105" t="s">
        <v>452</v>
      </c>
      <c r="D142" s="105" t="s">
        <v>83</v>
      </c>
      <c r="E142" s="106" t="s">
        <v>453</v>
      </c>
      <c r="F142" s="107" t="s">
        <v>454</v>
      </c>
      <c r="G142" s="108" t="s">
        <v>138</v>
      </c>
      <c r="H142" s="109"/>
      <c r="I142" s="109"/>
      <c r="J142" s="110">
        <f>ROUND(I142*H142,2)</f>
        <v>0</v>
      </c>
      <c r="K142" s="111"/>
      <c r="L142" s="13"/>
      <c r="M142" s="112" t="s">
        <v>10</v>
      </c>
      <c r="N142" s="113" t="s">
        <v>31</v>
      </c>
      <c r="O142" s="114"/>
      <c r="P142" s="115">
        <f>O142*H142</f>
        <v>0</v>
      </c>
      <c r="Q142" s="115">
        <v>0</v>
      </c>
      <c r="R142" s="115">
        <f>Q142*H142</f>
        <v>0</v>
      </c>
      <c r="S142" s="115">
        <v>0</v>
      </c>
      <c r="T142" s="116">
        <f>S142*H142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17" t="s">
        <v>118</v>
      </c>
      <c r="AT142" s="117" t="s">
        <v>83</v>
      </c>
      <c r="AU142" s="117" t="s">
        <v>88</v>
      </c>
      <c r="AY142" s="3" t="s">
        <v>79</v>
      </c>
      <c r="BE142" s="118">
        <f>IF(N142="základná",J142,0)</f>
        <v>0</v>
      </c>
      <c r="BF142" s="118">
        <f>IF(N142="znížená",J142,0)</f>
        <v>0</v>
      </c>
      <c r="BG142" s="118">
        <f>IF(N142="zákl. prenesená",J142,0)</f>
        <v>0</v>
      </c>
      <c r="BH142" s="118">
        <f>IF(N142="zníž. prenesená",J142,0)</f>
        <v>0</v>
      </c>
      <c r="BI142" s="118">
        <f>IF(N142="nulová",J142,0)</f>
        <v>0</v>
      </c>
      <c r="BJ142" s="3" t="s">
        <v>88</v>
      </c>
      <c r="BK142" s="118">
        <f>ROUND(I142*H142,2)</f>
        <v>0</v>
      </c>
      <c r="BL142" s="3" t="s">
        <v>118</v>
      </c>
      <c r="BM142" s="117" t="s">
        <v>452</v>
      </c>
    </row>
    <row r="143" spans="1:65" s="91" customFormat="1" ht="22.8" customHeight="1">
      <c r="B143" s="92"/>
      <c r="D143" s="93" t="s">
        <v>75</v>
      </c>
      <c r="E143" s="102" t="s">
        <v>455</v>
      </c>
      <c r="F143" s="102" t="s">
        <v>456</v>
      </c>
      <c r="I143" s="95"/>
      <c r="J143" s="103">
        <f>BK143</f>
        <v>0</v>
      </c>
      <c r="L143" s="92"/>
      <c r="M143" s="96"/>
      <c r="N143" s="97"/>
      <c r="O143" s="97"/>
      <c r="P143" s="98">
        <f>SUM(P144:P160)</f>
        <v>0</v>
      </c>
      <c r="Q143" s="97"/>
      <c r="R143" s="98">
        <f>SUM(R144:R160)</f>
        <v>0.10116999999999998</v>
      </c>
      <c r="S143" s="97"/>
      <c r="T143" s="99">
        <f>SUM(T144:T160)</f>
        <v>0.35625000000000001</v>
      </c>
      <c r="AR143" s="93" t="s">
        <v>88</v>
      </c>
      <c r="AT143" s="100" t="s">
        <v>75</v>
      </c>
      <c r="AU143" s="100" t="s">
        <v>78</v>
      </c>
      <c r="AY143" s="93" t="s">
        <v>79</v>
      </c>
      <c r="BK143" s="101">
        <f>SUM(BK144:BK160)</f>
        <v>0</v>
      </c>
    </row>
    <row r="144" spans="1:65" s="15" customFormat="1" ht="24.15" customHeight="1">
      <c r="A144" s="12"/>
      <c r="B144" s="104"/>
      <c r="C144" s="105" t="s">
        <v>312</v>
      </c>
      <c r="D144" s="105" t="s">
        <v>83</v>
      </c>
      <c r="E144" s="106" t="s">
        <v>457</v>
      </c>
      <c r="F144" s="107" t="s">
        <v>458</v>
      </c>
      <c r="G144" s="108" t="s">
        <v>101</v>
      </c>
      <c r="H144" s="109">
        <v>1</v>
      </c>
      <c r="I144" s="109"/>
      <c r="J144" s="110">
        <f t="shared" ref="J144:J160" si="0">ROUND(I144*H144,2)</f>
        <v>0</v>
      </c>
      <c r="K144" s="111"/>
      <c r="L144" s="13"/>
      <c r="M144" s="112" t="s">
        <v>10</v>
      </c>
      <c r="N144" s="113" t="s">
        <v>31</v>
      </c>
      <c r="O144" s="114"/>
      <c r="P144" s="115">
        <f t="shared" ref="P144:P160" si="1">O144*H144</f>
        <v>0</v>
      </c>
      <c r="Q144" s="115">
        <v>1.7000000000000001E-4</v>
      </c>
      <c r="R144" s="115">
        <f t="shared" ref="R144:R160" si="2">Q144*H144</f>
        <v>1.7000000000000001E-4</v>
      </c>
      <c r="S144" s="115">
        <v>0.35625000000000001</v>
      </c>
      <c r="T144" s="116">
        <f t="shared" ref="T144:T160" si="3">S144*H144</f>
        <v>0.35625000000000001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17" t="s">
        <v>118</v>
      </c>
      <c r="AT144" s="117" t="s">
        <v>83</v>
      </c>
      <c r="AU144" s="117" t="s">
        <v>88</v>
      </c>
      <c r="AY144" s="3" t="s">
        <v>79</v>
      </c>
      <c r="BE144" s="118">
        <f t="shared" ref="BE144:BE160" si="4">IF(N144="základná",J144,0)</f>
        <v>0</v>
      </c>
      <c r="BF144" s="118">
        <f t="shared" ref="BF144:BF160" si="5">IF(N144="znížená",J144,0)</f>
        <v>0</v>
      </c>
      <c r="BG144" s="118">
        <f t="shared" ref="BG144:BG160" si="6">IF(N144="zákl. prenesená",J144,0)</f>
        <v>0</v>
      </c>
      <c r="BH144" s="118">
        <f t="shared" ref="BH144:BH160" si="7">IF(N144="zníž. prenesená",J144,0)</f>
        <v>0</v>
      </c>
      <c r="BI144" s="118">
        <f t="shared" ref="BI144:BI160" si="8">IF(N144="nulová",J144,0)</f>
        <v>0</v>
      </c>
      <c r="BJ144" s="3" t="s">
        <v>88</v>
      </c>
      <c r="BK144" s="118">
        <f t="shared" ref="BK144:BK160" si="9">ROUND(I144*H144,2)</f>
        <v>0</v>
      </c>
      <c r="BL144" s="3" t="s">
        <v>118</v>
      </c>
      <c r="BM144" s="117" t="s">
        <v>459</v>
      </c>
    </row>
    <row r="145" spans="1:65" s="15" customFormat="1" ht="24.15" customHeight="1">
      <c r="A145" s="12"/>
      <c r="B145" s="104"/>
      <c r="C145" s="105" t="s">
        <v>460</v>
      </c>
      <c r="D145" s="105" t="s">
        <v>83</v>
      </c>
      <c r="E145" s="106" t="s">
        <v>461</v>
      </c>
      <c r="F145" s="107" t="s">
        <v>462</v>
      </c>
      <c r="G145" s="108" t="s">
        <v>101</v>
      </c>
      <c r="H145" s="109">
        <v>1</v>
      </c>
      <c r="I145" s="109"/>
      <c r="J145" s="110">
        <f t="shared" si="0"/>
        <v>0</v>
      </c>
      <c r="K145" s="111"/>
      <c r="L145" s="13"/>
      <c r="M145" s="112" t="s">
        <v>10</v>
      </c>
      <c r="N145" s="113" t="s">
        <v>31</v>
      </c>
      <c r="O145" s="114"/>
      <c r="P145" s="115">
        <f t="shared" si="1"/>
        <v>0</v>
      </c>
      <c r="Q145" s="115">
        <v>0</v>
      </c>
      <c r="R145" s="115">
        <f t="shared" si="2"/>
        <v>0</v>
      </c>
      <c r="S145" s="115">
        <v>0</v>
      </c>
      <c r="T145" s="116">
        <f t="shared" si="3"/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17" t="s">
        <v>118</v>
      </c>
      <c r="AT145" s="117" t="s">
        <v>83</v>
      </c>
      <c r="AU145" s="117" t="s">
        <v>88</v>
      </c>
      <c r="AY145" s="3" t="s">
        <v>79</v>
      </c>
      <c r="BE145" s="118">
        <f t="shared" si="4"/>
        <v>0</v>
      </c>
      <c r="BF145" s="118">
        <f t="shared" si="5"/>
        <v>0</v>
      </c>
      <c r="BG145" s="118">
        <f t="shared" si="6"/>
        <v>0</v>
      </c>
      <c r="BH145" s="118">
        <f t="shared" si="7"/>
        <v>0</v>
      </c>
      <c r="BI145" s="118">
        <f t="shared" si="8"/>
        <v>0</v>
      </c>
      <c r="BJ145" s="3" t="s">
        <v>88</v>
      </c>
      <c r="BK145" s="118">
        <f t="shared" si="9"/>
        <v>0</v>
      </c>
      <c r="BL145" s="3" t="s">
        <v>118</v>
      </c>
      <c r="BM145" s="117" t="s">
        <v>463</v>
      </c>
    </row>
    <row r="146" spans="1:65" s="15" customFormat="1" ht="49.05" customHeight="1">
      <c r="A146" s="12"/>
      <c r="B146" s="104"/>
      <c r="C146" s="119" t="s">
        <v>464</v>
      </c>
      <c r="D146" s="119" t="s">
        <v>130</v>
      </c>
      <c r="E146" s="120" t="s">
        <v>465</v>
      </c>
      <c r="F146" s="121" t="s">
        <v>466</v>
      </c>
      <c r="G146" s="122" t="s">
        <v>101</v>
      </c>
      <c r="H146" s="123">
        <v>1</v>
      </c>
      <c r="I146" s="123"/>
      <c r="J146" s="124">
        <f t="shared" si="0"/>
        <v>0</v>
      </c>
      <c r="K146" s="125"/>
      <c r="L146" s="126"/>
      <c r="M146" s="127" t="s">
        <v>10</v>
      </c>
      <c r="N146" s="128" t="s">
        <v>31</v>
      </c>
      <c r="O146" s="114"/>
      <c r="P146" s="115">
        <f t="shared" si="1"/>
        <v>0</v>
      </c>
      <c r="Q146" s="115">
        <v>3.5999999999999997E-2</v>
      </c>
      <c r="R146" s="115">
        <f t="shared" si="2"/>
        <v>3.5999999999999997E-2</v>
      </c>
      <c r="S146" s="115">
        <v>0</v>
      </c>
      <c r="T146" s="116">
        <f t="shared" si="3"/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17" t="s">
        <v>133</v>
      </c>
      <c r="AT146" s="117" t="s">
        <v>130</v>
      </c>
      <c r="AU146" s="117" t="s">
        <v>88</v>
      </c>
      <c r="AY146" s="3" t="s">
        <v>79</v>
      </c>
      <c r="BE146" s="118">
        <f t="shared" si="4"/>
        <v>0</v>
      </c>
      <c r="BF146" s="118">
        <f t="shared" si="5"/>
        <v>0</v>
      </c>
      <c r="BG146" s="118">
        <f t="shared" si="6"/>
        <v>0</v>
      </c>
      <c r="BH146" s="118">
        <f t="shared" si="7"/>
        <v>0</v>
      </c>
      <c r="BI146" s="118">
        <f t="shared" si="8"/>
        <v>0</v>
      </c>
      <c r="BJ146" s="3" t="s">
        <v>88</v>
      </c>
      <c r="BK146" s="118">
        <f t="shared" si="9"/>
        <v>0</v>
      </c>
      <c r="BL146" s="3" t="s">
        <v>118</v>
      </c>
      <c r="BM146" s="117" t="s">
        <v>467</v>
      </c>
    </row>
    <row r="147" spans="1:65" s="15" customFormat="1" ht="16.5" customHeight="1">
      <c r="A147" s="12"/>
      <c r="B147" s="104"/>
      <c r="C147" s="119" t="s">
        <v>468</v>
      </c>
      <c r="D147" s="119" t="s">
        <v>130</v>
      </c>
      <c r="E147" s="120" t="s">
        <v>469</v>
      </c>
      <c r="F147" s="121" t="s">
        <v>470</v>
      </c>
      <c r="G147" s="122" t="s">
        <v>101</v>
      </c>
      <c r="H147" s="123">
        <v>1</v>
      </c>
      <c r="I147" s="123"/>
      <c r="J147" s="124">
        <f t="shared" si="0"/>
        <v>0</v>
      </c>
      <c r="K147" s="125"/>
      <c r="L147" s="126"/>
      <c r="M147" s="127" t="s">
        <v>10</v>
      </c>
      <c r="N147" s="128" t="s">
        <v>31</v>
      </c>
      <c r="O147" s="114"/>
      <c r="P147" s="115">
        <f t="shared" si="1"/>
        <v>0</v>
      </c>
      <c r="Q147" s="115">
        <v>5.0000000000000001E-3</v>
      </c>
      <c r="R147" s="115">
        <f t="shared" si="2"/>
        <v>5.0000000000000001E-3</v>
      </c>
      <c r="S147" s="115">
        <v>0</v>
      </c>
      <c r="T147" s="116">
        <f t="shared" si="3"/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17" t="s">
        <v>133</v>
      </c>
      <c r="AT147" s="117" t="s">
        <v>130</v>
      </c>
      <c r="AU147" s="117" t="s">
        <v>88</v>
      </c>
      <c r="AY147" s="3" t="s">
        <v>79</v>
      </c>
      <c r="BE147" s="118">
        <f t="shared" si="4"/>
        <v>0</v>
      </c>
      <c r="BF147" s="118">
        <f t="shared" si="5"/>
        <v>0</v>
      </c>
      <c r="BG147" s="118">
        <f t="shared" si="6"/>
        <v>0</v>
      </c>
      <c r="BH147" s="118">
        <f t="shared" si="7"/>
        <v>0</v>
      </c>
      <c r="BI147" s="118">
        <f t="shared" si="8"/>
        <v>0</v>
      </c>
      <c r="BJ147" s="3" t="s">
        <v>88</v>
      </c>
      <c r="BK147" s="118">
        <f t="shared" si="9"/>
        <v>0</v>
      </c>
      <c r="BL147" s="3" t="s">
        <v>118</v>
      </c>
      <c r="BM147" s="117" t="s">
        <v>468</v>
      </c>
    </row>
    <row r="148" spans="1:65" s="15" customFormat="1" ht="21.75" customHeight="1">
      <c r="A148" s="12"/>
      <c r="B148" s="104"/>
      <c r="C148" s="119" t="s">
        <v>380</v>
      </c>
      <c r="D148" s="119" t="s">
        <v>130</v>
      </c>
      <c r="E148" s="120" t="s">
        <v>471</v>
      </c>
      <c r="F148" s="121" t="s">
        <v>472</v>
      </c>
      <c r="G148" s="122" t="s">
        <v>101</v>
      </c>
      <c r="H148" s="123">
        <v>1</v>
      </c>
      <c r="I148" s="123"/>
      <c r="J148" s="124">
        <f t="shared" si="0"/>
        <v>0</v>
      </c>
      <c r="K148" s="125"/>
      <c r="L148" s="126"/>
      <c r="M148" s="127" t="s">
        <v>10</v>
      </c>
      <c r="N148" s="128" t="s">
        <v>31</v>
      </c>
      <c r="O148" s="114"/>
      <c r="P148" s="115">
        <f t="shared" si="1"/>
        <v>0</v>
      </c>
      <c r="Q148" s="115">
        <v>0</v>
      </c>
      <c r="R148" s="115">
        <f t="shared" si="2"/>
        <v>0</v>
      </c>
      <c r="S148" s="115">
        <v>0</v>
      </c>
      <c r="T148" s="116">
        <f t="shared" si="3"/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17" t="s">
        <v>133</v>
      </c>
      <c r="AT148" s="117" t="s">
        <v>130</v>
      </c>
      <c r="AU148" s="117" t="s">
        <v>88</v>
      </c>
      <c r="AY148" s="3" t="s">
        <v>79</v>
      </c>
      <c r="BE148" s="118">
        <f t="shared" si="4"/>
        <v>0</v>
      </c>
      <c r="BF148" s="118">
        <f t="shared" si="5"/>
        <v>0</v>
      </c>
      <c r="BG148" s="118">
        <f t="shared" si="6"/>
        <v>0</v>
      </c>
      <c r="BH148" s="118">
        <f t="shared" si="7"/>
        <v>0</v>
      </c>
      <c r="BI148" s="118">
        <f t="shared" si="8"/>
        <v>0</v>
      </c>
      <c r="BJ148" s="3" t="s">
        <v>88</v>
      </c>
      <c r="BK148" s="118">
        <f t="shared" si="9"/>
        <v>0</v>
      </c>
      <c r="BL148" s="3" t="s">
        <v>118</v>
      </c>
      <c r="BM148" s="117" t="s">
        <v>473</v>
      </c>
    </row>
    <row r="149" spans="1:65" s="15" customFormat="1" ht="24.15" customHeight="1">
      <c r="A149" s="12"/>
      <c r="B149" s="104"/>
      <c r="C149" s="119" t="s">
        <v>474</v>
      </c>
      <c r="D149" s="119" t="s">
        <v>130</v>
      </c>
      <c r="E149" s="120" t="s">
        <v>475</v>
      </c>
      <c r="F149" s="121" t="s">
        <v>476</v>
      </c>
      <c r="G149" s="122" t="s">
        <v>101</v>
      </c>
      <c r="H149" s="123">
        <v>1</v>
      </c>
      <c r="I149" s="123"/>
      <c r="J149" s="124">
        <f t="shared" si="0"/>
        <v>0</v>
      </c>
      <c r="K149" s="125"/>
      <c r="L149" s="126"/>
      <c r="M149" s="127" t="s">
        <v>10</v>
      </c>
      <c r="N149" s="128" t="s">
        <v>31</v>
      </c>
      <c r="O149" s="114"/>
      <c r="P149" s="115">
        <f t="shared" si="1"/>
        <v>0</v>
      </c>
      <c r="Q149" s="115">
        <v>0</v>
      </c>
      <c r="R149" s="115">
        <f t="shared" si="2"/>
        <v>0</v>
      </c>
      <c r="S149" s="115">
        <v>0</v>
      </c>
      <c r="T149" s="116">
        <f t="shared" si="3"/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17" t="s">
        <v>133</v>
      </c>
      <c r="AT149" s="117" t="s">
        <v>130</v>
      </c>
      <c r="AU149" s="117" t="s">
        <v>88</v>
      </c>
      <c r="AY149" s="3" t="s">
        <v>79</v>
      </c>
      <c r="BE149" s="118">
        <f t="shared" si="4"/>
        <v>0</v>
      </c>
      <c r="BF149" s="118">
        <f t="shared" si="5"/>
        <v>0</v>
      </c>
      <c r="BG149" s="118">
        <f t="shared" si="6"/>
        <v>0</v>
      </c>
      <c r="BH149" s="118">
        <f t="shared" si="7"/>
        <v>0</v>
      </c>
      <c r="BI149" s="118">
        <f t="shared" si="8"/>
        <v>0</v>
      </c>
      <c r="BJ149" s="3" t="s">
        <v>88</v>
      </c>
      <c r="BK149" s="118">
        <f t="shared" si="9"/>
        <v>0</v>
      </c>
      <c r="BL149" s="3" t="s">
        <v>118</v>
      </c>
      <c r="BM149" s="117" t="s">
        <v>477</v>
      </c>
    </row>
    <row r="150" spans="1:65" s="15" customFormat="1" ht="24.15" customHeight="1">
      <c r="A150" s="12"/>
      <c r="B150" s="104"/>
      <c r="C150" s="119" t="s">
        <v>174</v>
      </c>
      <c r="D150" s="119" t="s">
        <v>130</v>
      </c>
      <c r="E150" s="120" t="s">
        <v>478</v>
      </c>
      <c r="F150" s="121" t="s">
        <v>479</v>
      </c>
      <c r="G150" s="122" t="s">
        <v>101</v>
      </c>
      <c r="H150" s="123">
        <v>1</v>
      </c>
      <c r="I150" s="123"/>
      <c r="J150" s="124">
        <f t="shared" si="0"/>
        <v>0</v>
      </c>
      <c r="K150" s="125"/>
      <c r="L150" s="126"/>
      <c r="M150" s="127" t="s">
        <v>10</v>
      </c>
      <c r="N150" s="128" t="s">
        <v>31</v>
      </c>
      <c r="O150" s="114"/>
      <c r="P150" s="115">
        <f t="shared" si="1"/>
        <v>0</v>
      </c>
      <c r="Q150" s="115">
        <v>0</v>
      </c>
      <c r="R150" s="115">
        <f t="shared" si="2"/>
        <v>0</v>
      </c>
      <c r="S150" s="115">
        <v>0</v>
      </c>
      <c r="T150" s="116">
        <f t="shared" si="3"/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17" t="s">
        <v>133</v>
      </c>
      <c r="AT150" s="117" t="s">
        <v>130</v>
      </c>
      <c r="AU150" s="117" t="s">
        <v>88</v>
      </c>
      <c r="AY150" s="3" t="s">
        <v>79</v>
      </c>
      <c r="BE150" s="118">
        <f t="shared" si="4"/>
        <v>0</v>
      </c>
      <c r="BF150" s="118">
        <f t="shared" si="5"/>
        <v>0</v>
      </c>
      <c r="BG150" s="118">
        <f t="shared" si="6"/>
        <v>0</v>
      </c>
      <c r="BH150" s="118">
        <f t="shared" si="7"/>
        <v>0</v>
      </c>
      <c r="BI150" s="118">
        <f t="shared" si="8"/>
        <v>0</v>
      </c>
      <c r="BJ150" s="3" t="s">
        <v>88</v>
      </c>
      <c r="BK150" s="118">
        <f t="shared" si="9"/>
        <v>0</v>
      </c>
      <c r="BL150" s="3" t="s">
        <v>118</v>
      </c>
      <c r="BM150" s="117" t="s">
        <v>480</v>
      </c>
    </row>
    <row r="151" spans="1:65" s="15" customFormat="1" ht="21.75" customHeight="1">
      <c r="A151" s="12"/>
      <c r="B151" s="104"/>
      <c r="C151" s="119" t="s">
        <v>481</v>
      </c>
      <c r="D151" s="119" t="s">
        <v>130</v>
      </c>
      <c r="E151" s="120" t="s">
        <v>482</v>
      </c>
      <c r="F151" s="121" t="s">
        <v>483</v>
      </c>
      <c r="G151" s="122" t="s">
        <v>101</v>
      </c>
      <c r="H151" s="123">
        <v>2</v>
      </c>
      <c r="I151" s="123"/>
      <c r="J151" s="124">
        <f t="shared" si="0"/>
        <v>0</v>
      </c>
      <c r="K151" s="125"/>
      <c r="L151" s="126"/>
      <c r="M151" s="127" t="s">
        <v>10</v>
      </c>
      <c r="N151" s="128" t="s">
        <v>31</v>
      </c>
      <c r="O151" s="114"/>
      <c r="P151" s="115">
        <f t="shared" si="1"/>
        <v>0</v>
      </c>
      <c r="Q151" s="115">
        <v>0</v>
      </c>
      <c r="R151" s="115">
        <f t="shared" si="2"/>
        <v>0</v>
      </c>
      <c r="S151" s="115">
        <v>0</v>
      </c>
      <c r="T151" s="116">
        <f t="shared" si="3"/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17" t="s">
        <v>133</v>
      </c>
      <c r="AT151" s="117" t="s">
        <v>130</v>
      </c>
      <c r="AU151" s="117" t="s">
        <v>88</v>
      </c>
      <c r="AY151" s="3" t="s">
        <v>79</v>
      </c>
      <c r="BE151" s="118">
        <f t="shared" si="4"/>
        <v>0</v>
      </c>
      <c r="BF151" s="118">
        <f t="shared" si="5"/>
        <v>0</v>
      </c>
      <c r="BG151" s="118">
        <f t="shared" si="6"/>
        <v>0</v>
      </c>
      <c r="BH151" s="118">
        <f t="shared" si="7"/>
        <v>0</v>
      </c>
      <c r="BI151" s="118">
        <f t="shared" si="8"/>
        <v>0</v>
      </c>
      <c r="BJ151" s="3" t="s">
        <v>88</v>
      </c>
      <c r="BK151" s="118">
        <f t="shared" si="9"/>
        <v>0</v>
      </c>
      <c r="BL151" s="3" t="s">
        <v>118</v>
      </c>
      <c r="BM151" s="117" t="s">
        <v>484</v>
      </c>
    </row>
    <row r="152" spans="1:65" s="15" customFormat="1" ht="24.15" customHeight="1">
      <c r="A152" s="12"/>
      <c r="B152" s="104"/>
      <c r="C152" s="119" t="s">
        <v>485</v>
      </c>
      <c r="D152" s="119" t="s">
        <v>130</v>
      </c>
      <c r="E152" s="120" t="s">
        <v>486</v>
      </c>
      <c r="F152" s="121" t="s">
        <v>487</v>
      </c>
      <c r="G152" s="122" t="s">
        <v>101</v>
      </c>
      <c r="H152" s="123">
        <v>4</v>
      </c>
      <c r="I152" s="123"/>
      <c r="J152" s="124">
        <f t="shared" si="0"/>
        <v>0</v>
      </c>
      <c r="K152" s="125"/>
      <c r="L152" s="126"/>
      <c r="M152" s="127" t="s">
        <v>10</v>
      </c>
      <c r="N152" s="128" t="s">
        <v>31</v>
      </c>
      <c r="O152" s="114"/>
      <c r="P152" s="115">
        <f t="shared" si="1"/>
        <v>0</v>
      </c>
      <c r="Q152" s="115">
        <v>0</v>
      </c>
      <c r="R152" s="115">
        <f t="shared" si="2"/>
        <v>0</v>
      </c>
      <c r="S152" s="115">
        <v>0</v>
      </c>
      <c r="T152" s="116">
        <f t="shared" si="3"/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17" t="s">
        <v>133</v>
      </c>
      <c r="AT152" s="117" t="s">
        <v>130</v>
      </c>
      <c r="AU152" s="117" t="s">
        <v>88</v>
      </c>
      <c r="AY152" s="3" t="s">
        <v>79</v>
      </c>
      <c r="BE152" s="118">
        <f t="shared" si="4"/>
        <v>0</v>
      </c>
      <c r="BF152" s="118">
        <f t="shared" si="5"/>
        <v>0</v>
      </c>
      <c r="BG152" s="118">
        <f t="shared" si="6"/>
        <v>0</v>
      </c>
      <c r="BH152" s="118">
        <f t="shared" si="7"/>
        <v>0</v>
      </c>
      <c r="BI152" s="118">
        <f t="shared" si="8"/>
        <v>0</v>
      </c>
      <c r="BJ152" s="3" t="s">
        <v>88</v>
      </c>
      <c r="BK152" s="118">
        <f t="shared" si="9"/>
        <v>0</v>
      </c>
      <c r="BL152" s="3" t="s">
        <v>118</v>
      </c>
      <c r="BM152" s="117" t="s">
        <v>488</v>
      </c>
    </row>
    <row r="153" spans="1:65" s="15" customFormat="1" ht="16.5" customHeight="1">
      <c r="A153" s="12"/>
      <c r="B153" s="104"/>
      <c r="C153" s="119" t="s">
        <v>489</v>
      </c>
      <c r="D153" s="119" t="s">
        <v>130</v>
      </c>
      <c r="E153" s="120" t="s">
        <v>490</v>
      </c>
      <c r="F153" s="121" t="s">
        <v>491</v>
      </c>
      <c r="G153" s="122" t="s">
        <v>101</v>
      </c>
      <c r="H153" s="123">
        <v>1</v>
      </c>
      <c r="I153" s="123"/>
      <c r="J153" s="124">
        <f t="shared" si="0"/>
        <v>0</v>
      </c>
      <c r="K153" s="125"/>
      <c r="L153" s="126"/>
      <c r="M153" s="127" t="s">
        <v>10</v>
      </c>
      <c r="N153" s="128" t="s">
        <v>31</v>
      </c>
      <c r="O153" s="114"/>
      <c r="P153" s="115">
        <f t="shared" si="1"/>
        <v>0</v>
      </c>
      <c r="Q153" s="115">
        <v>0</v>
      </c>
      <c r="R153" s="115">
        <f t="shared" si="2"/>
        <v>0</v>
      </c>
      <c r="S153" s="115">
        <v>0</v>
      </c>
      <c r="T153" s="116">
        <f t="shared" si="3"/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17" t="s">
        <v>133</v>
      </c>
      <c r="AT153" s="117" t="s">
        <v>130</v>
      </c>
      <c r="AU153" s="117" t="s">
        <v>88</v>
      </c>
      <c r="AY153" s="3" t="s">
        <v>79</v>
      </c>
      <c r="BE153" s="118">
        <f t="shared" si="4"/>
        <v>0</v>
      </c>
      <c r="BF153" s="118">
        <f t="shared" si="5"/>
        <v>0</v>
      </c>
      <c r="BG153" s="118">
        <f t="shared" si="6"/>
        <v>0</v>
      </c>
      <c r="BH153" s="118">
        <f t="shared" si="7"/>
        <v>0</v>
      </c>
      <c r="BI153" s="118">
        <f t="shared" si="8"/>
        <v>0</v>
      </c>
      <c r="BJ153" s="3" t="s">
        <v>88</v>
      </c>
      <c r="BK153" s="118">
        <f t="shared" si="9"/>
        <v>0</v>
      </c>
      <c r="BL153" s="3" t="s">
        <v>118</v>
      </c>
      <c r="BM153" s="117" t="s">
        <v>492</v>
      </c>
    </row>
    <row r="154" spans="1:65" s="15" customFormat="1" ht="16.5" customHeight="1">
      <c r="A154" s="12"/>
      <c r="B154" s="104"/>
      <c r="C154" s="119" t="s">
        <v>493</v>
      </c>
      <c r="D154" s="119" t="s">
        <v>130</v>
      </c>
      <c r="E154" s="120" t="s">
        <v>494</v>
      </c>
      <c r="F154" s="121" t="s">
        <v>495</v>
      </c>
      <c r="G154" s="122" t="s">
        <v>101</v>
      </c>
      <c r="H154" s="123">
        <v>1</v>
      </c>
      <c r="I154" s="123"/>
      <c r="J154" s="124">
        <f t="shared" si="0"/>
        <v>0</v>
      </c>
      <c r="K154" s="125"/>
      <c r="L154" s="126"/>
      <c r="M154" s="127" t="s">
        <v>10</v>
      </c>
      <c r="N154" s="128" t="s">
        <v>31</v>
      </c>
      <c r="O154" s="114"/>
      <c r="P154" s="115">
        <f t="shared" si="1"/>
        <v>0</v>
      </c>
      <c r="Q154" s="115">
        <v>0</v>
      </c>
      <c r="R154" s="115">
        <f t="shared" si="2"/>
        <v>0</v>
      </c>
      <c r="S154" s="115">
        <v>0</v>
      </c>
      <c r="T154" s="116">
        <f t="shared" si="3"/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17" t="s">
        <v>133</v>
      </c>
      <c r="AT154" s="117" t="s">
        <v>130</v>
      </c>
      <c r="AU154" s="117" t="s">
        <v>88</v>
      </c>
      <c r="AY154" s="3" t="s">
        <v>79</v>
      </c>
      <c r="BE154" s="118">
        <f t="shared" si="4"/>
        <v>0</v>
      </c>
      <c r="BF154" s="118">
        <f t="shared" si="5"/>
        <v>0</v>
      </c>
      <c r="BG154" s="118">
        <f t="shared" si="6"/>
        <v>0</v>
      </c>
      <c r="BH154" s="118">
        <f t="shared" si="7"/>
        <v>0</v>
      </c>
      <c r="BI154" s="118">
        <f t="shared" si="8"/>
        <v>0</v>
      </c>
      <c r="BJ154" s="3" t="s">
        <v>88</v>
      </c>
      <c r="BK154" s="118">
        <f t="shared" si="9"/>
        <v>0</v>
      </c>
      <c r="BL154" s="3" t="s">
        <v>118</v>
      </c>
      <c r="BM154" s="117" t="s">
        <v>496</v>
      </c>
    </row>
    <row r="155" spans="1:65" s="15" customFormat="1" ht="33" customHeight="1">
      <c r="A155" s="12"/>
      <c r="B155" s="104"/>
      <c r="C155" s="119" t="s">
        <v>497</v>
      </c>
      <c r="D155" s="119" t="s">
        <v>130</v>
      </c>
      <c r="E155" s="120" t="s">
        <v>498</v>
      </c>
      <c r="F155" s="121" t="s">
        <v>499</v>
      </c>
      <c r="G155" s="122" t="s">
        <v>271</v>
      </c>
      <c r="H155" s="123">
        <v>1</v>
      </c>
      <c r="I155" s="123"/>
      <c r="J155" s="124">
        <f t="shared" si="0"/>
        <v>0</v>
      </c>
      <c r="K155" s="125"/>
      <c r="L155" s="126"/>
      <c r="M155" s="127" t="s">
        <v>10</v>
      </c>
      <c r="N155" s="128" t="s">
        <v>31</v>
      </c>
      <c r="O155" s="114"/>
      <c r="P155" s="115">
        <f t="shared" si="1"/>
        <v>0</v>
      </c>
      <c r="Q155" s="115">
        <v>0.03</v>
      </c>
      <c r="R155" s="115">
        <f t="shared" si="2"/>
        <v>0.03</v>
      </c>
      <c r="S155" s="115">
        <v>0</v>
      </c>
      <c r="T155" s="116">
        <f t="shared" si="3"/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17" t="s">
        <v>133</v>
      </c>
      <c r="AT155" s="117" t="s">
        <v>130</v>
      </c>
      <c r="AU155" s="117" t="s">
        <v>88</v>
      </c>
      <c r="AY155" s="3" t="s">
        <v>79</v>
      </c>
      <c r="BE155" s="118">
        <f t="shared" si="4"/>
        <v>0</v>
      </c>
      <c r="BF155" s="118">
        <f t="shared" si="5"/>
        <v>0</v>
      </c>
      <c r="BG155" s="118">
        <f t="shared" si="6"/>
        <v>0</v>
      </c>
      <c r="BH155" s="118">
        <f t="shared" si="7"/>
        <v>0</v>
      </c>
      <c r="BI155" s="118">
        <f t="shared" si="8"/>
        <v>0</v>
      </c>
      <c r="BJ155" s="3" t="s">
        <v>88</v>
      </c>
      <c r="BK155" s="118">
        <f t="shared" si="9"/>
        <v>0</v>
      </c>
      <c r="BL155" s="3" t="s">
        <v>118</v>
      </c>
      <c r="BM155" s="117" t="s">
        <v>497</v>
      </c>
    </row>
    <row r="156" spans="1:65" s="15" customFormat="1" ht="24.15" customHeight="1">
      <c r="A156" s="12"/>
      <c r="B156" s="104"/>
      <c r="C156" s="119" t="s">
        <v>500</v>
      </c>
      <c r="D156" s="119" t="s">
        <v>130</v>
      </c>
      <c r="E156" s="120" t="s">
        <v>501</v>
      </c>
      <c r="F156" s="121" t="s">
        <v>502</v>
      </c>
      <c r="G156" s="122" t="s">
        <v>271</v>
      </c>
      <c r="H156" s="123">
        <v>1</v>
      </c>
      <c r="I156" s="123"/>
      <c r="J156" s="124">
        <f t="shared" si="0"/>
        <v>0</v>
      </c>
      <c r="K156" s="125"/>
      <c r="L156" s="126"/>
      <c r="M156" s="127" t="s">
        <v>10</v>
      </c>
      <c r="N156" s="128" t="s">
        <v>31</v>
      </c>
      <c r="O156" s="114"/>
      <c r="P156" s="115">
        <f t="shared" si="1"/>
        <v>0</v>
      </c>
      <c r="Q156" s="115">
        <v>0.03</v>
      </c>
      <c r="R156" s="115">
        <f t="shared" si="2"/>
        <v>0.03</v>
      </c>
      <c r="S156" s="115">
        <v>0</v>
      </c>
      <c r="T156" s="116">
        <f t="shared" si="3"/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17" t="s">
        <v>133</v>
      </c>
      <c r="AT156" s="117" t="s">
        <v>130</v>
      </c>
      <c r="AU156" s="117" t="s">
        <v>88</v>
      </c>
      <c r="AY156" s="3" t="s">
        <v>79</v>
      </c>
      <c r="BE156" s="118">
        <f t="shared" si="4"/>
        <v>0</v>
      </c>
      <c r="BF156" s="118">
        <f t="shared" si="5"/>
        <v>0</v>
      </c>
      <c r="BG156" s="118">
        <f t="shared" si="6"/>
        <v>0</v>
      </c>
      <c r="BH156" s="118">
        <f t="shared" si="7"/>
        <v>0</v>
      </c>
      <c r="BI156" s="118">
        <f t="shared" si="8"/>
        <v>0</v>
      </c>
      <c r="BJ156" s="3" t="s">
        <v>88</v>
      </c>
      <c r="BK156" s="118">
        <f t="shared" si="9"/>
        <v>0</v>
      </c>
      <c r="BL156" s="3" t="s">
        <v>118</v>
      </c>
      <c r="BM156" s="117" t="s">
        <v>503</v>
      </c>
    </row>
    <row r="157" spans="1:65" s="15" customFormat="1" ht="16.5" customHeight="1">
      <c r="A157" s="12"/>
      <c r="B157" s="104"/>
      <c r="C157" s="119" t="s">
        <v>504</v>
      </c>
      <c r="D157" s="119" t="s">
        <v>130</v>
      </c>
      <c r="E157" s="120" t="s">
        <v>505</v>
      </c>
      <c r="F157" s="121" t="s">
        <v>506</v>
      </c>
      <c r="G157" s="122" t="s">
        <v>101</v>
      </c>
      <c r="H157" s="123">
        <v>1</v>
      </c>
      <c r="I157" s="123"/>
      <c r="J157" s="124">
        <f t="shared" si="0"/>
        <v>0</v>
      </c>
      <c r="K157" s="125"/>
      <c r="L157" s="126"/>
      <c r="M157" s="127" t="s">
        <v>10</v>
      </c>
      <c r="N157" s="128" t="s">
        <v>31</v>
      </c>
      <c r="O157" s="114"/>
      <c r="P157" s="115">
        <f t="shared" si="1"/>
        <v>0</v>
      </c>
      <c r="Q157" s="115">
        <v>0</v>
      </c>
      <c r="R157" s="115">
        <f t="shared" si="2"/>
        <v>0</v>
      </c>
      <c r="S157" s="115">
        <v>0</v>
      </c>
      <c r="T157" s="116">
        <f t="shared" si="3"/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17" t="s">
        <v>133</v>
      </c>
      <c r="AT157" s="117" t="s">
        <v>130</v>
      </c>
      <c r="AU157" s="117" t="s">
        <v>88</v>
      </c>
      <c r="AY157" s="3" t="s">
        <v>79</v>
      </c>
      <c r="BE157" s="118">
        <f t="shared" si="4"/>
        <v>0</v>
      </c>
      <c r="BF157" s="118">
        <f t="shared" si="5"/>
        <v>0</v>
      </c>
      <c r="BG157" s="118">
        <f t="shared" si="6"/>
        <v>0</v>
      </c>
      <c r="BH157" s="118">
        <f t="shared" si="7"/>
        <v>0</v>
      </c>
      <c r="BI157" s="118">
        <f t="shared" si="8"/>
        <v>0</v>
      </c>
      <c r="BJ157" s="3" t="s">
        <v>88</v>
      </c>
      <c r="BK157" s="118">
        <f t="shared" si="9"/>
        <v>0</v>
      </c>
      <c r="BL157" s="3" t="s">
        <v>118</v>
      </c>
      <c r="BM157" s="117" t="s">
        <v>507</v>
      </c>
    </row>
    <row r="158" spans="1:65" s="15" customFormat="1" ht="24.15" customHeight="1">
      <c r="A158" s="12"/>
      <c r="B158" s="104"/>
      <c r="C158" s="105" t="s">
        <v>508</v>
      </c>
      <c r="D158" s="105" t="s">
        <v>83</v>
      </c>
      <c r="E158" s="106" t="s">
        <v>509</v>
      </c>
      <c r="F158" s="107" t="s">
        <v>510</v>
      </c>
      <c r="G158" s="108" t="s">
        <v>138</v>
      </c>
      <c r="H158" s="109"/>
      <c r="I158" s="109"/>
      <c r="J158" s="110">
        <f t="shared" si="0"/>
        <v>0</v>
      </c>
      <c r="K158" s="111"/>
      <c r="L158" s="13"/>
      <c r="M158" s="112" t="s">
        <v>10</v>
      </c>
      <c r="N158" s="113" t="s">
        <v>31</v>
      </c>
      <c r="O158" s="114"/>
      <c r="P158" s="115">
        <f t="shared" si="1"/>
        <v>0</v>
      </c>
      <c r="Q158" s="115">
        <v>0</v>
      </c>
      <c r="R158" s="115">
        <f t="shared" si="2"/>
        <v>0</v>
      </c>
      <c r="S158" s="115">
        <v>0</v>
      </c>
      <c r="T158" s="116">
        <f t="shared" si="3"/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17" t="s">
        <v>118</v>
      </c>
      <c r="AT158" s="117" t="s">
        <v>83</v>
      </c>
      <c r="AU158" s="117" t="s">
        <v>88</v>
      </c>
      <c r="AY158" s="3" t="s">
        <v>79</v>
      </c>
      <c r="BE158" s="118">
        <f t="shared" si="4"/>
        <v>0</v>
      </c>
      <c r="BF158" s="118">
        <f t="shared" si="5"/>
        <v>0</v>
      </c>
      <c r="BG158" s="118">
        <f t="shared" si="6"/>
        <v>0</v>
      </c>
      <c r="BH158" s="118">
        <f t="shared" si="7"/>
        <v>0</v>
      </c>
      <c r="BI158" s="118">
        <f t="shared" si="8"/>
        <v>0</v>
      </c>
      <c r="BJ158" s="3" t="s">
        <v>88</v>
      </c>
      <c r="BK158" s="118">
        <f t="shared" si="9"/>
        <v>0</v>
      </c>
      <c r="BL158" s="3" t="s">
        <v>118</v>
      </c>
      <c r="BM158" s="117" t="s">
        <v>508</v>
      </c>
    </row>
    <row r="159" spans="1:65" s="15" customFormat="1" ht="24.15" customHeight="1">
      <c r="A159" s="12"/>
      <c r="B159" s="104"/>
      <c r="C159" s="105" t="s">
        <v>511</v>
      </c>
      <c r="D159" s="105" t="s">
        <v>83</v>
      </c>
      <c r="E159" s="106" t="s">
        <v>512</v>
      </c>
      <c r="F159" s="107" t="s">
        <v>513</v>
      </c>
      <c r="G159" s="108" t="s">
        <v>138</v>
      </c>
      <c r="H159" s="109"/>
      <c r="I159" s="109"/>
      <c r="J159" s="110">
        <f t="shared" si="0"/>
        <v>0</v>
      </c>
      <c r="K159" s="111"/>
      <c r="L159" s="13"/>
      <c r="M159" s="112" t="s">
        <v>10</v>
      </c>
      <c r="N159" s="113" t="s">
        <v>31</v>
      </c>
      <c r="O159" s="114"/>
      <c r="P159" s="115">
        <f t="shared" si="1"/>
        <v>0</v>
      </c>
      <c r="Q159" s="115">
        <v>0</v>
      </c>
      <c r="R159" s="115">
        <f t="shared" si="2"/>
        <v>0</v>
      </c>
      <c r="S159" s="115">
        <v>0</v>
      </c>
      <c r="T159" s="116">
        <f t="shared" si="3"/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17" t="s">
        <v>118</v>
      </c>
      <c r="AT159" s="117" t="s">
        <v>83</v>
      </c>
      <c r="AU159" s="117" t="s">
        <v>88</v>
      </c>
      <c r="AY159" s="3" t="s">
        <v>79</v>
      </c>
      <c r="BE159" s="118">
        <f t="shared" si="4"/>
        <v>0</v>
      </c>
      <c r="BF159" s="118">
        <f t="shared" si="5"/>
        <v>0</v>
      </c>
      <c r="BG159" s="118">
        <f t="shared" si="6"/>
        <v>0</v>
      </c>
      <c r="BH159" s="118">
        <f t="shared" si="7"/>
        <v>0</v>
      </c>
      <c r="BI159" s="118">
        <f t="shared" si="8"/>
        <v>0</v>
      </c>
      <c r="BJ159" s="3" t="s">
        <v>88</v>
      </c>
      <c r="BK159" s="118">
        <f t="shared" si="9"/>
        <v>0</v>
      </c>
      <c r="BL159" s="3" t="s">
        <v>118</v>
      </c>
      <c r="BM159" s="117" t="s">
        <v>514</v>
      </c>
    </row>
    <row r="160" spans="1:65" s="15" customFormat="1" ht="24.15" customHeight="1">
      <c r="A160" s="12"/>
      <c r="B160" s="104"/>
      <c r="C160" s="105" t="s">
        <v>158</v>
      </c>
      <c r="D160" s="105" t="s">
        <v>83</v>
      </c>
      <c r="E160" s="106" t="s">
        <v>515</v>
      </c>
      <c r="F160" s="107" t="s">
        <v>516</v>
      </c>
      <c r="G160" s="108" t="s">
        <v>138</v>
      </c>
      <c r="H160" s="109"/>
      <c r="I160" s="109"/>
      <c r="J160" s="110">
        <f t="shared" si="0"/>
        <v>0</v>
      </c>
      <c r="K160" s="111"/>
      <c r="L160" s="13"/>
      <c r="M160" s="112" t="s">
        <v>10</v>
      </c>
      <c r="N160" s="113" t="s">
        <v>31</v>
      </c>
      <c r="O160" s="114"/>
      <c r="P160" s="115">
        <f t="shared" si="1"/>
        <v>0</v>
      </c>
      <c r="Q160" s="115">
        <v>0</v>
      </c>
      <c r="R160" s="115">
        <f t="shared" si="2"/>
        <v>0</v>
      </c>
      <c r="S160" s="115">
        <v>0</v>
      </c>
      <c r="T160" s="116">
        <f t="shared" si="3"/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17" t="s">
        <v>118</v>
      </c>
      <c r="AT160" s="117" t="s">
        <v>83</v>
      </c>
      <c r="AU160" s="117" t="s">
        <v>88</v>
      </c>
      <c r="AY160" s="3" t="s">
        <v>79</v>
      </c>
      <c r="BE160" s="118">
        <f t="shared" si="4"/>
        <v>0</v>
      </c>
      <c r="BF160" s="118">
        <f t="shared" si="5"/>
        <v>0</v>
      </c>
      <c r="BG160" s="118">
        <f t="shared" si="6"/>
        <v>0</v>
      </c>
      <c r="BH160" s="118">
        <f t="shared" si="7"/>
        <v>0</v>
      </c>
      <c r="BI160" s="118">
        <f t="shared" si="8"/>
        <v>0</v>
      </c>
      <c r="BJ160" s="3" t="s">
        <v>88</v>
      </c>
      <c r="BK160" s="118">
        <f t="shared" si="9"/>
        <v>0</v>
      </c>
      <c r="BL160" s="3" t="s">
        <v>118</v>
      </c>
      <c r="BM160" s="117" t="s">
        <v>517</v>
      </c>
    </row>
    <row r="161" spans="1:65" s="91" customFormat="1" ht="22.8" customHeight="1">
      <c r="B161" s="92"/>
      <c r="D161" s="93" t="s">
        <v>75</v>
      </c>
      <c r="E161" s="102" t="s">
        <v>518</v>
      </c>
      <c r="F161" s="102" t="s">
        <v>519</v>
      </c>
      <c r="I161" s="95"/>
      <c r="J161" s="103">
        <f>BK161</f>
        <v>0</v>
      </c>
      <c r="L161" s="92"/>
      <c r="M161" s="96"/>
      <c r="N161" s="97"/>
      <c r="O161" s="97"/>
      <c r="P161" s="98">
        <f>SUM(P162:P172)</f>
        <v>0</v>
      </c>
      <c r="Q161" s="97"/>
      <c r="R161" s="98">
        <f>SUM(R162:R172)</f>
        <v>1.093E-2</v>
      </c>
      <c r="S161" s="97"/>
      <c r="T161" s="99">
        <f>SUM(T162:T172)</f>
        <v>0</v>
      </c>
      <c r="AR161" s="93" t="s">
        <v>88</v>
      </c>
      <c r="AT161" s="100" t="s">
        <v>75</v>
      </c>
      <c r="AU161" s="100" t="s">
        <v>78</v>
      </c>
      <c r="AY161" s="93" t="s">
        <v>79</v>
      </c>
      <c r="BK161" s="101">
        <f>SUM(BK162:BK172)</f>
        <v>0</v>
      </c>
    </row>
    <row r="162" spans="1:65" s="15" customFormat="1" ht="24.15" customHeight="1">
      <c r="A162" s="12"/>
      <c r="B162" s="104"/>
      <c r="C162" s="105" t="s">
        <v>520</v>
      </c>
      <c r="D162" s="105" t="s">
        <v>83</v>
      </c>
      <c r="E162" s="106" t="s">
        <v>521</v>
      </c>
      <c r="F162" s="107" t="s">
        <v>522</v>
      </c>
      <c r="G162" s="108" t="s">
        <v>101</v>
      </c>
      <c r="H162" s="109">
        <v>1</v>
      </c>
      <c r="I162" s="109"/>
      <c r="J162" s="110">
        <f t="shared" ref="J162:J172" si="10">ROUND(I162*H162,2)</f>
        <v>0</v>
      </c>
      <c r="K162" s="111"/>
      <c r="L162" s="13"/>
      <c r="M162" s="112" t="s">
        <v>10</v>
      </c>
      <c r="N162" s="113" t="s">
        <v>31</v>
      </c>
      <c r="O162" s="114"/>
      <c r="P162" s="115">
        <f t="shared" ref="P162:P172" si="11">O162*H162</f>
        <v>0</v>
      </c>
      <c r="Q162" s="115">
        <v>0</v>
      </c>
      <c r="R162" s="115">
        <f t="shared" ref="R162:R172" si="12">Q162*H162</f>
        <v>0</v>
      </c>
      <c r="S162" s="115">
        <v>0</v>
      </c>
      <c r="T162" s="116">
        <f t="shared" ref="T162:T172" si="13">S162*H162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17" t="s">
        <v>118</v>
      </c>
      <c r="AT162" s="117" t="s">
        <v>83</v>
      </c>
      <c r="AU162" s="117" t="s">
        <v>88</v>
      </c>
      <c r="AY162" s="3" t="s">
        <v>79</v>
      </c>
      <c r="BE162" s="118">
        <f t="shared" ref="BE162:BE172" si="14">IF(N162="základná",J162,0)</f>
        <v>0</v>
      </c>
      <c r="BF162" s="118">
        <f t="shared" ref="BF162:BF172" si="15">IF(N162="znížená",J162,0)</f>
        <v>0</v>
      </c>
      <c r="BG162" s="118">
        <f t="shared" ref="BG162:BG172" si="16">IF(N162="zákl. prenesená",J162,0)</f>
        <v>0</v>
      </c>
      <c r="BH162" s="118">
        <f t="shared" ref="BH162:BH172" si="17">IF(N162="zníž. prenesená",J162,0)</f>
        <v>0</v>
      </c>
      <c r="BI162" s="118">
        <f t="shared" ref="BI162:BI172" si="18">IF(N162="nulová",J162,0)</f>
        <v>0</v>
      </c>
      <c r="BJ162" s="3" t="s">
        <v>88</v>
      </c>
      <c r="BK162" s="118">
        <f t="shared" ref="BK162:BK172" si="19">ROUND(I162*H162,2)</f>
        <v>0</v>
      </c>
      <c r="BL162" s="3" t="s">
        <v>118</v>
      </c>
      <c r="BM162" s="117" t="s">
        <v>523</v>
      </c>
    </row>
    <row r="163" spans="1:65" s="15" customFormat="1" ht="21.75" customHeight="1">
      <c r="A163" s="12"/>
      <c r="B163" s="104"/>
      <c r="C163" s="119" t="s">
        <v>524</v>
      </c>
      <c r="D163" s="119" t="s">
        <v>130</v>
      </c>
      <c r="E163" s="120" t="s">
        <v>525</v>
      </c>
      <c r="F163" s="121" t="s">
        <v>526</v>
      </c>
      <c r="G163" s="122" t="s">
        <v>101</v>
      </c>
      <c r="H163" s="123">
        <v>1</v>
      </c>
      <c r="I163" s="123"/>
      <c r="J163" s="124">
        <f t="shared" si="10"/>
        <v>0</v>
      </c>
      <c r="K163" s="125"/>
      <c r="L163" s="126"/>
      <c r="M163" s="127" t="s">
        <v>10</v>
      </c>
      <c r="N163" s="128" t="s">
        <v>31</v>
      </c>
      <c r="O163" s="114"/>
      <c r="P163" s="115">
        <f t="shared" si="11"/>
        <v>0</v>
      </c>
      <c r="Q163" s="115">
        <v>5.0000000000000001E-3</v>
      </c>
      <c r="R163" s="115">
        <f t="shared" si="12"/>
        <v>5.0000000000000001E-3</v>
      </c>
      <c r="S163" s="115">
        <v>0</v>
      </c>
      <c r="T163" s="116">
        <f t="shared" si="13"/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17" t="s">
        <v>133</v>
      </c>
      <c r="AT163" s="117" t="s">
        <v>130</v>
      </c>
      <c r="AU163" s="117" t="s">
        <v>88</v>
      </c>
      <c r="AY163" s="3" t="s">
        <v>79</v>
      </c>
      <c r="BE163" s="118">
        <f t="shared" si="14"/>
        <v>0</v>
      </c>
      <c r="BF163" s="118">
        <f t="shared" si="15"/>
        <v>0</v>
      </c>
      <c r="BG163" s="118">
        <f t="shared" si="16"/>
        <v>0</v>
      </c>
      <c r="BH163" s="118">
        <f t="shared" si="17"/>
        <v>0</v>
      </c>
      <c r="BI163" s="118">
        <f t="shared" si="18"/>
        <v>0</v>
      </c>
      <c r="BJ163" s="3" t="s">
        <v>88</v>
      </c>
      <c r="BK163" s="118">
        <f t="shared" si="19"/>
        <v>0</v>
      </c>
      <c r="BL163" s="3" t="s">
        <v>118</v>
      </c>
      <c r="BM163" s="117" t="s">
        <v>527</v>
      </c>
    </row>
    <row r="164" spans="1:65" s="15" customFormat="1" ht="21.75" customHeight="1">
      <c r="A164" s="12"/>
      <c r="B164" s="104"/>
      <c r="C164" s="105" t="s">
        <v>528</v>
      </c>
      <c r="D164" s="105" t="s">
        <v>83</v>
      </c>
      <c r="E164" s="106" t="s">
        <v>529</v>
      </c>
      <c r="F164" s="107" t="s">
        <v>530</v>
      </c>
      <c r="G164" s="108" t="s">
        <v>101</v>
      </c>
      <c r="H164" s="109">
        <v>1</v>
      </c>
      <c r="I164" s="109"/>
      <c r="J164" s="110">
        <f t="shared" si="10"/>
        <v>0</v>
      </c>
      <c r="K164" s="111"/>
      <c r="L164" s="13"/>
      <c r="M164" s="112" t="s">
        <v>10</v>
      </c>
      <c r="N164" s="113" t="s">
        <v>31</v>
      </c>
      <c r="O164" s="114"/>
      <c r="P164" s="115">
        <f t="shared" si="11"/>
        <v>0</v>
      </c>
      <c r="Q164" s="115">
        <v>0</v>
      </c>
      <c r="R164" s="115">
        <f t="shared" si="12"/>
        <v>0</v>
      </c>
      <c r="S164" s="115">
        <v>0</v>
      </c>
      <c r="T164" s="116">
        <f t="shared" si="13"/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17" t="s">
        <v>118</v>
      </c>
      <c r="AT164" s="117" t="s">
        <v>83</v>
      </c>
      <c r="AU164" s="117" t="s">
        <v>88</v>
      </c>
      <c r="AY164" s="3" t="s">
        <v>79</v>
      </c>
      <c r="BE164" s="118">
        <f t="shared" si="14"/>
        <v>0</v>
      </c>
      <c r="BF164" s="118">
        <f t="shared" si="15"/>
        <v>0</v>
      </c>
      <c r="BG164" s="118">
        <f t="shared" si="16"/>
        <v>0</v>
      </c>
      <c r="BH164" s="118">
        <f t="shared" si="17"/>
        <v>0</v>
      </c>
      <c r="BI164" s="118">
        <f t="shared" si="18"/>
        <v>0</v>
      </c>
      <c r="BJ164" s="3" t="s">
        <v>88</v>
      </c>
      <c r="BK164" s="118">
        <f t="shared" si="19"/>
        <v>0</v>
      </c>
      <c r="BL164" s="3" t="s">
        <v>118</v>
      </c>
      <c r="BM164" s="117" t="s">
        <v>531</v>
      </c>
    </row>
    <row r="165" spans="1:65" s="15" customFormat="1" ht="33" customHeight="1">
      <c r="A165" s="12"/>
      <c r="B165" s="104"/>
      <c r="C165" s="119" t="s">
        <v>532</v>
      </c>
      <c r="D165" s="119" t="s">
        <v>130</v>
      </c>
      <c r="E165" s="120" t="s">
        <v>533</v>
      </c>
      <c r="F165" s="121" t="s">
        <v>534</v>
      </c>
      <c r="G165" s="122" t="s">
        <v>101</v>
      </c>
      <c r="H165" s="123">
        <v>1</v>
      </c>
      <c r="I165" s="123"/>
      <c r="J165" s="124">
        <f t="shared" si="10"/>
        <v>0</v>
      </c>
      <c r="K165" s="125"/>
      <c r="L165" s="126"/>
      <c r="M165" s="127" t="s">
        <v>10</v>
      </c>
      <c r="N165" s="128" t="s">
        <v>31</v>
      </c>
      <c r="O165" s="114"/>
      <c r="P165" s="115">
        <f t="shared" si="11"/>
        <v>0</v>
      </c>
      <c r="Q165" s="115">
        <v>2.0500000000000002E-3</v>
      </c>
      <c r="R165" s="115">
        <f t="shared" si="12"/>
        <v>2.0500000000000002E-3</v>
      </c>
      <c r="S165" s="115">
        <v>0</v>
      </c>
      <c r="T165" s="116">
        <f t="shared" si="13"/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17" t="s">
        <v>133</v>
      </c>
      <c r="AT165" s="117" t="s">
        <v>130</v>
      </c>
      <c r="AU165" s="117" t="s">
        <v>88</v>
      </c>
      <c r="AY165" s="3" t="s">
        <v>79</v>
      </c>
      <c r="BE165" s="118">
        <f t="shared" si="14"/>
        <v>0</v>
      </c>
      <c r="BF165" s="118">
        <f t="shared" si="15"/>
        <v>0</v>
      </c>
      <c r="BG165" s="118">
        <f t="shared" si="16"/>
        <v>0</v>
      </c>
      <c r="BH165" s="118">
        <f t="shared" si="17"/>
        <v>0</v>
      </c>
      <c r="BI165" s="118">
        <f t="shared" si="18"/>
        <v>0</v>
      </c>
      <c r="BJ165" s="3" t="s">
        <v>88</v>
      </c>
      <c r="BK165" s="118">
        <f t="shared" si="19"/>
        <v>0</v>
      </c>
      <c r="BL165" s="3" t="s">
        <v>118</v>
      </c>
      <c r="BM165" s="117" t="s">
        <v>535</v>
      </c>
    </row>
    <row r="166" spans="1:65" s="15" customFormat="1" ht="21.75" customHeight="1">
      <c r="A166" s="12"/>
      <c r="B166" s="104"/>
      <c r="C166" s="119" t="s">
        <v>536</v>
      </c>
      <c r="D166" s="119" t="s">
        <v>130</v>
      </c>
      <c r="E166" s="120" t="s">
        <v>537</v>
      </c>
      <c r="F166" s="121" t="s">
        <v>538</v>
      </c>
      <c r="G166" s="122" t="s">
        <v>101</v>
      </c>
      <c r="H166" s="123">
        <v>2</v>
      </c>
      <c r="I166" s="123"/>
      <c r="J166" s="124">
        <f t="shared" si="10"/>
        <v>0</v>
      </c>
      <c r="K166" s="125"/>
      <c r="L166" s="126"/>
      <c r="M166" s="127" t="s">
        <v>10</v>
      </c>
      <c r="N166" s="128" t="s">
        <v>31</v>
      </c>
      <c r="O166" s="114"/>
      <c r="P166" s="115">
        <f t="shared" si="11"/>
        <v>0</v>
      </c>
      <c r="Q166" s="115">
        <v>2.5999999999999998E-4</v>
      </c>
      <c r="R166" s="115">
        <f t="shared" si="12"/>
        <v>5.1999999999999995E-4</v>
      </c>
      <c r="S166" s="115">
        <v>0</v>
      </c>
      <c r="T166" s="116">
        <f t="shared" si="13"/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17" t="s">
        <v>133</v>
      </c>
      <c r="AT166" s="117" t="s">
        <v>130</v>
      </c>
      <c r="AU166" s="117" t="s">
        <v>88</v>
      </c>
      <c r="AY166" s="3" t="s">
        <v>79</v>
      </c>
      <c r="BE166" s="118">
        <f t="shared" si="14"/>
        <v>0</v>
      </c>
      <c r="BF166" s="118">
        <f t="shared" si="15"/>
        <v>0</v>
      </c>
      <c r="BG166" s="118">
        <f t="shared" si="16"/>
        <v>0</v>
      </c>
      <c r="BH166" s="118">
        <f t="shared" si="17"/>
        <v>0</v>
      </c>
      <c r="BI166" s="118">
        <f t="shared" si="18"/>
        <v>0</v>
      </c>
      <c r="BJ166" s="3" t="s">
        <v>88</v>
      </c>
      <c r="BK166" s="118">
        <f t="shared" si="19"/>
        <v>0</v>
      </c>
      <c r="BL166" s="3" t="s">
        <v>118</v>
      </c>
      <c r="BM166" s="117" t="s">
        <v>539</v>
      </c>
    </row>
    <row r="167" spans="1:65" s="15" customFormat="1" ht="24.15" customHeight="1">
      <c r="A167" s="12"/>
      <c r="B167" s="104"/>
      <c r="C167" s="119" t="s">
        <v>540</v>
      </c>
      <c r="D167" s="119" t="s">
        <v>130</v>
      </c>
      <c r="E167" s="120" t="s">
        <v>541</v>
      </c>
      <c r="F167" s="121" t="s">
        <v>542</v>
      </c>
      <c r="G167" s="122" t="s">
        <v>101</v>
      </c>
      <c r="H167" s="123">
        <v>2</v>
      </c>
      <c r="I167" s="123"/>
      <c r="J167" s="124">
        <f t="shared" si="10"/>
        <v>0</v>
      </c>
      <c r="K167" s="125"/>
      <c r="L167" s="126"/>
      <c r="M167" s="127" t="s">
        <v>10</v>
      </c>
      <c r="N167" s="128" t="s">
        <v>31</v>
      </c>
      <c r="O167" s="114"/>
      <c r="P167" s="115">
        <f t="shared" si="11"/>
        <v>0</v>
      </c>
      <c r="Q167" s="115">
        <v>0</v>
      </c>
      <c r="R167" s="115">
        <f t="shared" si="12"/>
        <v>0</v>
      </c>
      <c r="S167" s="115">
        <v>0</v>
      </c>
      <c r="T167" s="116">
        <f t="shared" si="13"/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17" t="s">
        <v>133</v>
      </c>
      <c r="AT167" s="117" t="s">
        <v>130</v>
      </c>
      <c r="AU167" s="117" t="s">
        <v>88</v>
      </c>
      <c r="AY167" s="3" t="s">
        <v>79</v>
      </c>
      <c r="BE167" s="118">
        <f t="shared" si="14"/>
        <v>0</v>
      </c>
      <c r="BF167" s="118">
        <f t="shared" si="15"/>
        <v>0</v>
      </c>
      <c r="BG167" s="118">
        <f t="shared" si="16"/>
        <v>0</v>
      </c>
      <c r="BH167" s="118">
        <f t="shared" si="17"/>
        <v>0</v>
      </c>
      <c r="BI167" s="118">
        <f t="shared" si="18"/>
        <v>0</v>
      </c>
      <c r="BJ167" s="3" t="s">
        <v>88</v>
      </c>
      <c r="BK167" s="118">
        <f t="shared" si="19"/>
        <v>0</v>
      </c>
      <c r="BL167" s="3" t="s">
        <v>118</v>
      </c>
      <c r="BM167" s="117" t="s">
        <v>543</v>
      </c>
    </row>
    <row r="168" spans="1:65" s="15" customFormat="1" ht="24.15" customHeight="1">
      <c r="A168" s="12"/>
      <c r="B168" s="104"/>
      <c r="C168" s="105" t="s">
        <v>544</v>
      </c>
      <c r="D168" s="105" t="s">
        <v>83</v>
      </c>
      <c r="E168" s="106" t="s">
        <v>545</v>
      </c>
      <c r="F168" s="107" t="s">
        <v>546</v>
      </c>
      <c r="G168" s="108" t="s">
        <v>101</v>
      </c>
      <c r="H168" s="109">
        <v>1</v>
      </c>
      <c r="I168" s="109"/>
      <c r="J168" s="110">
        <f t="shared" si="10"/>
        <v>0</v>
      </c>
      <c r="K168" s="111"/>
      <c r="L168" s="13"/>
      <c r="M168" s="112" t="s">
        <v>10</v>
      </c>
      <c r="N168" s="113" t="s">
        <v>31</v>
      </c>
      <c r="O168" s="114"/>
      <c r="P168" s="115">
        <f t="shared" si="11"/>
        <v>0</v>
      </c>
      <c r="Q168" s="115">
        <v>0</v>
      </c>
      <c r="R168" s="115">
        <f t="shared" si="12"/>
        <v>0</v>
      </c>
      <c r="S168" s="115">
        <v>0</v>
      </c>
      <c r="T168" s="116">
        <f t="shared" si="13"/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17" t="s">
        <v>118</v>
      </c>
      <c r="AT168" s="117" t="s">
        <v>83</v>
      </c>
      <c r="AU168" s="117" t="s">
        <v>88</v>
      </c>
      <c r="AY168" s="3" t="s">
        <v>79</v>
      </c>
      <c r="BE168" s="118">
        <f t="shared" si="14"/>
        <v>0</v>
      </c>
      <c r="BF168" s="118">
        <f t="shared" si="15"/>
        <v>0</v>
      </c>
      <c r="BG168" s="118">
        <f t="shared" si="16"/>
        <v>0</v>
      </c>
      <c r="BH168" s="118">
        <f t="shared" si="17"/>
        <v>0</v>
      </c>
      <c r="BI168" s="118">
        <f t="shared" si="18"/>
        <v>0</v>
      </c>
      <c r="BJ168" s="3" t="s">
        <v>88</v>
      </c>
      <c r="BK168" s="118">
        <f t="shared" si="19"/>
        <v>0</v>
      </c>
      <c r="BL168" s="3" t="s">
        <v>118</v>
      </c>
      <c r="BM168" s="117" t="s">
        <v>547</v>
      </c>
    </row>
    <row r="169" spans="1:65" s="15" customFormat="1" ht="24.15" customHeight="1">
      <c r="A169" s="12"/>
      <c r="B169" s="104"/>
      <c r="C169" s="119" t="s">
        <v>154</v>
      </c>
      <c r="D169" s="119" t="s">
        <v>130</v>
      </c>
      <c r="E169" s="120" t="s">
        <v>548</v>
      </c>
      <c r="F169" s="121" t="s">
        <v>549</v>
      </c>
      <c r="G169" s="122" t="s">
        <v>101</v>
      </c>
      <c r="H169" s="123">
        <v>1</v>
      </c>
      <c r="I169" s="123"/>
      <c r="J169" s="124">
        <f t="shared" si="10"/>
        <v>0</v>
      </c>
      <c r="K169" s="125"/>
      <c r="L169" s="126"/>
      <c r="M169" s="127" t="s">
        <v>10</v>
      </c>
      <c r="N169" s="128" t="s">
        <v>31</v>
      </c>
      <c r="O169" s="114"/>
      <c r="P169" s="115">
        <f t="shared" si="11"/>
        <v>0</v>
      </c>
      <c r="Q169" s="115">
        <v>3.3600000000000001E-3</v>
      </c>
      <c r="R169" s="115">
        <f t="shared" si="12"/>
        <v>3.3600000000000001E-3</v>
      </c>
      <c r="S169" s="115">
        <v>0</v>
      </c>
      <c r="T169" s="116">
        <f t="shared" si="13"/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17" t="s">
        <v>133</v>
      </c>
      <c r="AT169" s="117" t="s">
        <v>130</v>
      </c>
      <c r="AU169" s="117" t="s">
        <v>88</v>
      </c>
      <c r="AY169" s="3" t="s">
        <v>79</v>
      </c>
      <c r="BE169" s="118">
        <f t="shared" si="14"/>
        <v>0</v>
      </c>
      <c r="BF169" s="118">
        <f t="shared" si="15"/>
        <v>0</v>
      </c>
      <c r="BG169" s="118">
        <f t="shared" si="16"/>
        <v>0</v>
      </c>
      <c r="BH169" s="118">
        <f t="shared" si="17"/>
        <v>0</v>
      </c>
      <c r="BI169" s="118">
        <f t="shared" si="18"/>
        <v>0</v>
      </c>
      <c r="BJ169" s="3" t="s">
        <v>88</v>
      </c>
      <c r="BK169" s="118">
        <f t="shared" si="19"/>
        <v>0</v>
      </c>
      <c r="BL169" s="3" t="s">
        <v>118</v>
      </c>
      <c r="BM169" s="117" t="s">
        <v>550</v>
      </c>
    </row>
    <row r="170" spans="1:65" s="15" customFormat="1" ht="21.75" customHeight="1">
      <c r="A170" s="12"/>
      <c r="B170" s="104"/>
      <c r="C170" s="105" t="s">
        <v>268</v>
      </c>
      <c r="D170" s="105" t="s">
        <v>83</v>
      </c>
      <c r="E170" s="106" t="s">
        <v>551</v>
      </c>
      <c r="F170" s="107" t="s">
        <v>552</v>
      </c>
      <c r="G170" s="108" t="s">
        <v>138</v>
      </c>
      <c r="H170" s="109"/>
      <c r="I170" s="109"/>
      <c r="J170" s="110">
        <f t="shared" si="10"/>
        <v>0</v>
      </c>
      <c r="K170" s="111"/>
      <c r="L170" s="13"/>
      <c r="M170" s="112" t="s">
        <v>10</v>
      </c>
      <c r="N170" s="113" t="s">
        <v>31</v>
      </c>
      <c r="O170" s="114"/>
      <c r="P170" s="115">
        <f t="shared" si="11"/>
        <v>0</v>
      </c>
      <c r="Q170" s="115">
        <v>0</v>
      </c>
      <c r="R170" s="115">
        <f t="shared" si="12"/>
        <v>0</v>
      </c>
      <c r="S170" s="115">
        <v>0</v>
      </c>
      <c r="T170" s="116">
        <f t="shared" si="13"/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17" t="s">
        <v>118</v>
      </c>
      <c r="AT170" s="117" t="s">
        <v>83</v>
      </c>
      <c r="AU170" s="117" t="s">
        <v>88</v>
      </c>
      <c r="AY170" s="3" t="s">
        <v>79</v>
      </c>
      <c r="BE170" s="118">
        <f t="shared" si="14"/>
        <v>0</v>
      </c>
      <c r="BF170" s="118">
        <f t="shared" si="15"/>
        <v>0</v>
      </c>
      <c r="BG170" s="118">
        <f t="shared" si="16"/>
        <v>0</v>
      </c>
      <c r="BH170" s="118">
        <f t="shared" si="17"/>
        <v>0</v>
      </c>
      <c r="BI170" s="118">
        <f t="shared" si="18"/>
        <v>0</v>
      </c>
      <c r="BJ170" s="3" t="s">
        <v>88</v>
      </c>
      <c r="BK170" s="118">
        <f t="shared" si="19"/>
        <v>0</v>
      </c>
      <c r="BL170" s="3" t="s">
        <v>118</v>
      </c>
      <c r="BM170" s="117" t="s">
        <v>268</v>
      </c>
    </row>
    <row r="171" spans="1:65" s="15" customFormat="1" ht="24.15" customHeight="1">
      <c r="A171" s="12"/>
      <c r="B171" s="104"/>
      <c r="C171" s="105" t="s">
        <v>553</v>
      </c>
      <c r="D171" s="105" t="s">
        <v>83</v>
      </c>
      <c r="E171" s="106" t="s">
        <v>554</v>
      </c>
      <c r="F171" s="107" t="s">
        <v>555</v>
      </c>
      <c r="G171" s="108" t="s">
        <v>138</v>
      </c>
      <c r="H171" s="109"/>
      <c r="I171" s="109"/>
      <c r="J171" s="110">
        <f t="shared" si="10"/>
        <v>0</v>
      </c>
      <c r="K171" s="111"/>
      <c r="L171" s="13"/>
      <c r="M171" s="112" t="s">
        <v>10</v>
      </c>
      <c r="N171" s="113" t="s">
        <v>31</v>
      </c>
      <c r="O171" s="114"/>
      <c r="P171" s="115">
        <f t="shared" si="11"/>
        <v>0</v>
      </c>
      <c r="Q171" s="115">
        <v>0</v>
      </c>
      <c r="R171" s="115">
        <f t="shared" si="12"/>
        <v>0</v>
      </c>
      <c r="S171" s="115">
        <v>0</v>
      </c>
      <c r="T171" s="116">
        <f t="shared" si="13"/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17" t="s">
        <v>118</v>
      </c>
      <c r="AT171" s="117" t="s">
        <v>83</v>
      </c>
      <c r="AU171" s="117" t="s">
        <v>88</v>
      </c>
      <c r="AY171" s="3" t="s">
        <v>79</v>
      </c>
      <c r="BE171" s="118">
        <f t="shared" si="14"/>
        <v>0</v>
      </c>
      <c r="BF171" s="118">
        <f t="shared" si="15"/>
        <v>0</v>
      </c>
      <c r="BG171" s="118">
        <f t="shared" si="16"/>
        <v>0</v>
      </c>
      <c r="BH171" s="118">
        <f t="shared" si="17"/>
        <v>0</v>
      </c>
      <c r="BI171" s="118">
        <f t="shared" si="18"/>
        <v>0</v>
      </c>
      <c r="BJ171" s="3" t="s">
        <v>88</v>
      </c>
      <c r="BK171" s="118">
        <f t="shared" si="19"/>
        <v>0</v>
      </c>
      <c r="BL171" s="3" t="s">
        <v>118</v>
      </c>
      <c r="BM171" s="117" t="s">
        <v>553</v>
      </c>
    </row>
    <row r="172" spans="1:65" s="15" customFormat="1" ht="24.15" customHeight="1">
      <c r="A172" s="12"/>
      <c r="B172" s="104"/>
      <c r="C172" s="105" t="s">
        <v>556</v>
      </c>
      <c r="D172" s="105" t="s">
        <v>83</v>
      </c>
      <c r="E172" s="106" t="s">
        <v>557</v>
      </c>
      <c r="F172" s="107" t="s">
        <v>558</v>
      </c>
      <c r="G172" s="108" t="s">
        <v>271</v>
      </c>
      <c r="H172" s="109">
        <v>1</v>
      </c>
      <c r="I172" s="109"/>
      <c r="J172" s="110">
        <f t="shared" si="10"/>
        <v>0</v>
      </c>
      <c r="K172" s="111"/>
      <c r="L172" s="13"/>
      <c r="M172" s="112" t="s">
        <v>10</v>
      </c>
      <c r="N172" s="113" t="s">
        <v>31</v>
      </c>
      <c r="O172" s="114"/>
      <c r="P172" s="115">
        <f t="shared" si="11"/>
        <v>0</v>
      </c>
      <c r="Q172" s="115">
        <v>0</v>
      </c>
      <c r="R172" s="115">
        <f t="shared" si="12"/>
        <v>0</v>
      </c>
      <c r="S172" s="115">
        <v>0</v>
      </c>
      <c r="T172" s="116">
        <f t="shared" si="13"/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17" t="s">
        <v>402</v>
      </c>
      <c r="AT172" s="117" t="s">
        <v>83</v>
      </c>
      <c r="AU172" s="117" t="s">
        <v>88</v>
      </c>
      <c r="AY172" s="3" t="s">
        <v>79</v>
      </c>
      <c r="BE172" s="118">
        <f t="shared" si="14"/>
        <v>0</v>
      </c>
      <c r="BF172" s="118">
        <f t="shared" si="15"/>
        <v>0</v>
      </c>
      <c r="BG172" s="118">
        <f t="shared" si="16"/>
        <v>0</v>
      </c>
      <c r="BH172" s="118">
        <f t="shared" si="17"/>
        <v>0</v>
      </c>
      <c r="BI172" s="118">
        <f t="shared" si="18"/>
        <v>0</v>
      </c>
      <c r="BJ172" s="3" t="s">
        <v>88</v>
      </c>
      <c r="BK172" s="118">
        <f t="shared" si="19"/>
        <v>0</v>
      </c>
      <c r="BL172" s="3" t="s">
        <v>402</v>
      </c>
      <c r="BM172" s="117" t="s">
        <v>556</v>
      </c>
    </row>
    <row r="173" spans="1:65" s="91" customFormat="1" ht="22.8" customHeight="1">
      <c r="B173" s="92"/>
      <c r="D173" s="93" t="s">
        <v>75</v>
      </c>
      <c r="E173" s="102" t="s">
        <v>144</v>
      </c>
      <c r="F173" s="102" t="s">
        <v>559</v>
      </c>
      <c r="I173" s="95"/>
      <c r="J173" s="103">
        <f>BK173</f>
        <v>0</v>
      </c>
      <c r="L173" s="92"/>
      <c r="M173" s="96"/>
      <c r="N173" s="97"/>
      <c r="O173" s="97"/>
      <c r="P173" s="98">
        <f>SUM(P174:P179)</f>
        <v>0</v>
      </c>
      <c r="Q173" s="97"/>
      <c r="R173" s="98">
        <f>SUM(R174:R179)</f>
        <v>1.3757609000000002E-2</v>
      </c>
      <c r="S173" s="97"/>
      <c r="T173" s="99">
        <f>SUM(T174:T179)</f>
        <v>0</v>
      </c>
      <c r="AR173" s="93" t="s">
        <v>88</v>
      </c>
      <c r="AT173" s="100" t="s">
        <v>75</v>
      </c>
      <c r="AU173" s="100" t="s">
        <v>78</v>
      </c>
      <c r="AY173" s="93" t="s">
        <v>79</v>
      </c>
      <c r="BK173" s="101">
        <f>SUM(BK174:BK179)</f>
        <v>0</v>
      </c>
    </row>
    <row r="174" spans="1:65" s="15" customFormat="1" ht="21.75" customHeight="1">
      <c r="A174" s="12"/>
      <c r="B174" s="104"/>
      <c r="C174" s="105" t="s">
        <v>560</v>
      </c>
      <c r="D174" s="105" t="s">
        <v>83</v>
      </c>
      <c r="E174" s="106" t="s">
        <v>561</v>
      </c>
      <c r="F174" s="107" t="s">
        <v>562</v>
      </c>
      <c r="G174" s="108" t="s">
        <v>127</v>
      </c>
      <c r="H174" s="109">
        <v>1.5</v>
      </c>
      <c r="I174" s="109"/>
      <c r="J174" s="110">
        <f t="shared" ref="J174:J179" si="20">ROUND(I174*H174,2)</f>
        <v>0</v>
      </c>
      <c r="K174" s="111"/>
      <c r="L174" s="13"/>
      <c r="M174" s="112" t="s">
        <v>10</v>
      </c>
      <c r="N174" s="113" t="s">
        <v>31</v>
      </c>
      <c r="O174" s="114"/>
      <c r="P174" s="115">
        <f t="shared" ref="P174:P179" si="21">O174*H174</f>
        <v>0</v>
      </c>
      <c r="Q174" s="115">
        <v>1.478406E-3</v>
      </c>
      <c r="R174" s="115">
        <f t="shared" ref="R174:R179" si="22">Q174*H174</f>
        <v>2.2176090000000002E-3</v>
      </c>
      <c r="S174" s="115">
        <v>0</v>
      </c>
      <c r="T174" s="116">
        <f t="shared" ref="T174:T179" si="23">S174*H174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17" t="s">
        <v>118</v>
      </c>
      <c r="AT174" s="117" t="s">
        <v>83</v>
      </c>
      <c r="AU174" s="117" t="s">
        <v>88</v>
      </c>
      <c r="AY174" s="3" t="s">
        <v>79</v>
      </c>
      <c r="BE174" s="118">
        <f t="shared" ref="BE174:BE179" si="24">IF(N174="základná",J174,0)</f>
        <v>0</v>
      </c>
      <c r="BF174" s="118">
        <f t="shared" ref="BF174:BF179" si="25">IF(N174="znížená",J174,0)</f>
        <v>0</v>
      </c>
      <c r="BG174" s="118">
        <f t="shared" ref="BG174:BG179" si="26">IF(N174="zákl. prenesená",J174,0)</f>
        <v>0</v>
      </c>
      <c r="BH174" s="118">
        <f t="shared" ref="BH174:BH179" si="27">IF(N174="zníž. prenesená",J174,0)</f>
        <v>0</v>
      </c>
      <c r="BI174" s="118">
        <f t="shared" ref="BI174:BI179" si="28">IF(N174="nulová",J174,0)</f>
        <v>0</v>
      </c>
      <c r="BJ174" s="3" t="s">
        <v>88</v>
      </c>
      <c r="BK174" s="118">
        <f t="shared" ref="BK174:BK179" si="29">ROUND(I174*H174,2)</f>
        <v>0</v>
      </c>
      <c r="BL174" s="3" t="s">
        <v>118</v>
      </c>
      <c r="BM174" s="117" t="s">
        <v>563</v>
      </c>
    </row>
    <row r="175" spans="1:65" s="15" customFormat="1" ht="21.75" customHeight="1">
      <c r="A175" s="12"/>
      <c r="B175" s="104"/>
      <c r="C175" s="105" t="s">
        <v>564</v>
      </c>
      <c r="D175" s="105" t="s">
        <v>83</v>
      </c>
      <c r="E175" s="106" t="s">
        <v>565</v>
      </c>
      <c r="F175" s="107" t="s">
        <v>566</v>
      </c>
      <c r="G175" s="108" t="s">
        <v>127</v>
      </c>
      <c r="H175" s="109">
        <v>5</v>
      </c>
      <c r="I175" s="109"/>
      <c r="J175" s="110">
        <f t="shared" si="20"/>
        <v>0</v>
      </c>
      <c r="K175" s="111"/>
      <c r="L175" s="13"/>
      <c r="M175" s="112" t="s">
        <v>10</v>
      </c>
      <c r="N175" s="113" t="s">
        <v>31</v>
      </c>
      <c r="O175" s="114"/>
      <c r="P175" s="115">
        <f t="shared" si="21"/>
        <v>0</v>
      </c>
      <c r="Q175" s="115">
        <v>1.92E-3</v>
      </c>
      <c r="R175" s="115">
        <f t="shared" si="22"/>
        <v>9.6000000000000009E-3</v>
      </c>
      <c r="S175" s="115">
        <v>0</v>
      </c>
      <c r="T175" s="116">
        <f t="shared" si="23"/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17" t="s">
        <v>118</v>
      </c>
      <c r="AT175" s="117" t="s">
        <v>83</v>
      </c>
      <c r="AU175" s="117" t="s">
        <v>88</v>
      </c>
      <c r="AY175" s="3" t="s">
        <v>79</v>
      </c>
      <c r="BE175" s="118">
        <f t="shared" si="24"/>
        <v>0</v>
      </c>
      <c r="BF175" s="118">
        <f t="shared" si="25"/>
        <v>0</v>
      </c>
      <c r="BG175" s="118">
        <f t="shared" si="26"/>
        <v>0</v>
      </c>
      <c r="BH175" s="118">
        <f t="shared" si="27"/>
        <v>0</v>
      </c>
      <c r="BI175" s="118">
        <f t="shared" si="28"/>
        <v>0</v>
      </c>
      <c r="BJ175" s="3" t="s">
        <v>88</v>
      </c>
      <c r="BK175" s="118">
        <f t="shared" si="29"/>
        <v>0</v>
      </c>
      <c r="BL175" s="3" t="s">
        <v>118</v>
      </c>
      <c r="BM175" s="117" t="s">
        <v>567</v>
      </c>
    </row>
    <row r="176" spans="1:65" s="15" customFormat="1" ht="24.15" customHeight="1">
      <c r="A176" s="12"/>
      <c r="B176" s="104"/>
      <c r="C176" s="105" t="s">
        <v>568</v>
      </c>
      <c r="D176" s="105" t="s">
        <v>83</v>
      </c>
      <c r="E176" s="106" t="s">
        <v>569</v>
      </c>
      <c r="F176" s="107" t="s">
        <v>570</v>
      </c>
      <c r="G176" s="108" t="s">
        <v>127</v>
      </c>
      <c r="H176" s="109">
        <v>6.5</v>
      </c>
      <c r="I176" s="109"/>
      <c r="J176" s="110">
        <f t="shared" si="20"/>
        <v>0</v>
      </c>
      <c r="K176" s="111"/>
      <c r="L176" s="13"/>
      <c r="M176" s="112" t="s">
        <v>10</v>
      </c>
      <c r="N176" s="113" t="s">
        <v>31</v>
      </c>
      <c r="O176" s="114"/>
      <c r="P176" s="115">
        <f t="shared" si="21"/>
        <v>0</v>
      </c>
      <c r="Q176" s="115">
        <v>0</v>
      </c>
      <c r="R176" s="115">
        <f t="shared" si="22"/>
        <v>0</v>
      </c>
      <c r="S176" s="115">
        <v>0</v>
      </c>
      <c r="T176" s="116">
        <f t="shared" si="23"/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17" t="s">
        <v>118</v>
      </c>
      <c r="AT176" s="117" t="s">
        <v>83</v>
      </c>
      <c r="AU176" s="117" t="s">
        <v>88</v>
      </c>
      <c r="AY176" s="3" t="s">
        <v>79</v>
      </c>
      <c r="BE176" s="118">
        <f t="shared" si="24"/>
        <v>0</v>
      </c>
      <c r="BF176" s="118">
        <f t="shared" si="25"/>
        <v>0</v>
      </c>
      <c r="BG176" s="118">
        <f t="shared" si="26"/>
        <v>0</v>
      </c>
      <c r="BH176" s="118">
        <f t="shared" si="27"/>
        <v>0</v>
      </c>
      <c r="BI176" s="118">
        <f t="shared" si="28"/>
        <v>0</v>
      </c>
      <c r="BJ176" s="3" t="s">
        <v>88</v>
      </c>
      <c r="BK176" s="118">
        <f t="shared" si="29"/>
        <v>0</v>
      </c>
      <c r="BL176" s="3" t="s">
        <v>118</v>
      </c>
      <c r="BM176" s="117" t="s">
        <v>571</v>
      </c>
    </row>
    <row r="177" spans="1:65" s="15" customFormat="1" ht="21.75" customHeight="1">
      <c r="A177" s="12"/>
      <c r="B177" s="104"/>
      <c r="C177" s="105" t="s">
        <v>572</v>
      </c>
      <c r="D177" s="105" t="s">
        <v>83</v>
      </c>
      <c r="E177" s="106" t="s">
        <v>573</v>
      </c>
      <c r="F177" s="107" t="s">
        <v>574</v>
      </c>
      <c r="G177" s="108" t="s">
        <v>271</v>
      </c>
      <c r="H177" s="109">
        <v>1</v>
      </c>
      <c r="I177" s="109"/>
      <c r="J177" s="110">
        <f t="shared" si="20"/>
        <v>0</v>
      </c>
      <c r="K177" s="111"/>
      <c r="L177" s="13"/>
      <c r="M177" s="112" t="s">
        <v>10</v>
      </c>
      <c r="N177" s="113" t="s">
        <v>31</v>
      </c>
      <c r="O177" s="114"/>
      <c r="P177" s="115">
        <f t="shared" si="21"/>
        <v>0</v>
      </c>
      <c r="Q177" s="115">
        <v>1.9400000000000001E-3</v>
      </c>
      <c r="R177" s="115">
        <f t="shared" si="22"/>
        <v>1.9400000000000001E-3</v>
      </c>
      <c r="S177" s="115">
        <v>0</v>
      </c>
      <c r="T177" s="116">
        <f t="shared" si="23"/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17" t="s">
        <v>118</v>
      </c>
      <c r="AT177" s="117" t="s">
        <v>83</v>
      </c>
      <c r="AU177" s="117" t="s">
        <v>88</v>
      </c>
      <c r="AY177" s="3" t="s">
        <v>79</v>
      </c>
      <c r="BE177" s="118">
        <f t="shared" si="24"/>
        <v>0</v>
      </c>
      <c r="BF177" s="118">
        <f t="shared" si="25"/>
        <v>0</v>
      </c>
      <c r="BG177" s="118">
        <f t="shared" si="26"/>
        <v>0</v>
      </c>
      <c r="BH177" s="118">
        <f t="shared" si="27"/>
        <v>0</v>
      </c>
      <c r="BI177" s="118">
        <f t="shared" si="28"/>
        <v>0</v>
      </c>
      <c r="BJ177" s="3" t="s">
        <v>88</v>
      </c>
      <c r="BK177" s="118">
        <f t="shared" si="29"/>
        <v>0</v>
      </c>
      <c r="BL177" s="3" t="s">
        <v>118</v>
      </c>
      <c r="BM177" s="117" t="s">
        <v>572</v>
      </c>
    </row>
    <row r="178" spans="1:65" s="15" customFormat="1" ht="24.15" customHeight="1">
      <c r="A178" s="12"/>
      <c r="B178" s="104"/>
      <c r="C178" s="105" t="s">
        <v>575</v>
      </c>
      <c r="D178" s="105" t="s">
        <v>83</v>
      </c>
      <c r="E178" s="106" t="s">
        <v>223</v>
      </c>
      <c r="F178" s="107" t="s">
        <v>224</v>
      </c>
      <c r="G178" s="108" t="s">
        <v>138</v>
      </c>
      <c r="H178" s="109"/>
      <c r="I178" s="109"/>
      <c r="J178" s="110">
        <f t="shared" si="20"/>
        <v>0</v>
      </c>
      <c r="K178" s="111"/>
      <c r="L178" s="13"/>
      <c r="M178" s="112" t="s">
        <v>10</v>
      </c>
      <c r="N178" s="113" t="s">
        <v>31</v>
      </c>
      <c r="O178" s="114"/>
      <c r="P178" s="115">
        <f t="shared" si="21"/>
        <v>0</v>
      </c>
      <c r="Q178" s="115">
        <v>0</v>
      </c>
      <c r="R178" s="115">
        <f t="shared" si="22"/>
        <v>0</v>
      </c>
      <c r="S178" s="115">
        <v>0</v>
      </c>
      <c r="T178" s="116">
        <f t="shared" si="23"/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17" t="s">
        <v>118</v>
      </c>
      <c r="AT178" s="117" t="s">
        <v>83</v>
      </c>
      <c r="AU178" s="117" t="s">
        <v>88</v>
      </c>
      <c r="AY178" s="3" t="s">
        <v>79</v>
      </c>
      <c r="BE178" s="118">
        <f t="shared" si="24"/>
        <v>0</v>
      </c>
      <c r="BF178" s="118">
        <f t="shared" si="25"/>
        <v>0</v>
      </c>
      <c r="BG178" s="118">
        <f t="shared" si="26"/>
        <v>0</v>
      </c>
      <c r="BH178" s="118">
        <f t="shared" si="27"/>
        <v>0</v>
      </c>
      <c r="BI178" s="118">
        <f t="shared" si="28"/>
        <v>0</v>
      </c>
      <c r="BJ178" s="3" t="s">
        <v>88</v>
      </c>
      <c r="BK178" s="118">
        <f t="shared" si="29"/>
        <v>0</v>
      </c>
      <c r="BL178" s="3" t="s">
        <v>118</v>
      </c>
      <c r="BM178" s="117" t="s">
        <v>575</v>
      </c>
    </row>
    <row r="179" spans="1:65" s="15" customFormat="1" ht="24.15" customHeight="1">
      <c r="A179" s="12"/>
      <c r="B179" s="104"/>
      <c r="C179" s="105" t="s">
        <v>576</v>
      </c>
      <c r="D179" s="105" t="s">
        <v>83</v>
      </c>
      <c r="E179" s="106" t="s">
        <v>227</v>
      </c>
      <c r="F179" s="107" t="s">
        <v>577</v>
      </c>
      <c r="G179" s="108" t="s">
        <v>138</v>
      </c>
      <c r="H179" s="109"/>
      <c r="I179" s="109"/>
      <c r="J179" s="110">
        <f t="shared" si="20"/>
        <v>0</v>
      </c>
      <c r="K179" s="111"/>
      <c r="L179" s="13"/>
      <c r="M179" s="112" t="s">
        <v>10</v>
      </c>
      <c r="N179" s="113" t="s">
        <v>31</v>
      </c>
      <c r="O179" s="114"/>
      <c r="P179" s="115">
        <f t="shared" si="21"/>
        <v>0</v>
      </c>
      <c r="Q179" s="115">
        <v>0</v>
      </c>
      <c r="R179" s="115">
        <f t="shared" si="22"/>
        <v>0</v>
      </c>
      <c r="S179" s="115">
        <v>0</v>
      </c>
      <c r="T179" s="116">
        <f t="shared" si="23"/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17" t="s">
        <v>118</v>
      </c>
      <c r="AT179" s="117" t="s">
        <v>83</v>
      </c>
      <c r="AU179" s="117" t="s">
        <v>88</v>
      </c>
      <c r="AY179" s="3" t="s">
        <v>79</v>
      </c>
      <c r="BE179" s="118">
        <f t="shared" si="24"/>
        <v>0</v>
      </c>
      <c r="BF179" s="118">
        <f t="shared" si="25"/>
        <v>0</v>
      </c>
      <c r="BG179" s="118">
        <f t="shared" si="26"/>
        <v>0</v>
      </c>
      <c r="BH179" s="118">
        <f t="shared" si="27"/>
        <v>0</v>
      </c>
      <c r="BI179" s="118">
        <f t="shared" si="28"/>
        <v>0</v>
      </c>
      <c r="BJ179" s="3" t="s">
        <v>88</v>
      </c>
      <c r="BK179" s="118">
        <f t="shared" si="29"/>
        <v>0</v>
      </c>
      <c r="BL179" s="3" t="s">
        <v>118</v>
      </c>
      <c r="BM179" s="117" t="s">
        <v>576</v>
      </c>
    </row>
    <row r="180" spans="1:65" s="91" customFormat="1" ht="22.8" customHeight="1">
      <c r="B180" s="92"/>
      <c r="D180" s="93" t="s">
        <v>75</v>
      </c>
      <c r="E180" s="102" t="s">
        <v>230</v>
      </c>
      <c r="F180" s="102" t="s">
        <v>578</v>
      </c>
      <c r="I180" s="95"/>
      <c r="J180" s="103">
        <f>BK180</f>
        <v>0</v>
      </c>
      <c r="L180" s="92"/>
      <c r="M180" s="96"/>
      <c r="N180" s="97"/>
      <c r="O180" s="97"/>
      <c r="P180" s="98">
        <f>SUM(P181:P197)</f>
        <v>0</v>
      </c>
      <c r="Q180" s="97"/>
      <c r="R180" s="98">
        <f>SUM(R181:R197)</f>
        <v>2.0997399999999999E-2</v>
      </c>
      <c r="S180" s="97"/>
      <c r="T180" s="99">
        <f>SUM(T181:T197)</f>
        <v>0</v>
      </c>
      <c r="AR180" s="93" t="s">
        <v>88</v>
      </c>
      <c r="AT180" s="100" t="s">
        <v>75</v>
      </c>
      <c r="AU180" s="100" t="s">
        <v>78</v>
      </c>
      <c r="AY180" s="93" t="s">
        <v>79</v>
      </c>
      <c r="BK180" s="101">
        <f>SUM(BK181:BK197)</f>
        <v>0</v>
      </c>
    </row>
    <row r="181" spans="1:65" s="15" customFormat="1" ht="16.5" customHeight="1">
      <c r="A181" s="12"/>
      <c r="B181" s="104"/>
      <c r="C181" s="105" t="s">
        <v>579</v>
      </c>
      <c r="D181" s="105" t="s">
        <v>83</v>
      </c>
      <c r="E181" s="106" t="s">
        <v>580</v>
      </c>
      <c r="F181" s="107" t="s">
        <v>238</v>
      </c>
      <c r="G181" s="108" t="s">
        <v>101</v>
      </c>
      <c r="H181" s="109">
        <v>4</v>
      </c>
      <c r="I181" s="109"/>
      <c r="J181" s="110">
        <f t="shared" ref="J181:J197" si="30">ROUND(I181*H181,2)</f>
        <v>0</v>
      </c>
      <c r="K181" s="111"/>
      <c r="L181" s="13"/>
      <c r="M181" s="112" t="s">
        <v>10</v>
      </c>
      <c r="N181" s="113" t="s">
        <v>31</v>
      </c>
      <c r="O181" s="114"/>
      <c r="P181" s="115">
        <f t="shared" ref="P181:P197" si="31">O181*H181</f>
        <v>0</v>
      </c>
      <c r="Q181" s="115">
        <v>2.0000000000000002E-5</v>
      </c>
      <c r="R181" s="115">
        <f t="shared" ref="R181:R197" si="32">Q181*H181</f>
        <v>8.0000000000000007E-5</v>
      </c>
      <c r="S181" s="115">
        <v>0</v>
      </c>
      <c r="T181" s="116">
        <f t="shared" ref="T181:T197" si="33">S181*H181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17" t="s">
        <v>118</v>
      </c>
      <c r="AT181" s="117" t="s">
        <v>83</v>
      </c>
      <c r="AU181" s="117" t="s">
        <v>88</v>
      </c>
      <c r="AY181" s="3" t="s">
        <v>79</v>
      </c>
      <c r="BE181" s="118">
        <f t="shared" ref="BE181:BE197" si="34">IF(N181="základná",J181,0)</f>
        <v>0</v>
      </c>
      <c r="BF181" s="118">
        <f t="shared" ref="BF181:BF197" si="35">IF(N181="znížená",J181,0)</f>
        <v>0</v>
      </c>
      <c r="BG181" s="118">
        <f t="shared" ref="BG181:BG197" si="36">IF(N181="zákl. prenesená",J181,0)</f>
        <v>0</v>
      </c>
      <c r="BH181" s="118">
        <f t="shared" ref="BH181:BH197" si="37">IF(N181="zníž. prenesená",J181,0)</f>
        <v>0</v>
      </c>
      <c r="BI181" s="118">
        <f t="shared" ref="BI181:BI197" si="38">IF(N181="nulová",J181,0)</f>
        <v>0</v>
      </c>
      <c r="BJ181" s="3" t="s">
        <v>88</v>
      </c>
      <c r="BK181" s="118">
        <f t="shared" ref="BK181:BK197" si="39">ROUND(I181*H181,2)</f>
        <v>0</v>
      </c>
      <c r="BL181" s="3" t="s">
        <v>118</v>
      </c>
      <c r="BM181" s="117" t="s">
        <v>581</v>
      </c>
    </row>
    <row r="182" spans="1:65" s="15" customFormat="1" ht="24.15" customHeight="1">
      <c r="A182" s="12"/>
      <c r="B182" s="104"/>
      <c r="C182" s="105" t="s">
        <v>582</v>
      </c>
      <c r="D182" s="105" t="s">
        <v>83</v>
      </c>
      <c r="E182" s="106" t="s">
        <v>583</v>
      </c>
      <c r="F182" s="107" t="s">
        <v>584</v>
      </c>
      <c r="G182" s="108" t="s">
        <v>101</v>
      </c>
      <c r="H182" s="109">
        <v>2</v>
      </c>
      <c r="I182" s="109"/>
      <c r="J182" s="110">
        <f t="shared" si="30"/>
        <v>0</v>
      </c>
      <c r="K182" s="111"/>
      <c r="L182" s="13"/>
      <c r="M182" s="112" t="s">
        <v>10</v>
      </c>
      <c r="N182" s="113" t="s">
        <v>31</v>
      </c>
      <c r="O182" s="114"/>
      <c r="P182" s="115">
        <f t="shared" si="31"/>
        <v>0</v>
      </c>
      <c r="Q182" s="115">
        <v>1.3699999999999999E-5</v>
      </c>
      <c r="R182" s="115">
        <f t="shared" si="32"/>
        <v>2.7399999999999999E-5</v>
      </c>
      <c r="S182" s="115">
        <v>0</v>
      </c>
      <c r="T182" s="116">
        <f t="shared" si="33"/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17" t="s">
        <v>118</v>
      </c>
      <c r="AT182" s="117" t="s">
        <v>83</v>
      </c>
      <c r="AU182" s="117" t="s">
        <v>88</v>
      </c>
      <c r="AY182" s="3" t="s">
        <v>79</v>
      </c>
      <c r="BE182" s="118">
        <f t="shared" si="34"/>
        <v>0</v>
      </c>
      <c r="BF182" s="118">
        <f t="shared" si="35"/>
        <v>0</v>
      </c>
      <c r="BG182" s="118">
        <f t="shared" si="36"/>
        <v>0</v>
      </c>
      <c r="BH182" s="118">
        <f t="shared" si="37"/>
        <v>0</v>
      </c>
      <c r="BI182" s="118">
        <f t="shared" si="38"/>
        <v>0</v>
      </c>
      <c r="BJ182" s="3" t="s">
        <v>88</v>
      </c>
      <c r="BK182" s="118">
        <f t="shared" si="39"/>
        <v>0</v>
      </c>
      <c r="BL182" s="3" t="s">
        <v>118</v>
      </c>
      <c r="BM182" s="117" t="s">
        <v>582</v>
      </c>
    </row>
    <row r="183" spans="1:65" s="15" customFormat="1" ht="24.15" customHeight="1">
      <c r="A183" s="12"/>
      <c r="B183" s="104"/>
      <c r="C183" s="119" t="s">
        <v>585</v>
      </c>
      <c r="D183" s="119" t="s">
        <v>130</v>
      </c>
      <c r="E183" s="120" t="s">
        <v>586</v>
      </c>
      <c r="F183" s="121" t="s">
        <v>587</v>
      </c>
      <c r="G183" s="122" t="s">
        <v>101</v>
      </c>
      <c r="H183" s="123">
        <v>2</v>
      </c>
      <c r="I183" s="123"/>
      <c r="J183" s="124">
        <f t="shared" si="30"/>
        <v>0</v>
      </c>
      <c r="K183" s="125"/>
      <c r="L183" s="126"/>
      <c r="M183" s="127" t="s">
        <v>10</v>
      </c>
      <c r="N183" s="128" t="s">
        <v>31</v>
      </c>
      <c r="O183" s="114"/>
      <c r="P183" s="115">
        <f t="shared" si="31"/>
        <v>0</v>
      </c>
      <c r="Q183" s="115">
        <v>1E-4</v>
      </c>
      <c r="R183" s="115">
        <f t="shared" si="32"/>
        <v>2.0000000000000001E-4</v>
      </c>
      <c r="S183" s="115">
        <v>0</v>
      </c>
      <c r="T183" s="116">
        <f t="shared" si="33"/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17" t="s">
        <v>133</v>
      </c>
      <c r="AT183" s="117" t="s">
        <v>130</v>
      </c>
      <c r="AU183" s="117" t="s">
        <v>88</v>
      </c>
      <c r="AY183" s="3" t="s">
        <v>79</v>
      </c>
      <c r="BE183" s="118">
        <f t="shared" si="34"/>
        <v>0</v>
      </c>
      <c r="BF183" s="118">
        <f t="shared" si="35"/>
        <v>0</v>
      </c>
      <c r="BG183" s="118">
        <f t="shared" si="36"/>
        <v>0</v>
      </c>
      <c r="BH183" s="118">
        <f t="shared" si="37"/>
        <v>0</v>
      </c>
      <c r="BI183" s="118">
        <f t="shared" si="38"/>
        <v>0</v>
      </c>
      <c r="BJ183" s="3" t="s">
        <v>88</v>
      </c>
      <c r="BK183" s="118">
        <f t="shared" si="39"/>
        <v>0</v>
      </c>
      <c r="BL183" s="3" t="s">
        <v>118</v>
      </c>
      <c r="BM183" s="117" t="s">
        <v>585</v>
      </c>
    </row>
    <row r="184" spans="1:65" s="15" customFormat="1" ht="16.5" customHeight="1">
      <c r="A184" s="12"/>
      <c r="B184" s="104"/>
      <c r="C184" s="105" t="s">
        <v>588</v>
      </c>
      <c r="D184" s="105" t="s">
        <v>83</v>
      </c>
      <c r="E184" s="106" t="s">
        <v>589</v>
      </c>
      <c r="F184" s="107" t="s">
        <v>590</v>
      </c>
      <c r="G184" s="108" t="s">
        <v>101</v>
      </c>
      <c r="H184" s="109">
        <v>1</v>
      </c>
      <c r="I184" s="109"/>
      <c r="J184" s="110">
        <f t="shared" si="30"/>
        <v>0</v>
      </c>
      <c r="K184" s="111"/>
      <c r="L184" s="13"/>
      <c r="M184" s="112" t="s">
        <v>10</v>
      </c>
      <c r="N184" s="113" t="s">
        <v>31</v>
      </c>
      <c r="O184" s="114"/>
      <c r="P184" s="115">
        <f t="shared" si="31"/>
        <v>0</v>
      </c>
      <c r="Q184" s="115">
        <v>5.0000000000000002E-5</v>
      </c>
      <c r="R184" s="115">
        <f t="shared" si="32"/>
        <v>5.0000000000000002E-5</v>
      </c>
      <c r="S184" s="115">
        <v>0</v>
      </c>
      <c r="T184" s="116">
        <f t="shared" si="33"/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17" t="s">
        <v>118</v>
      </c>
      <c r="AT184" s="117" t="s">
        <v>83</v>
      </c>
      <c r="AU184" s="117" t="s">
        <v>88</v>
      </c>
      <c r="AY184" s="3" t="s">
        <v>79</v>
      </c>
      <c r="BE184" s="118">
        <f t="shared" si="34"/>
        <v>0</v>
      </c>
      <c r="BF184" s="118">
        <f t="shared" si="35"/>
        <v>0</v>
      </c>
      <c r="BG184" s="118">
        <f t="shared" si="36"/>
        <v>0</v>
      </c>
      <c r="BH184" s="118">
        <f t="shared" si="37"/>
        <v>0</v>
      </c>
      <c r="BI184" s="118">
        <f t="shared" si="38"/>
        <v>0</v>
      </c>
      <c r="BJ184" s="3" t="s">
        <v>88</v>
      </c>
      <c r="BK184" s="118">
        <f t="shared" si="39"/>
        <v>0</v>
      </c>
      <c r="BL184" s="3" t="s">
        <v>118</v>
      </c>
      <c r="BM184" s="117" t="s">
        <v>591</v>
      </c>
    </row>
    <row r="185" spans="1:65" s="15" customFormat="1" ht="24.15" customHeight="1">
      <c r="A185" s="12"/>
      <c r="B185" s="104"/>
      <c r="C185" s="119" t="s">
        <v>592</v>
      </c>
      <c r="D185" s="119" t="s">
        <v>130</v>
      </c>
      <c r="E185" s="120" t="s">
        <v>593</v>
      </c>
      <c r="F185" s="121" t="s">
        <v>594</v>
      </c>
      <c r="G185" s="122" t="s">
        <v>101</v>
      </c>
      <c r="H185" s="123">
        <v>1</v>
      </c>
      <c r="I185" s="123"/>
      <c r="J185" s="124">
        <f t="shared" si="30"/>
        <v>0</v>
      </c>
      <c r="K185" s="125"/>
      <c r="L185" s="126"/>
      <c r="M185" s="127" t="s">
        <v>10</v>
      </c>
      <c r="N185" s="128" t="s">
        <v>31</v>
      </c>
      <c r="O185" s="114"/>
      <c r="P185" s="115">
        <f t="shared" si="31"/>
        <v>0</v>
      </c>
      <c r="Q185" s="115">
        <v>1.0300000000000001E-3</v>
      </c>
      <c r="R185" s="115">
        <f t="shared" si="32"/>
        <v>1.0300000000000001E-3</v>
      </c>
      <c r="S185" s="115">
        <v>0</v>
      </c>
      <c r="T185" s="116">
        <f t="shared" si="33"/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17" t="s">
        <v>133</v>
      </c>
      <c r="AT185" s="117" t="s">
        <v>130</v>
      </c>
      <c r="AU185" s="117" t="s">
        <v>88</v>
      </c>
      <c r="AY185" s="3" t="s">
        <v>79</v>
      </c>
      <c r="BE185" s="118">
        <f t="shared" si="34"/>
        <v>0</v>
      </c>
      <c r="BF185" s="118">
        <f t="shared" si="35"/>
        <v>0</v>
      </c>
      <c r="BG185" s="118">
        <f t="shared" si="36"/>
        <v>0</v>
      </c>
      <c r="BH185" s="118">
        <f t="shared" si="37"/>
        <v>0</v>
      </c>
      <c r="BI185" s="118">
        <f t="shared" si="38"/>
        <v>0</v>
      </c>
      <c r="BJ185" s="3" t="s">
        <v>88</v>
      </c>
      <c r="BK185" s="118">
        <f t="shared" si="39"/>
        <v>0</v>
      </c>
      <c r="BL185" s="3" t="s">
        <v>118</v>
      </c>
      <c r="BM185" s="117" t="s">
        <v>595</v>
      </c>
    </row>
    <row r="186" spans="1:65" s="15" customFormat="1" ht="24.15" customHeight="1">
      <c r="A186" s="12"/>
      <c r="B186" s="104"/>
      <c r="C186" s="105" t="s">
        <v>596</v>
      </c>
      <c r="D186" s="105" t="s">
        <v>83</v>
      </c>
      <c r="E186" s="106" t="s">
        <v>597</v>
      </c>
      <c r="F186" s="107" t="s">
        <v>598</v>
      </c>
      <c r="G186" s="108" t="s">
        <v>101</v>
      </c>
      <c r="H186" s="109">
        <v>6</v>
      </c>
      <c r="I186" s="109"/>
      <c r="J186" s="110">
        <f t="shared" si="30"/>
        <v>0</v>
      </c>
      <c r="K186" s="111"/>
      <c r="L186" s="13"/>
      <c r="M186" s="112" t="s">
        <v>10</v>
      </c>
      <c r="N186" s="113" t="s">
        <v>31</v>
      </c>
      <c r="O186" s="114"/>
      <c r="P186" s="115">
        <f t="shared" si="31"/>
        <v>0</v>
      </c>
      <c r="Q186" s="115">
        <v>4.8999999999999998E-4</v>
      </c>
      <c r="R186" s="115">
        <f t="shared" si="32"/>
        <v>2.9399999999999999E-3</v>
      </c>
      <c r="S186" s="115">
        <v>0</v>
      </c>
      <c r="T186" s="116">
        <f t="shared" si="33"/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17" t="s">
        <v>118</v>
      </c>
      <c r="AT186" s="117" t="s">
        <v>83</v>
      </c>
      <c r="AU186" s="117" t="s">
        <v>88</v>
      </c>
      <c r="AY186" s="3" t="s">
        <v>79</v>
      </c>
      <c r="BE186" s="118">
        <f t="shared" si="34"/>
        <v>0</v>
      </c>
      <c r="BF186" s="118">
        <f t="shared" si="35"/>
        <v>0</v>
      </c>
      <c r="BG186" s="118">
        <f t="shared" si="36"/>
        <v>0</v>
      </c>
      <c r="BH186" s="118">
        <f t="shared" si="37"/>
        <v>0</v>
      </c>
      <c r="BI186" s="118">
        <f t="shared" si="38"/>
        <v>0</v>
      </c>
      <c r="BJ186" s="3" t="s">
        <v>88</v>
      </c>
      <c r="BK186" s="118">
        <f t="shared" si="39"/>
        <v>0</v>
      </c>
      <c r="BL186" s="3" t="s">
        <v>118</v>
      </c>
      <c r="BM186" s="117" t="s">
        <v>596</v>
      </c>
    </row>
    <row r="187" spans="1:65" s="15" customFormat="1" ht="16.5" customHeight="1">
      <c r="A187" s="12"/>
      <c r="B187" s="104"/>
      <c r="C187" s="105" t="s">
        <v>599</v>
      </c>
      <c r="D187" s="105" t="s">
        <v>83</v>
      </c>
      <c r="E187" s="106" t="s">
        <v>600</v>
      </c>
      <c r="F187" s="107" t="s">
        <v>601</v>
      </c>
      <c r="G187" s="108" t="s">
        <v>101</v>
      </c>
      <c r="H187" s="109">
        <v>5</v>
      </c>
      <c r="I187" s="109"/>
      <c r="J187" s="110">
        <f t="shared" si="30"/>
        <v>0</v>
      </c>
      <c r="K187" s="111"/>
      <c r="L187" s="13"/>
      <c r="M187" s="112" t="s">
        <v>10</v>
      </c>
      <c r="N187" s="113" t="s">
        <v>31</v>
      </c>
      <c r="O187" s="114"/>
      <c r="P187" s="115">
        <f t="shared" si="31"/>
        <v>0</v>
      </c>
      <c r="Q187" s="115">
        <v>2.0000000000000002E-5</v>
      </c>
      <c r="R187" s="115">
        <f t="shared" si="32"/>
        <v>1E-4</v>
      </c>
      <c r="S187" s="115">
        <v>0</v>
      </c>
      <c r="T187" s="116">
        <f t="shared" si="33"/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17" t="s">
        <v>118</v>
      </c>
      <c r="AT187" s="117" t="s">
        <v>83</v>
      </c>
      <c r="AU187" s="117" t="s">
        <v>88</v>
      </c>
      <c r="AY187" s="3" t="s">
        <v>79</v>
      </c>
      <c r="BE187" s="118">
        <f t="shared" si="34"/>
        <v>0</v>
      </c>
      <c r="BF187" s="118">
        <f t="shared" si="35"/>
        <v>0</v>
      </c>
      <c r="BG187" s="118">
        <f t="shared" si="36"/>
        <v>0</v>
      </c>
      <c r="BH187" s="118">
        <f t="shared" si="37"/>
        <v>0</v>
      </c>
      <c r="BI187" s="118">
        <f t="shared" si="38"/>
        <v>0</v>
      </c>
      <c r="BJ187" s="3" t="s">
        <v>88</v>
      </c>
      <c r="BK187" s="118">
        <f t="shared" si="39"/>
        <v>0</v>
      </c>
      <c r="BL187" s="3" t="s">
        <v>118</v>
      </c>
      <c r="BM187" s="117" t="s">
        <v>599</v>
      </c>
    </row>
    <row r="188" spans="1:65" s="15" customFormat="1" ht="24.15" customHeight="1">
      <c r="A188" s="12"/>
      <c r="B188" s="104"/>
      <c r="C188" s="119" t="s">
        <v>602</v>
      </c>
      <c r="D188" s="119" t="s">
        <v>130</v>
      </c>
      <c r="E188" s="120" t="s">
        <v>603</v>
      </c>
      <c r="F188" s="121" t="s">
        <v>604</v>
      </c>
      <c r="G188" s="122" t="s">
        <v>101</v>
      </c>
      <c r="H188" s="123">
        <v>4</v>
      </c>
      <c r="I188" s="123"/>
      <c r="J188" s="124">
        <f t="shared" si="30"/>
        <v>0</v>
      </c>
      <c r="K188" s="125"/>
      <c r="L188" s="126"/>
      <c r="M188" s="127" t="s">
        <v>10</v>
      </c>
      <c r="N188" s="128" t="s">
        <v>31</v>
      </c>
      <c r="O188" s="114"/>
      <c r="P188" s="115">
        <f t="shared" si="31"/>
        <v>0</v>
      </c>
      <c r="Q188" s="115">
        <v>6.6E-4</v>
      </c>
      <c r="R188" s="115">
        <f t="shared" si="32"/>
        <v>2.64E-3</v>
      </c>
      <c r="S188" s="115">
        <v>0</v>
      </c>
      <c r="T188" s="116">
        <f t="shared" si="33"/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17" t="s">
        <v>133</v>
      </c>
      <c r="AT188" s="117" t="s">
        <v>130</v>
      </c>
      <c r="AU188" s="117" t="s">
        <v>88</v>
      </c>
      <c r="AY188" s="3" t="s">
        <v>79</v>
      </c>
      <c r="BE188" s="118">
        <f t="shared" si="34"/>
        <v>0</v>
      </c>
      <c r="BF188" s="118">
        <f t="shared" si="35"/>
        <v>0</v>
      </c>
      <c r="BG188" s="118">
        <f t="shared" si="36"/>
        <v>0</v>
      </c>
      <c r="BH188" s="118">
        <f t="shared" si="37"/>
        <v>0</v>
      </c>
      <c r="BI188" s="118">
        <f t="shared" si="38"/>
        <v>0</v>
      </c>
      <c r="BJ188" s="3" t="s">
        <v>88</v>
      </c>
      <c r="BK188" s="118">
        <f t="shared" si="39"/>
        <v>0</v>
      </c>
      <c r="BL188" s="3" t="s">
        <v>118</v>
      </c>
      <c r="BM188" s="117" t="s">
        <v>605</v>
      </c>
    </row>
    <row r="189" spans="1:65" s="15" customFormat="1" ht="16.5" customHeight="1">
      <c r="A189" s="12"/>
      <c r="B189" s="104"/>
      <c r="C189" s="119" t="s">
        <v>606</v>
      </c>
      <c r="D189" s="119" t="s">
        <v>130</v>
      </c>
      <c r="E189" s="120" t="s">
        <v>607</v>
      </c>
      <c r="F189" s="121" t="s">
        <v>608</v>
      </c>
      <c r="G189" s="122" t="s">
        <v>101</v>
      </c>
      <c r="H189" s="123">
        <v>1</v>
      </c>
      <c r="I189" s="123"/>
      <c r="J189" s="124">
        <f t="shared" si="30"/>
        <v>0</v>
      </c>
      <c r="K189" s="125"/>
      <c r="L189" s="126"/>
      <c r="M189" s="127" t="s">
        <v>10</v>
      </c>
      <c r="N189" s="128" t="s">
        <v>31</v>
      </c>
      <c r="O189" s="114"/>
      <c r="P189" s="115">
        <f t="shared" si="31"/>
        <v>0</v>
      </c>
      <c r="Q189" s="115">
        <v>0</v>
      </c>
      <c r="R189" s="115">
        <f t="shared" si="32"/>
        <v>0</v>
      </c>
      <c r="S189" s="115">
        <v>0</v>
      </c>
      <c r="T189" s="116">
        <f t="shared" si="33"/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17" t="s">
        <v>133</v>
      </c>
      <c r="AT189" s="117" t="s">
        <v>130</v>
      </c>
      <c r="AU189" s="117" t="s">
        <v>88</v>
      </c>
      <c r="AY189" s="3" t="s">
        <v>79</v>
      </c>
      <c r="BE189" s="118">
        <f t="shared" si="34"/>
        <v>0</v>
      </c>
      <c r="BF189" s="118">
        <f t="shared" si="35"/>
        <v>0</v>
      </c>
      <c r="BG189" s="118">
        <f t="shared" si="36"/>
        <v>0</v>
      </c>
      <c r="BH189" s="118">
        <f t="shared" si="37"/>
        <v>0</v>
      </c>
      <c r="BI189" s="118">
        <f t="shared" si="38"/>
        <v>0</v>
      </c>
      <c r="BJ189" s="3" t="s">
        <v>88</v>
      </c>
      <c r="BK189" s="118">
        <f t="shared" si="39"/>
        <v>0</v>
      </c>
      <c r="BL189" s="3" t="s">
        <v>118</v>
      </c>
      <c r="BM189" s="117" t="s">
        <v>609</v>
      </c>
    </row>
    <row r="190" spans="1:65" s="15" customFormat="1" ht="24.15" customHeight="1">
      <c r="A190" s="12"/>
      <c r="B190" s="104"/>
      <c r="C190" s="105" t="s">
        <v>240</v>
      </c>
      <c r="D190" s="105" t="s">
        <v>83</v>
      </c>
      <c r="E190" s="106" t="s">
        <v>610</v>
      </c>
      <c r="F190" s="107" t="s">
        <v>611</v>
      </c>
      <c r="G190" s="108" t="s">
        <v>271</v>
      </c>
      <c r="H190" s="109">
        <v>1</v>
      </c>
      <c r="I190" s="109"/>
      <c r="J190" s="110">
        <f t="shared" si="30"/>
        <v>0</v>
      </c>
      <c r="K190" s="111"/>
      <c r="L190" s="13"/>
      <c r="M190" s="112" t="s">
        <v>10</v>
      </c>
      <c r="N190" s="113" t="s">
        <v>31</v>
      </c>
      <c r="O190" s="114"/>
      <c r="P190" s="115">
        <f t="shared" si="31"/>
        <v>0</v>
      </c>
      <c r="Q190" s="115">
        <v>4.8999999999999998E-4</v>
      </c>
      <c r="R190" s="115">
        <f t="shared" si="32"/>
        <v>4.8999999999999998E-4</v>
      </c>
      <c r="S190" s="115">
        <v>0</v>
      </c>
      <c r="T190" s="116">
        <f t="shared" si="33"/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17" t="s">
        <v>118</v>
      </c>
      <c r="AT190" s="117" t="s">
        <v>83</v>
      </c>
      <c r="AU190" s="117" t="s">
        <v>88</v>
      </c>
      <c r="AY190" s="3" t="s">
        <v>79</v>
      </c>
      <c r="BE190" s="118">
        <f t="shared" si="34"/>
        <v>0</v>
      </c>
      <c r="BF190" s="118">
        <f t="shared" si="35"/>
        <v>0</v>
      </c>
      <c r="BG190" s="118">
        <f t="shared" si="36"/>
        <v>0</v>
      </c>
      <c r="BH190" s="118">
        <f t="shared" si="37"/>
        <v>0</v>
      </c>
      <c r="BI190" s="118">
        <f t="shared" si="38"/>
        <v>0</v>
      </c>
      <c r="BJ190" s="3" t="s">
        <v>88</v>
      </c>
      <c r="BK190" s="118">
        <f t="shared" si="39"/>
        <v>0</v>
      </c>
      <c r="BL190" s="3" t="s">
        <v>118</v>
      </c>
      <c r="BM190" s="117" t="s">
        <v>240</v>
      </c>
    </row>
    <row r="191" spans="1:65" s="15" customFormat="1" ht="16.5" customHeight="1">
      <c r="A191" s="12"/>
      <c r="B191" s="104"/>
      <c r="C191" s="105" t="s">
        <v>612</v>
      </c>
      <c r="D191" s="105" t="s">
        <v>83</v>
      </c>
      <c r="E191" s="106" t="s">
        <v>613</v>
      </c>
      <c r="F191" s="107" t="s">
        <v>614</v>
      </c>
      <c r="G191" s="108" t="s">
        <v>101</v>
      </c>
      <c r="H191" s="109">
        <v>1</v>
      </c>
      <c r="I191" s="109"/>
      <c r="J191" s="110">
        <f t="shared" si="30"/>
        <v>0</v>
      </c>
      <c r="K191" s="111"/>
      <c r="L191" s="13"/>
      <c r="M191" s="112" t="s">
        <v>10</v>
      </c>
      <c r="N191" s="113" t="s">
        <v>31</v>
      </c>
      <c r="O191" s="114"/>
      <c r="P191" s="115">
        <f t="shared" si="31"/>
        <v>0</v>
      </c>
      <c r="Q191" s="115">
        <v>5.0000000000000002E-5</v>
      </c>
      <c r="R191" s="115">
        <f t="shared" si="32"/>
        <v>5.0000000000000002E-5</v>
      </c>
      <c r="S191" s="115">
        <v>0</v>
      </c>
      <c r="T191" s="116">
        <f t="shared" si="33"/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17" t="s">
        <v>118</v>
      </c>
      <c r="AT191" s="117" t="s">
        <v>83</v>
      </c>
      <c r="AU191" s="117" t="s">
        <v>88</v>
      </c>
      <c r="AY191" s="3" t="s">
        <v>79</v>
      </c>
      <c r="BE191" s="118">
        <f t="shared" si="34"/>
        <v>0</v>
      </c>
      <c r="BF191" s="118">
        <f t="shared" si="35"/>
        <v>0</v>
      </c>
      <c r="BG191" s="118">
        <f t="shared" si="36"/>
        <v>0</v>
      </c>
      <c r="BH191" s="118">
        <f t="shared" si="37"/>
        <v>0</v>
      </c>
      <c r="BI191" s="118">
        <f t="shared" si="38"/>
        <v>0</v>
      </c>
      <c r="BJ191" s="3" t="s">
        <v>88</v>
      </c>
      <c r="BK191" s="118">
        <f t="shared" si="39"/>
        <v>0</v>
      </c>
      <c r="BL191" s="3" t="s">
        <v>118</v>
      </c>
      <c r="BM191" s="117" t="s">
        <v>615</v>
      </c>
    </row>
    <row r="192" spans="1:65" s="15" customFormat="1" ht="33" customHeight="1">
      <c r="A192" s="12"/>
      <c r="B192" s="104"/>
      <c r="C192" s="119" t="s">
        <v>616</v>
      </c>
      <c r="D192" s="119" t="s">
        <v>130</v>
      </c>
      <c r="E192" s="120" t="s">
        <v>617</v>
      </c>
      <c r="F192" s="121" t="s">
        <v>618</v>
      </c>
      <c r="G192" s="122" t="s">
        <v>101</v>
      </c>
      <c r="H192" s="123">
        <v>1</v>
      </c>
      <c r="I192" s="123"/>
      <c r="J192" s="124">
        <f t="shared" si="30"/>
        <v>0</v>
      </c>
      <c r="K192" s="125"/>
      <c r="L192" s="126"/>
      <c r="M192" s="127" t="s">
        <v>10</v>
      </c>
      <c r="N192" s="128" t="s">
        <v>31</v>
      </c>
      <c r="O192" s="114"/>
      <c r="P192" s="115">
        <f t="shared" si="31"/>
        <v>0</v>
      </c>
      <c r="Q192" s="115">
        <v>1.0330000000000001E-2</v>
      </c>
      <c r="R192" s="115">
        <f t="shared" si="32"/>
        <v>1.0330000000000001E-2</v>
      </c>
      <c r="S192" s="115">
        <v>0</v>
      </c>
      <c r="T192" s="116">
        <f t="shared" si="33"/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17" t="s">
        <v>133</v>
      </c>
      <c r="AT192" s="117" t="s">
        <v>130</v>
      </c>
      <c r="AU192" s="117" t="s">
        <v>88</v>
      </c>
      <c r="AY192" s="3" t="s">
        <v>79</v>
      </c>
      <c r="BE192" s="118">
        <f t="shared" si="34"/>
        <v>0</v>
      </c>
      <c r="BF192" s="118">
        <f t="shared" si="35"/>
        <v>0</v>
      </c>
      <c r="BG192" s="118">
        <f t="shared" si="36"/>
        <v>0</v>
      </c>
      <c r="BH192" s="118">
        <f t="shared" si="37"/>
        <v>0</v>
      </c>
      <c r="BI192" s="118">
        <f t="shared" si="38"/>
        <v>0</v>
      </c>
      <c r="BJ192" s="3" t="s">
        <v>88</v>
      </c>
      <c r="BK192" s="118">
        <f t="shared" si="39"/>
        <v>0</v>
      </c>
      <c r="BL192" s="3" t="s">
        <v>118</v>
      </c>
      <c r="BM192" s="117" t="s">
        <v>619</v>
      </c>
    </row>
    <row r="193" spans="1:65" s="15" customFormat="1" ht="24.15" customHeight="1">
      <c r="A193" s="12"/>
      <c r="B193" s="104"/>
      <c r="C193" s="105" t="s">
        <v>620</v>
      </c>
      <c r="D193" s="105" t="s">
        <v>83</v>
      </c>
      <c r="E193" s="106" t="s">
        <v>621</v>
      </c>
      <c r="F193" s="107" t="s">
        <v>622</v>
      </c>
      <c r="G193" s="108" t="s">
        <v>101</v>
      </c>
      <c r="H193" s="109">
        <v>2</v>
      </c>
      <c r="I193" s="109"/>
      <c r="J193" s="110">
        <f t="shared" si="30"/>
        <v>0</v>
      </c>
      <c r="K193" s="111"/>
      <c r="L193" s="13"/>
      <c r="M193" s="112" t="s">
        <v>10</v>
      </c>
      <c r="N193" s="113" t="s">
        <v>31</v>
      </c>
      <c r="O193" s="114"/>
      <c r="P193" s="115">
        <f t="shared" si="31"/>
        <v>0</v>
      </c>
      <c r="Q193" s="115">
        <v>1.31E-3</v>
      </c>
      <c r="R193" s="115">
        <f t="shared" si="32"/>
        <v>2.6199999999999999E-3</v>
      </c>
      <c r="S193" s="115">
        <v>0</v>
      </c>
      <c r="T193" s="116">
        <f t="shared" si="33"/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17" t="s">
        <v>118</v>
      </c>
      <c r="AT193" s="117" t="s">
        <v>83</v>
      </c>
      <c r="AU193" s="117" t="s">
        <v>88</v>
      </c>
      <c r="AY193" s="3" t="s">
        <v>79</v>
      </c>
      <c r="BE193" s="118">
        <f t="shared" si="34"/>
        <v>0</v>
      </c>
      <c r="BF193" s="118">
        <f t="shared" si="35"/>
        <v>0</v>
      </c>
      <c r="BG193" s="118">
        <f t="shared" si="36"/>
        <v>0</v>
      </c>
      <c r="BH193" s="118">
        <f t="shared" si="37"/>
        <v>0</v>
      </c>
      <c r="BI193" s="118">
        <f t="shared" si="38"/>
        <v>0</v>
      </c>
      <c r="BJ193" s="3" t="s">
        <v>88</v>
      </c>
      <c r="BK193" s="118">
        <f t="shared" si="39"/>
        <v>0</v>
      </c>
      <c r="BL193" s="3" t="s">
        <v>118</v>
      </c>
      <c r="BM193" s="117" t="s">
        <v>623</v>
      </c>
    </row>
    <row r="194" spans="1:65" s="15" customFormat="1" ht="24.15" customHeight="1">
      <c r="A194" s="12"/>
      <c r="B194" s="104"/>
      <c r="C194" s="119" t="s">
        <v>624</v>
      </c>
      <c r="D194" s="119" t="s">
        <v>130</v>
      </c>
      <c r="E194" s="120" t="s">
        <v>625</v>
      </c>
      <c r="F194" s="121" t="s">
        <v>626</v>
      </c>
      <c r="G194" s="122" t="s">
        <v>101</v>
      </c>
      <c r="H194" s="123">
        <v>2</v>
      </c>
      <c r="I194" s="123"/>
      <c r="J194" s="124">
        <f t="shared" si="30"/>
        <v>0</v>
      </c>
      <c r="K194" s="125"/>
      <c r="L194" s="126"/>
      <c r="M194" s="127" t="s">
        <v>10</v>
      </c>
      <c r="N194" s="128" t="s">
        <v>31</v>
      </c>
      <c r="O194" s="114"/>
      <c r="P194" s="115">
        <f t="shared" si="31"/>
        <v>0</v>
      </c>
      <c r="Q194" s="115">
        <v>2.2000000000000001E-4</v>
      </c>
      <c r="R194" s="115">
        <f t="shared" si="32"/>
        <v>4.4000000000000002E-4</v>
      </c>
      <c r="S194" s="115">
        <v>0</v>
      </c>
      <c r="T194" s="116">
        <f t="shared" si="33"/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17" t="s">
        <v>133</v>
      </c>
      <c r="AT194" s="117" t="s">
        <v>130</v>
      </c>
      <c r="AU194" s="117" t="s">
        <v>88</v>
      </c>
      <c r="AY194" s="3" t="s">
        <v>79</v>
      </c>
      <c r="BE194" s="118">
        <f t="shared" si="34"/>
        <v>0</v>
      </c>
      <c r="BF194" s="118">
        <f t="shared" si="35"/>
        <v>0</v>
      </c>
      <c r="BG194" s="118">
        <f t="shared" si="36"/>
        <v>0</v>
      </c>
      <c r="BH194" s="118">
        <f t="shared" si="37"/>
        <v>0</v>
      </c>
      <c r="BI194" s="118">
        <f t="shared" si="38"/>
        <v>0</v>
      </c>
      <c r="BJ194" s="3" t="s">
        <v>88</v>
      </c>
      <c r="BK194" s="118">
        <f t="shared" si="39"/>
        <v>0</v>
      </c>
      <c r="BL194" s="3" t="s">
        <v>118</v>
      </c>
      <c r="BM194" s="117" t="s">
        <v>627</v>
      </c>
    </row>
    <row r="195" spans="1:65" s="15" customFormat="1" ht="24.15" customHeight="1">
      <c r="A195" s="12"/>
      <c r="B195" s="104"/>
      <c r="C195" s="105" t="s">
        <v>628</v>
      </c>
      <c r="D195" s="105" t="s">
        <v>83</v>
      </c>
      <c r="E195" s="106" t="s">
        <v>629</v>
      </c>
      <c r="F195" s="107" t="s">
        <v>630</v>
      </c>
      <c r="G195" s="108" t="s">
        <v>105</v>
      </c>
      <c r="H195" s="109">
        <v>0.19</v>
      </c>
      <c r="I195" s="109"/>
      <c r="J195" s="110">
        <f t="shared" si="30"/>
        <v>0</v>
      </c>
      <c r="K195" s="111"/>
      <c r="L195" s="13"/>
      <c r="M195" s="112" t="s">
        <v>10</v>
      </c>
      <c r="N195" s="113" t="s">
        <v>31</v>
      </c>
      <c r="O195" s="114"/>
      <c r="P195" s="115">
        <f t="shared" si="31"/>
        <v>0</v>
      </c>
      <c r="Q195" s="115">
        <v>0</v>
      </c>
      <c r="R195" s="115">
        <f t="shared" si="32"/>
        <v>0</v>
      </c>
      <c r="S195" s="115">
        <v>0</v>
      </c>
      <c r="T195" s="116">
        <f t="shared" si="33"/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17" t="s">
        <v>118</v>
      </c>
      <c r="AT195" s="117" t="s">
        <v>83</v>
      </c>
      <c r="AU195" s="117" t="s">
        <v>88</v>
      </c>
      <c r="AY195" s="3" t="s">
        <v>79</v>
      </c>
      <c r="BE195" s="118">
        <f t="shared" si="34"/>
        <v>0</v>
      </c>
      <c r="BF195" s="118">
        <f t="shared" si="35"/>
        <v>0</v>
      </c>
      <c r="BG195" s="118">
        <f t="shared" si="36"/>
        <v>0</v>
      </c>
      <c r="BH195" s="118">
        <f t="shared" si="37"/>
        <v>0</v>
      </c>
      <c r="BI195" s="118">
        <f t="shared" si="38"/>
        <v>0</v>
      </c>
      <c r="BJ195" s="3" t="s">
        <v>88</v>
      </c>
      <c r="BK195" s="118">
        <f t="shared" si="39"/>
        <v>0</v>
      </c>
      <c r="BL195" s="3" t="s">
        <v>118</v>
      </c>
      <c r="BM195" s="117" t="s">
        <v>628</v>
      </c>
    </row>
    <row r="196" spans="1:65" s="15" customFormat="1" ht="21.75" customHeight="1">
      <c r="A196" s="12"/>
      <c r="B196" s="104"/>
      <c r="C196" s="105" t="s">
        <v>248</v>
      </c>
      <c r="D196" s="105" t="s">
        <v>83</v>
      </c>
      <c r="E196" s="106" t="s">
        <v>262</v>
      </c>
      <c r="F196" s="107" t="s">
        <v>263</v>
      </c>
      <c r="G196" s="108" t="s">
        <v>138</v>
      </c>
      <c r="H196" s="109"/>
      <c r="I196" s="109"/>
      <c r="J196" s="110">
        <f t="shared" si="30"/>
        <v>0</v>
      </c>
      <c r="K196" s="111"/>
      <c r="L196" s="13"/>
      <c r="M196" s="112" t="s">
        <v>10</v>
      </c>
      <c r="N196" s="113" t="s">
        <v>31</v>
      </c>
      <c r="O196" s="114"/>
      <c r="P196" s="115">
        <f t="shared" si="31"/>
        <v>0</v>
      </c>
      <c r="Q196" s="115">
        <v>0</v>
      </c>
      <c r="R196" s="115">
        <f t="shared" si="32"/>
        <v>0</v>
      </c>
      <c r="S196" s="115">
        <v>0</v>
      </c>
      <c r="T196" s="116">
        <f t="shared" si="33"/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17" t="s">
        <v>118</v>
      </c>
      <c r="AT196" s="117" t="s">
        <v>83</v>
      </c>
      <c r="AU196" s="117" t="s">
        <v>88</v>
      </c>
      <c r="AY196" s="3" t="s">
        <v>79</v>
      </c>
      <c r="BE196" s="118">
        <f t="shared" si="34"/>
        <v>0</v>
      </c>
      <c r="BF196" s="118">
        <f t="shared" si="35"/>
        <v>0</v>
      </c>
      <c r="BG196" s="118">
        <f t="shared" si="36"/>
        <v>0</v>
      </c>
      <c r="BH196" s="118">
        <f t="shared" si="37"/>
        <v>0</v>
      </c>
      <c r="BI196" s="118">
        <f t="shared" si="38"/>
        <v>0</v>
      </c>
      <c r="BJ196" s="3" t="s">
        <v>88</v>
      </c>
      <c r="BK196" s="118">
        <f t="shared" si="39"/>
        <v>0</v>
      </c>
      <c r="BL196" s="3" t="s">
        <v>118</v>
      </c>
      <c r="BM196" s="117" t="s">
        <v>248</v>
      </c>
    </row>
    <row r="197" spans="1:65" s="15" customFormat="1" ht="24.15" customHeight="1">
      <c r="A197" s="12"/>
      <c r="B197" s="104"/>
      <c r="C197" s="105" t="s">
        <v>631</v>
      </c>
      <c r="D197" s="105" t="s">
        <v>83</v>
      </c>
      <c r="E197" s="106" t="s">
        <v>265</v>
      </c>
      <c r="F197" s="107" t="s">
        <v>632</v>
      </c>
      <c r="G197" s="108" t="s">
        <v>138</v>
      </c>
      <c r="H197" s="109"/>
      <c r="I197" s="109"/>
      <c r="J197" s="110">
        <f t="shared" si="30"/>
        <v>0</v>
      </c>
      <c r="K197" s="111"/>
      <c r="L197" s="13"/>
      <c r="M197" s="112" t="s">
        <v>10</v>
      </c>
      <c r="N197" s="113" t="s">
        <v>31</v>
      </c>
      <c r="O197" s="114"/>
      <c r="P197" s="115">
        <f t="shared" si="31"/>
        <v>0</v>
      </c>
      <c r="Q197" s="115">
        <v>0</v>
      </c>
      <c r="R197" s="115">
        <f t="shared" si="32"/>
        <v>0</v>
      </c>
      <c r="S197" s="115">
        <v>0</v>
      </c>
      <c r="T197" s="116">
        <f t="shared" si="33"/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17" t="s">
        <v>118</v>
      </c>
      <c r="AT197" s="117" t="s">
        <v>83</v>
      </c>
      <c r="AU197" s="117" t="s">
        <v>88</v>
      </c>
      <c r="AY197" s="3" t="s">
        <v>79</v>
      </c>
      <c r="BE197" s="118">
        <f t="shared" si="34"/>
        <v>0</v>
      </c>
      <c r="BF197" s="118">
        <f t="shared" si="35"/>
        <v>0</v>
      </c>
      <c r="BG197" s="118">
        <f t="shared" si="36"/>
        <v>0</v>
      </c>
      <c r="BH197" s="118">
        <f t="shared" si="37"/>
        <v>0</v>
      </c>
      <c r="BI197" s="118">
        <f t="shared" si="38"/>
        <v>0</v>
      </c>
      <c r="BJ197" s="3" t="s">
        <v>88</v>
      </c>
      <c r="BK197" s="118">
        <f t="shared" si="39"/>
        <v>0</v>
      </c>
      <c r="BL197" s="3" t="s">
        <v>118</v>
      </c>
      <c r="BM197" s="117" t="s">
        <v>631</v>
      </c>
    </row>
    <row r="198" spans="1:65" s="91" customFormat="1" ht="22.8" customHeight="1">
      <c r="B198" s="92"/>
      <c r="D198" s="93" t="s">
        <v>75</v>
      </c>
      <c r="E198" s="102" t="s">
        <v>633</v>
      </c>
      <c r="F198" s="102" t="s">
        <v>634</v>
      </c>
      <c r="I198" s="95"/>
      <c r="J198" s="103">
        <f>BK198</f>
        <v>0</v>
      </c>
      <c r="L198" s="92"/>
      <c r="M198" s="96"/>
      <c r="N198" s="97"/>
      <c r="O198" s="97"/>
      <c r="P198" s="98">
        <f>SUM(P199:P200)</f>
        <v>0</v>
      </c>
      <c r="Q198" s="97"/>
      <c r="R198" s="98">
        <f>SUM(R199:R200)</f>
        <v>0.05</v>
      </c>
      <c r="S198" s="97"/>
      <c r="T198" s="99">
        <f>SUM(T199:T200)</f>
        <v>0</v>
      </c>
      <c r="AR198" s="93" t="s">
        <v>88</v>
      </c>
      <c r="AT198" s="100" t="s">
        <v>75</v>
      </c>
      <c r="AU198" s="100" t="s">
        <v>78</v>
      </c>
      <c r="AY198" s="93" t="s">
        <v>79</v>
      </c>
      <c r="BK198" s="101">
        <f>SUM(BK199:BK200)</f>
        <v>0</v>
      </c>
    </row>
    <row r="199" spans="1:65" s="15" customFormat="1" ht="24.15" customHeight="1">
      <c r="A199" s="12"/>
      <c r="B199" s="104"/>
      <c r="C199" s="105" t="s">
        <v>635</v>
      </c>
      <c r="D199" s="105" t="s">
        <v>83</v>
      </c>
      <c r="E199" s="106" t="s">
        <v>636</v>
      </c>
      <c r="F199" s="107" t="s">
        <v>637</v>
      </c>
      <c r="G199" s="108" t="s">
        <v>127</v>
      </c>
      <c r="H199" s="109">
        <v>10</v>
      </c>
      <c r="I199" s="109"/>
      <c r="J199" s="110">
        <f>ROUND(I199*H199,2)</f>
        <v>0</v>
      </c>
      <c r="K199" s="111"/>
      <c r="L199" s="13"/>
      <c r="M199" s="112" t="s">
        <v>10</v>
      </c>
      <c r="N199" s="113" t="s">
        <v>31</v>
      </c>
      <c r="O199" s="114"/>
      <c r="P199" s="115">
        <f>O199*H199</f>
        <v>0</v>
      </c>
      <c r="Q199" s="115">
        <v>0</v>
      </c>
      <c r="R199" s="115">
        <f>Q199*H199</f>
        <v>0</v>
      </c>
      <c r="S199" s="115">
        <v>0</v>
      </c>
      <c r="T199" s="116">
        <f>S199*H199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17" t="s">
        <v>118</v>
      </c>
      <c r="AT199" s="117" t="s">
        <v>83</v>
      </c>
      <c r="AU199" s="117" t="s">
        <v>88</v>
      </c>
      <c r="AY199" s="3" t="s">
        <v>79</v>
      </c>
      <c r="BE199" s="118">
        <f>IF(N199="základná",J199,0)</f>
        <v>0</v>
      </c>
      <c r="BF199" s="118">
        <f>IF(N199="znížená",J199,0)</f>
        <v>0</v>
      </c>
      <c r="BG199" s="118">
        <f>IF(N199="zákl. prenesená",J199,0)</f>
        <v>0</v>
      </c>
      <c r="BH199" s="118">
        <f>IF(N199="zníž. prenesená",J199,0)</f>
        <v>0</v>
      </c>
      <c r="BI199" s="118">
        <f>IF(N199="nulová",J199,0)</f>
        <v>0</v>
      </c>
      <c r="BJ199" s="3" t="s">
        <v>88</v>
      </c>
      <c r="BK199" s="118">
        <f>ROUND(I199*H199,2)</f>
        <v>0</v>
      </c>
      <c r="BL199" s="3" t="s">
        <v>118</v>
      </c>
      <c r="BM199" s="117" t="s">
        <v>638</v>
      </c>
    </row>
    <row r="200" spans="1:65" s="15" customFormat="1" ht="24.15" customHeight="1">
      <c r="A200" s="12"/>
      <c r="B200" s="104"/>
      <c r="C200" s="119" t="s">
        <v>639</v>
      </c>
      <c r="D200" s="119" t="s">
        <v>130</v>
      </c>
      <c r="E200" s="120" t="s">
        <v>640</v>
      </c>
      <c r="F200" s="121" t="s">
        <v>641</v>
      </c>
      <c r="G200" s="122" t="s">
        <v>127</v>
      </c>
      <c r="H200" s="123">
        <v>10</v>
      </c>
      <c r="I200" s="123"/>
      <c r="J200" s="124">
        <f>ROUND(I200*H200,2)</f>
        <v>0</v>
      </c>
      <c r="K200" s="125"/>
      <c r="L200" s="126"/>
      <c r="M200" s="127" t="s">
        <v>10</v>
      </c>
      <c r="N200" s="128" t="s">
        <v>31</v>
      </c>
      <c r="O200" s="114"/>
      <c r="P200" s="115">
        <f>O200*H200</f>
        <v>0</v>
      </c>
      <c r="Q200" s="115">
        <v>5.0000000000000001E-3</v>
      </c>
      <c r="R200" s="115">
        <f>Q200*H200</f>
        <v>0.05</v>
      </c>
      <c r="S200" s="115">
        <v>0</v>
      </c>
      <c r="T200" s="116">
        <f>S200*H200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17" t="s">
        <v>133</v>
      </c>
      <c r="AT200" s="117" t="s">
        <v>130</v>
      </c>
      <c r="AU200" s="117" t="s">
        <v>88</v>
      </c>
      <c r="AY200" s="3" t="s">
        <v>79</v>
      </c>
      <c r="BE200" s="118">
        <f>IF(N200="základná",J200,0)</f>
        <v>0</v>
      </c>
      <c r="BF200" s="118">
        <f>IF(N200="znížená",J200,0)</f>
        <v>0</v>
      </c>
      <c r="BG200" s="118">
        <f>IF(N200="zákl. prenesená",J200,0)</f>
        <v>0</v>
      </c>
      <c r="BH200" s="118">
        <f>IF(N200="zníž. prenesená",J200,0)</f>
        <v>0</v>
      </c>
      <c r="BI200" s="118">
        <f>IF(N200="nulová",J200,0)</f>
        <v>0</v>
      </c>
      <c r="BJ200" s="3" t="s">
        <v>88</v>
      </c>
      <c r="BK200" s="118">
        <f>ROUND(I200*H200,2)</f>
        <v>0</v>
      </c>
      <c r="BL200" s="3" t="s">
        <v>118</v>
      </c>
      <c r="BM200" s="117" t="s">
        <v>642</v>
      </c>
    </row>
    <row r="201" spans="1:65" s="91" customFormat="1" ht="25.95" customHeight="1">
      <c r="B201" s="92"/>
      <c r="D201" s="93" t="s">
        <v>75</v>
      </c>
      <c r="E201" s="94" t="s">
        <v>130</v>
      </c>
      <c r="F201" s="94" t="s">
        <v>384</v>
      </c>
      <c r="I201" s="95"/>
      <c r="J201" s="72">
        <f>BK201</f>
        <v>0</v>
      </c>
      <c r="L201" s="92"/>
      <c r="M201" s="96"/>
      <c r="N201" s="97"/>
      <c r="O201" s="97"/>
      <c r="P201" s="98">
        <f>P202+P204</f>
        <v>0</v>
      </c>
      <c r="Q201" s="97"/>
      <c r="R201" s="98">
        <f>R202+R204</f>
        <v>0</v>
      </c>
      <c r="S201" s="97"/>
      <c r="T201" s="99">
        <f>T202+T204</f>
        <v>0</v>
      </c>
      <c r="AR201" s="93" t="s">
        <v>87</v>
      </c>
      <c r="AT201" s="100" t="s">
        <v>75</v>
      </c>
      <c r="AU201" s="100" t="s">
        <v>2</v>
      </c>
      <c r="AY201" s="93" t="s">
        <v>79</v>
      </c>
      <c r="BK201" s="101">
        <f>BK202+BK204</f>
        <v>0</v>
      </c>
    </row>
    <row r="202" spans="1:65" s="91" customFormat="1" ht="22.8" customHeight="1">
      <c r="B202" s="92"/>
      <c r="D202" s="93" t="s">
        <v>75</v>
      </c>
      <c r="E202" s="102" t="s">
        <v>643</v>
      </c>
      <c r="F202" s="102" t="s">
        <v>644</v>
      </c>
      <c r="I202" s="95"/>
      <c r="J202" s="103">
        <f>BK202</f>
        <v>0</v>
      </c>
      <c r="L202" s="92"/>
      <c r="M202" s="96"/>
      <c r="N202" s="97"/>
      <c r="O202" s="97"/>
      <c r="P202" s="98">
        <f>P203</f>
        <v>0</v>
      </c>
      <c r="Q202" s="97"/>
      <c r="R202" s="98">
        <f>R203</f>
        <v>0</v>
      </c>
      <c r="S202" s="97"/>
      <c r="T202" s="99">
        <f>T203</f>
        <v>0</v>
      </c>
      <c r="AR202" s="93" t="s">
        <v>87</v>
      </c>
      <c r="AT202" s="100" t="s">
        <v>75</v>
      </c>
      <c r="AU202" s="100" t="s">
        <v>78</v>
      </c>
      <c r="AY202" s="93" t="s">
        <v>79</v>
      </c>
      <c r="BK202" s="101">
        <f>BK203</f>
        <v>0</v>
      </c>
    </row>
    <row r="203" spans="1:65" s="15" customFormat="1" ht="33" customHeight="1">
      <c r="A203" s="12"/>
      <c r="B203" s="104"/>
      <c r="C203" s="105" t="s">
        <v>645</v>
      </c>
      <c r="D203" s="105" t="s">
        <v>83</v>
      </c>
      <c r="E203" s="106" t="s">
        <v>646</v>
      </c>
      <c r="F203" s="107" t="s">
        <v>647</v>
      </c>
      <c r="G203" s="108" t="s">
        <v>127</v>
      </c>
      <c r="H203" s="109">
        <v>30</v>
      </c>
      <c r="I203" s="109"/>
      <c r="J203" s="110">
        <f>ROUND(I203*H203,2)</f>
        <v>0</v>
      </c>
      <c r="K203" s="111"/>
      <c r="L203" s="13"/>
      <c r="M203" s="112" t="s">
        <v>10</v>
      </c>
      <c r="N203" s="113" t="s">
        <v>31</v>
      </c>
      <c r="O203" s="114"/>
      <c r="P203" s="115">
        <f>O203*H203</f>
        <v>0</v>
      </c>
      <c r="Q203" s="115">
        <v>0</v>
      </c>
      <c r="R203" s="115">
        <f>Q203*H203</f>
        <v>0</v>
      </c>
      <c r="S203" s="115">
        <v>0</v>
      </c>
      <c r="T203" s="116">
        <f>S203*H203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17" t="s">
        <v>390</v>
      </c>
      <c r="AT203" s="117" t="s">
        <v>83</v>
      </c>
      <c r="AU203" s="117" t="s">
        <v>88</v>
      </c>
      <c r="AY203" s="3" t="s">
        <v>79</v>
      </c>
      <c r="BE203" s="118">
        <f>IF(N203="základná",J203,0)</f>
        <v>0</v>
      </c>
      <c r="BF203" s="118">
        <f>IF(N203="znížená",J203,0)</f>
        <v>0</v>
      </c>
      <c r="BG203" s="118">
        <f>IF(N203="zákl. prenesená",J203,0)</f>
        <v>0</v>
      </c>
      <c r="BH203" s="118">
        <f>IF(N203="zníž. prenesená",J203,0)</f>
        <v>0</v>
      </c>
      <c r="BI203" s="118">
        <f>IF(N203="nulová",J203,0)</f>
        <v>0</v>
      </c>
      <c r="BJ203" s="3" t="s">
        <v>88</v>
      </c>
      <c r="BK203" s="118">
        <f>ROUND(I203*H203,2)</f>
        <v>0</v>
      </c>
      <c r="BL203" s="3" t="s">
        <v>390</v>
      </c>
      <c r="BM203" s="117" t="s">
        <v>645</v>
      </c>
    </row>
    <row r="204" spans="1:65" s="91" customFormat="1" ht="22.8" customHeight="1">
      <c r="B204" s="92"/>
      <c r="D204" s="93" t="s">
        <v>75</v>
      </c>
      <c r="E204" s="102" t="s">
        <v>648</v>
      </c>
      <c r="F204" s="102" t="s">
        <v>649</v>
      </c>
      <c r="I204" s="95"/>
      <c r="J204" s="103">
        <f>BK204</f>
        <v>0</v>
      </c>
      <c r="L204" s="92"/>
      <c r="M204" s="96"/>
      <c r="N204" s="97"/>
      <c r="O204" s="97"/>
      <c r="P204" s="98">
        <f>SUM(P205:P207)</f>
        <v>0</v>
      </c>
      <c r="Q204" s="97"/>
      <c r="R204" s="98">
        <f>SUM(R205:R207)</f>
        <v>0</v>
      </c>
      <c r="S204" s="97"/>
      <c r="T204" s="99">
        <f>SUM(T205:T207)</f>
        <v>0</v>
      </c>
      <c r="AR204" s="93" t="s">
        <v>87</v>
      </c>
      <c r="AT204" s="100" t="s">
        <v>75</v>
      </c>
      <c r="AU204" s="100" t="s">
        <v>78</v>
      </c>
      <c r="AY204" s="93" t="s">
        <v>79</v>
      </c>
      <c r="BK204" s="101">
        <f>SUM(BK205:BK207)</f>
        <v>0</v>
      </c>
    </row>
    <row r="205" spans="1:65" s="15" customFormat="1" ht="24.15" customHeight="1">
      <c r="A205" s="12"/>
      <c r="B205" s="104"/>
      <c r="C205" s="105" t="s">
        <v>650</v>
      </c>
      <c r="D205" s="105" t="s">
        <v>83</v>
      </c>
      <c r="E205" s="106" t="s">
        <v>651</v>
      </c>
      <c r="F205" s="107" t="s">
        <v>652</v>
      </c>
      <c r="G205" s="108" t="s">
        <v>271</v>
      </c>
      <c r="H205" s="109">
        <v>1</v>
      </c>
      <c r="I205" s="109"/>
      <c r="J205" s="110">
        <f>ROUND(I205*H205,2)</f>
        <v>0</v>
      </c>
      <c r="K205" s="111"/>
      <c r="L205" s="13"/>
      <c r="M205" s="112" t="s">
        <v>10</v>
      </c>
      <c r="N205" s="113" t="s">
        <v>31</v>
      </c>
      <c r="O205" s="114"/>
      <c r="P205" s="115">
        <f>O205*H205</f>
        <v>0</v>
      </c>
      <c r="Q205" s="115">
        <v>0</v>
      </c>
      <c r="R205" s="115">
        <f>Q205*H205</f>
        <v>0</v>
      </c>
      <c r="S205" s="115">
        <v>0</v>
      </c>
      <c r="T205" s="116">
        <f>S205*H205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17" t="s">
        <v>402</v>
      </c>
      <c r="AT205" s="117" t="s">
        <v>83</v>
      </c>
      <c r="AU205" s="117" t="s">
        <v>88</v>
      </c>
      <c r="AY205" s="3" t="s">
        <v>79</v>
      </c>
      <c r="BE205" s="118">
        <f>IF(N205="základná",J205,0)</f>
        <v>0</v>
      </c>
      <c r="BF205" s="118">
        <f>IF(N205="znížená",J205,0)</f>
        <v>0</v>
      </c>
      <c r="BG205" s="118">
        <f>IF(N205="zákl. prenesená",J205,0)</f>
        <v>0</v>
      </c>
      <c r="BH205" s="118">
        <f>IF(N205="zníž. prenesená",J205,0)</f>
        <v>0</v>
      </c>
      <c r="BI205" s="118">
        <f>IF(N205="nulová",J205,0)</f>
        <v>0</v>
      </c>
      <c r="BJ205" s="3" t="s">
        <v>88</v>
      </c>
      <c r="BK205" s="118">
        <f>ROUND(I205*H205,2)</f>
        <v>0</v>
      </c>
      <c r="BL205" s="3" t="s">
        <v>402</v>
      </c>
      <c r="BM205" s="117" t="s">
        <v>650</v>
      </c>
    </row>
    <row r="206" spans="1:65" s="15" customFormat="1" ht="16.5" customHeight="1">
      <c r="A206" s="12"/>
      <c r="B206" s="104"/>
      <c r="C206" s="105" t="s">
        <v>653</v>
      </c>
      <c r="D206" s="105" t="s">
        <v>83</v>
      </c>
      <c r="E206" s="106" t="s">
        <v>654</v>
      </c>
      <c r="F206" s="107" t="s">
        <v>655</v>
      </c>
      <c r="G206" s="108" t="s">
        <v>271</v>
      </c>
      <c r="H206" s="109">
        <v>1</v>
      </c>
      <c r="I206" s="109"/>
      <c r="J206" s="110">
        <f>ROUND(I206*H206,2)</f>
        <v>0</v>
      </c>
      <c r="K206" s="111"/>
      <c r="L206" s="13"/>
      <c r="M206" s="112" t="s">
        <v>10</v>
      </c>
      <c r="N206" s="113" t="s">
        <v>31</v>
      </c>
      <c r="O206" s="114"/>
      <c r="P206" s="115">
        <f>O206*H206</f>
        <v>0</v>
      </c>
      <c r="Q206" s="115">
        <v>0</v>
      </c>
      <c r="R206" s="115">
        <f>Q206*H206</f>
        <v>0</v>
      </c>
      <c r="S206" s="115">
        <v>0</v>
      </c>
      <c r="T206" s="116">
        <f>S206*H206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17" t="s">
        <v>402</v>
      </c>
      <c r="AT206" s="117" t="s">
        <v>83</v>
      </c>
      <c r="AU206" s="117" t="s">
        <v>88</v>
      </c>
      <c r="AY206" s="3" t="s">
        <v>79</v>
      </c>
      <c r="BE206" s="118">
        <f>IF(N206="základná",J206,0)</f>
        <v>0</v>
      </c>
      <c r="BF206" s="118">
        <f>IF(N206="znížená",J206,0)</f>
        <v>0</v>
      </c>
      <c r="BG206" s="118">
        <f>IF(N206="zákl. prenesená",J206,0)</f>
        <v>0</v>
      </c>
      <c r="BH206" s="118">
        <f>IF(N206="zníž. prenesená",J206,0)</f>
        <v>0</v>
      </c>
      <c r="BI206" s="118">
        <f>IF(N206="nulová",J206,0)</f>
        <v>0</v>
      </c>
      <c r="BJ206" s="3" t="s">
        <v>88</v>
      </c>
      <c r="BK206" s="118">
        <f>ROUND(I206*H206,2)</f>
        <v>0</v>
      </c>
      <c r="BL206" s="3" t="s">
        <v>402</v>
      </c>
      <c r="BM206" s="117" t="s">
        <v>653</v>
      </c>
    </row>
    <row r="207" spans="1:65" s="15" customFormat="1" ht="21.75" customHeight="1">
      <c r="A207" s="12"/>
      <c r="B207" s="104"/>
      <c r="C207" s="105" t="s">
        <v>656</v>
      </c>
      <c r="D207" s="105" t="s">
        <v>83</v>
      </c>
      <c r="E207" s="106" t="s">
        <v>657</v>
      </c>
      <c r="F207" s="107" t="s">
        <v>658</v>
      </c>
      <c r="G207" s="108" t="s">
        <v>271</v>
      </c>
      <c r="H207" s="109">
        <v>1</v>
      </c>
      <c r="I207" s="109"/>
      <c r="J207" s="110">
        <f>ROUND(I207*H207,2)</f>
        <v>0</v>
      </c>
      <c r="K207" s="111"/>
      <c r="L207" s="13"/>
      <c r="M207" s="112" t="s">
        <v>10</v>
      </c>
      <c r="N207" s="113" t="s">
        <v>31</v>
      </c>
      <c r="O207" s="114"/>
      <c r="P207" s="115">
        <f>O207*H207</f>
        <v>0</v>
      </c>
      <c r="Q207" s="115">
        <v>0</v>
      </c>
      <c r="R207" s="115">
        <f>Q207*H207</f>
        <v>0</v>
      </c>
      <c r="S207" s="115">
        <v>0</v>
      </c>
      <c r="T207" s="116">
        <f>S207*H207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17" t="s">
        <v>402</v>
      </c>
      <c r="AT207" s="117" t="s">
        <v>83</v>
      </c>
      <c r="AU207" s="117" t="s">
        <v>88</v>
      </c>
      <c r="AY207" s="3" t="s">
        <v>79</v>
      </c>
      <c r="BE207" s="118">
        <f>IF(N207="základná",J207,0)</f>
        <v>0</v>
      </c>
      <c r="BF207" s="118">
        <f>IF(N207="znížená",J207,0)</f>
        <v>0</v>
      </c>
      <c r="BG207" s="118">
        <f>IF(N207="zákl. prenesená",J207,0)</f>
        <v>0</v>
      </c>
      <c r="BH207" s="118">
        <f>IF(N207="zníž. prenesená",J207,0)</f>
        <v>0</v>
      </c>
      <c r="BI207" s="118">
        <f>IF(N207="nulová",J207,0)</f>
        <v>0</v>
      </c>
      <c r="BJ207" s="3" t="s">
        <v>88</v>
      </c>
      <c r="BK207" s="118">
        <f>ROUND(I207*H207,2)</f>
        <v>0</v>
      </c>
      <c r="BL207" s="3" t="s">
        <v>402</v>
      </c>
      <c r="BM207" s="117" t="s">
        <v>656</v>
      </c>
    </row>
    <row r="208" spans="1:65" s="91" customFormat="1" ht="25.95" customHeight="1">
      <c r="B208" s="92"/>
      <c r="D208" s="93" t="s">
        <v>75</v>
      </c>
      <c r="E208" s="94" t="s">
        <v>396</v>
      </c>
      <c r="F208" s="94" t="s">
        <v>397</v>
      </c>
      <c r="I208" s="95"/>
      <c r="J208" s="72">
        <f>BK208</f>
        <v>0</v>
      </c>
      <c r="L208" s="92"/>
      <c r="M208" s="96"/>
      <c r="N208" s="97"/>
      <c r="O208" s="97"/>
      <c r="P208" s="98">
        <f>SUM(P209:P211)</f>
        <v>0</v>
      </c>
      <c r="Q208" s="97"/>
      <c r="R208" s="98">
        <f>SUM(R209:R211)</f>
        <v>0</v>
      </c>
      <c r="S208" s="97"/>
      <c r="T208" s="99">
        <f>SUM(T209:T211)</f>
        <v>0</v>
      </c>
      <c r="AR208" s="93" t="s">
        <v>87</v>
      </c>
      <c r="AT208" s="100" t="s">
        <v>75</v>
      </c>
      <c r="AU208" s="100" t="s">
        <v>2</v>
      </c>
      <c r="AY208" s="93" t="s">
        <v>79</v>
      </c>
      <c r="BK208" s="101">
        <f>SUM(BK209:BK211)</f>
        <v>0</v>
      </c>
    </row>
    <row r="209" spans="1:65" s="15" customFormat="1" ht="16.5" customHeight="1">
      <c r="A209" s="12"/>
      <c r="B209" s="104"/>
      <c r="C209" s="105" t="s">
        <v>659</v>
      </c>
      <c r="D209" s="105" t="s">
        <v>83</v>
      </c>
      <c r="E209" s="106" t="s">
        <v>660</v>
      </c>
      <c r="F209" s="107" t="s">
        <v>661</v>
      </c>
      <c r="G209" s="108" t="s">
        <v>271</v>
      </c>
      <c r="H209" s="109">
        <v>1</v>
      </c>
      <c r="I209" s="109"/>
      <c r="J209" s="110">
        <f>ROUND(I209*H209,2)</f>
        <v>0</v>
      </c>
      <c r="K209" s="111"/>
      <c r="L209" s="13"/>
      <c r="M209" s="112" t="s">
        <v>10</v>
      </c>
      <c r="N209" s="113" t="s">
        <v>31</v>
      </c>
      <c r="O209" s="114"/>
      <c r="P209" s="115">
        <f>O209*H209</f>
        <v>0</v>
      </c>
      <c r="Q209" s="115">
        <v>0</v>
      </c>
      <c r="R209" s="115">
        <f>Q209*H209</f>
        <v>0</v>
      </c>
      <c r="S209" s="115">
        <v>0</v>
      </c>
      <c r="T209" s="116">
        <f>S209*H209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17" t="s">
        <v>402</v>
      </c>
      <c r="AT209" s="117" t="s">
        <v>83</v>
      </c>
      <c r="AU209" s="117" t="s">
        <v>78</v>
      </c>
      <c r="AY209" s="3" t="s">
        <v>79</v>
      </c>
      <c r="BE209" s="118">
        <f>IF(N209="základná",J209,0)</f>
        <v>0</v>
      </c>
      <c r="BF209" s="118">
        <f>IF(N209="znížená",J209,0)</f>
        <v>0</v>
      </c>
      <c r="BG209" s="118">
        <f>IF(N209="zákl. prenesená",J209,0)</f>
        <v>0</v>
      </c>
      <c r="BH209" s="118">
        <f>IF(N209="zníž. prenesená",J209,0)</f>
        <v>0</v>
      </c>
      <c r="BI209" s="118">
        <f>IF(N209="nulová",J209,0)</f>
        <v>0</v>
      </c>
      <c r="BJ209" s="3" t="s">
        <v>88</v>
      </c>
      <c r="BK209" s="118">
        <f>ROUND(I209*H209,2)</f>
        <v>0</v>
      </c>
      <c r="BL209" s="3" t="s">
        <v>402</v>
      </c>
      <c r="BM209" s="117" t="s">
        <v>659</v>
      </c>
    </row>
    <row r="210" spans="1:65" s="15" customFormat="1" ht="37.799999999999997" customHeight="1">
      <c r="A210" s="12"/>
      <c r="B210" s="104"/>
      <c r="C210" s="105" t="s">
        <v>662</v>
      </c>
      <c r="D210" s="105" t="s">
        <v>83</v>
      </c>
      <c r="E210" s="106" t="s">
        <v>663</v>
      </c>
      <c r="F210" s="107" t="s">
        <v>664</v>
      </c>
      <c r="G210" s="108" t="s">
        <v>401</v>
      </c>
      <c r="H210" s="109">
        <v>16</v>
      </c>
      <c r="I210" s="109"/>
      <c r="J210" s="110">
        <f>ROUND(I210*H210,2)</f>
        <v>0</v>
      </c>
      <c r="K210" s="111"/>
      <c r="L210" s="13"/>
      <c r="M210" s="112" t="s">
        <v>10</v>
      </c>
      <c r="N210" s="113" t="s">
        <v>31</v>
      </c>
      <c r="O210" s="114"/>
      <c r="P210" s="115">
        <f>O210*H210</f>
        <v>0</v>
      </c>
      <c r="Q210" s="115">
        <v>0</v>
      </c>
      <c r="R210" s="115">
        <f>Q210*H210</f>
        <v>0</v>
      </c>
      <c r="S210" s="115">
        <v>0</v>
      </c>
      <c r="T210" s="116">
        <f>S210*H210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17" t="s">
        <v>118</v>
      </c>
      <c r="AT210" s="117" t="s">
        <v>83</v>
      </c>
      <c r="AU210" s="117" t="s">
        <v>78</v>
      </c>
      <c r="AY210" s="3" t="s">
        <v>79</v>
      </c>
      <c r="BE210" s="118">
        <f>IF(N210="základná",J210,0)</f>
        <v>0</v>
      </c>
      <c r="BF210" s="118">
        <f>IF(N210="znížená",J210,0)</f>
        <v>0</v>
      </c>
      <c r="BG210" s="118">
        <f>IF(N210="zákl. prenesená",J210,0)</f>
        <v>0</v>
      </c>
      <c r="BH210" s="118">
        <f>IF(N210="zníž. prenesená",J210,0)</f>
        <v>0</v>
      </c>
      <c r="BI210" s="118">
        <f>IF(N210="nulová",J210,0)</f>
        <v>0</v>
      </c>
      <c r="BJ210" s="3" t="s">
        <v>88</v>
      </c>
      <c r="BK210" s="118">
        <f>ROUND(I210*H210,2)</f>
        <v>0</v>
      </c>
      <c r="BL210" s="3" t="s">
        <v>118</v>
      </c>
      <c r="BM210" s="117" t="s">
        <v>665</v>
      </c>
    </row>
    <row r="211" spans="1:65" s="15" customFormat="1" ht="16.5" customHeight="1">
      <c r="A211" s="12"/>
      <c r="B211" s="104"/>
      <c r="C211" s="105" t="s">
        <v>332</v>
      </c>
      <c r="D211" s="105" t="s">
        <v>83</v>
      </c>
      <c r="E211" s="106" t="s">
        <v>666</v>
      </c>
      <c r="F211" s="107" t="s">
        <v>667</v>
      </c>
      <c r="G211" s="108" t="s">
        <v>271</v>
      </c>
      <c r="H211" s="109">
        <v>1</v>
      </c>
      <c r="I211" s="109"/>
      <c r="J211" s="110">
        <f>ROUND(I211*H211,2)</f>
        <v>0</v>
      </c>
      <c r="K211" s="111"/>
      <c r="L211" s="13"/>
      <c r="M211" s="112" t="s">
        <v>10</v>
      </c>
      <c r="N211" s="113" t="s">
        <v>31</v>
      </c>
      <c r="O211" s="114"/>
      <c r="P211" s="115">
        <f>O211*H211</f>
        <v>0</v>
      </c>
      <c r="Q211" s="115">
        <v>0</v>
      </c>
      <c r="R211" s="115">
        <f>Q211*H211</f>
        <v>0</v>
      </c>
      <c r="S211" s="115">
        <v>0</v>
      </c>
      <c r="T211" s="116">
        <f>S211*H211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17" t="s">
        <v>402</v>
      </c>
      <c r="AT211" s="117" t="s">
        <v>83</v>
      </c>
      <c r="AU211" s="117" t="s">
        <v>78</v>
      </c>
      <c r="AY211" s="3" t="s">
        <v>79</v>
      </c>
      <c r="BE211" s="118">
        <f>IF(N211="základná",J211,0)</f>
        <v>0</v>
      </c>
      <c r="BF211" s="118">
        <f>IF(N211="znížená",J211,0)</f>
        <v>0</v>
      </c>
      <c r="BG211" s="118">
        <f>IF(N211="zákl. prenesená",J211,0)</f>
        <v>0</v>
      </c>
      <c r="BH211" s="118">
        <f>IF(N211="zníž. prenesená",J211,0)</f>
        <v>0</v>
      </c>
      <c r="BI211" s="118">
        <f>IF(N211="nulová",J211,0)</f>
        <v>0</v>
      </c>
      <c r="BJ211" s="3" t="s">
        <v>88</v>
      </c>
      <c r="BK211" s="118">
        <f>ROUND(I211*H211,2)</f>
        <v>0</v>
      </c>
      <c r="BL211" s="3" t="s">
        <v>402</v>
      </c>
      <c r="BM211" s="117" t="s">
        <v>332</v>
      </c>
    </row>
    <row r="212" spans="1:65" s="15" customFormat="1" ht="49.95" customHeight="1">
      <c r="A212" s="12"/>
      <c r="B212" s="13"/>
      <c r="C212" s="12"/>
      <c r="D212" s="12"/>
      <c r="E212" s="94" t="s">
        <v>413</v>
      </c>
      <c r="F212" s="94" t="s">
        <v>414</v>
      </c>
      <c r="G212" s="12"/>
      <c r="H212" s="12"/>
      <c r="I212" s="12"/>
      <c r="J212" s="72">
        <f t="shared" ref="J212:J217" si="40">BK212</f>
        <v>0</v>
      </c>
      <c r="K212" s="12"/>
      <c r="L212" s="13"/>
      <c r="M212" s="129"/>
      <c r="N212" s="130"/>
      <c r="O212" s="114"/>
      <c r="P212" s="114"/>
      <c r="Q212" s="114"/>
      <c r="R212" s="114"/>
      <c r="S212" s="114"/>
      <c r="T212" s="131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3" t="s">
        <v>75</v>
      </c>
      <c r="AU212" s="3" t="s">
        <v>2</v>
      </c>
      <c r="AY212" s="3" t="s">
        <v>415</v>
      </c>
      <c r="BK212" s="118">
        <f>SUM(BK213:BK217)</f>
        <v>0</v>
      </c>
    </row>
    <row r="213" spans="1:65" s="15" customFormat="1" ht="16.350000000000001" customHeight="1">
      <c r="A213" s="12"/>
      <c r="B213" s="13"/>
      <c r="C213" s="132" t="s">
        <v>10</v>
      </c>
      <c r="D213" s="132" t="s">
        <v>83</v>
      </c>
      <c r="E213" s="133" t="s">
        <v>10</v>
      </c>
      <c r="F213" s="134" t="s">
        <v>10</v>
      </c>
      <c r="G213" s="135" t="s">
        <v>10</v>
      </c>
      <c r="H213" s="136"/>
      <c r="I213" s="136"/>
      <c r="J213" s="137">
        <f t="shared" si="40"/>
        <v>0</v>
      </c>
      <c r="K213" s="138"/>
      <c r="L213" s="13"/>
      <c r="M213" s="139" t="s">
        <v>10</v>
      </c>
      <c r="N213" s="140" t="s">
        <v>31</v>
      </c>
      <c r="O213" s="114"/>
      <c r="P213" s="114"/>
      <c r="Q213" s="114"/>
      <c r="R213" s="114"/>
      <c r="S213" s="114"/>
      <c r="T213" s="131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3" t="s">
        <v>415</v>
      </c>
      <c r="AU213" s="3" t="s">
        <v>78</v>
      </c>
      <c r="AY213" s="3" t="s">
        <v>415</v>
      </c>
      <c r="BE213" s="118">
        <f>IF(N213="základná",J213,0)</f>
        <v>0</v>
      </c>
      <c r="BF213" s="118">
        <f>IF(N213="znížená",J213,0)</f>
        <v>0</v>
      </c>
      <c r="BG213" s="118">
        <f>IF(N213="zákl. prenesená",J213,0)</f>
        <v>0</v>
      </c>
      <c r="BH213" s="118">
        <f>IF(N213="zníž. prenesená",J213,0)</f>
        <v>0</v>
      </c>
      <c r="BI213" s="118">
        <f>IF(N213="nulová",J213,0)</f>
        <v>0</v>
      </c>
      <c r="BJ213" s="3" t="s">
        <v>88</v>
      </c>
      <c r="BK213" s="118">
        <f>I213*H213</f>
        <v>0</v>
      </c>
    </row>
    <row r="214" spans="1:65" s="15" customFormat="1" ht="16.350000000000001" customHeight="1">
      <c r="A214" s="12"/>
      <c r="B214" s="13"/>
      <c r="C214" s="132" t="s">
        <v>10</v>
      </c>
      <c r="D214" s="132" t="s">
        <v>83</v>
      </c>
      <c r="E214" s="133" t="s">
        <v>10</v>
      </c>
      <c r="F214" s="134" t="s">
        <v>10</v>
      </c>
      <c r="G214" s="135" t="s">
        <v>10</v>
      </c>
      <c r="H214" s="136"/>
      <c r="I214" s="136"/>
      <c r="J214" s="137">
        <f t="shared" si="40"/>
        <v>0</v>
      </c>
      <c r="K214" s="138"/>
      <c r="L214" s="13"/>
      <c r="M214" s="139" t="s">
        <v>10</v>
      </c>
      <c r="N214" s="140" t="s">
        <v>31</v>
      </c>
      <c r="O214" s="114"/>
      <c r="P214" s="114"/>
      <c r="Q214" s="114"/>
      <c r="R214" s="114"/>
      <c r="S214" s="114"/>
      <c r="T214" s="131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3" t="s">
        <v>415</v>
      </c>
      <c r="AU214" s="3" t="s">
        <v>78</v>
      </c>
      <c r="AY214" s="3" t="s">
        <v>415</v>
      </c>
      <c r="BE214" s="118">
        <f>IF(N214="základná",J214,0)</f>
        <v>0</v>
      </c>
      <c r="BF214" s="118">
        <f>IF(N214="znížená",J214,0)</f>
        <v>0</v>
      </c>
      <c r="BG214" s="118">
        <f>IF(N214="zákl. prenesená",J214,0)</f>
        <v>0</v>
      </c>
      <c r="BH214" s="118">
        <f>IF(N214="zníž. prenesená",J214,0)</f>
        <v>0</v>
      </c>
      <c r="BI214" s="118">
        <f>IF(N214="nulová",J214,0)</f>
        <v>0</v>
      </c>
      <c r="BJ214" s="3" t="s">
        <v>88</v>
      </c>
      <c r="BK214" s="118">
        <f>I214*H214</f>
        <v>0</v>
      </c>
    </row>
    <row r="215" spans="1:65" s="15" customFormat="1" ht="16.350000000000001" customHeight="1">
      <c r="A215" s="12"/>
      <c r="B215" s="13"/>
      <c r="C215" s="132" t="s">
        <v>10</v>
      </c>
      <c r="D215" s="132" t="s">
        <v>83</v>
      </c>
      <c r="E215" s="133" t="s">
        <v>10</v>
      </c>
      <c r="F215" s="134" t="s">
        <v>10</v>
      </c>
      <c r="G215" s="135" t="s">
        <v>10</v>
      </c>
      <c r="H215" s="136"/>
      <c r="I215" s="136"/>
      <c r="J215" s="137">
        <f t="shared" si="40"/>
        <v>0</v>
      </c>
      <c r="K215" s="138"/>
      <c r="L215" s="13"/>
      <c r="M215" s="139" t="s">
        <v>10</v>
      </c>
      <c r="N215" s="140" t="s">
        <v>31</v>
      </c>
      <c r="O215" s="114"/>
      <c r="P215" s="114"/>
      <c r="Q215" s="114"/>
      <c r="R215" s="114"/>
      <c r="S215" s="114"/>
      <c r="T215" s="131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3" t="s">
        <v>415</v>
      </c>
      <c r="AU215" s="3" t="s">
        <v>78</v>
      </c>
      <c r="AY215" s="3" t="s">
        <v>415</v>
      </c>
      <c r="BE215" s="118">
        <f>IF(N215="základná",J215,0)</f>
        <v>0</v>
      </c>
      <c r="BF215" s="118">
        <f>IF(N215="znížená",J215,0)</f>
        <v>0</v>
      </c>
      <c r="BG215" s="118">
        <f>IF(N215="zákl. prenesená",J215,0)</f>
        <v>0</v>
      </c>
      <c r="BH215" s="118">
        <f>IF(N215="zníž. prenesená",J215,0)</f>
        <v>0</v>
      </c>
      <c r="BI215" s="118">
        <f>IF(N215="nulová",J215,0)</f>
        <v>0</v>
      </c>
      <c r="BJ215" s="3" t="s">
        <v>88</v>
      </c>
      <c r="BK215" s="118">
        <f>I215*H215</f>
        <v>0</v>
      </c>
    </row>
    <row r="216" spans="1:65" s="15" customFormat="1" ht="16.350000000000001" customHeight="1">
      <c r="A216" s="12"/>
      <c r="B216" s="13"/>
      <c r="C216" s="132" t="s">
        <v>10</v>
      </c>
      <c r="D216" s="132" t="s">
        <v>83</v>
      </c>
      <c r="E216" s="133" t="s">
        <v>10</v>
      </c>
      <c r="F216" s="134" t="s">
        <v>10</v>
      </c>
      <c r="G216" s="135" t="s">
        <v>10</v>
      </c>
      <c r="H216" s="136"/>
      <c r="I216" s="136"/>
      <c r="J216" s="137">
        <f t="shared" si="40"/>
        <v>0</v>
      </c>
      <c r="K216" s="138"/>
      <c r="L216" s="13"/>
      <c r="M216" s="139" t="s">
        <v>10</v>
      </c>
      <c r="N216" s="140" t="s">
        <v>31</v>
      </c>
      <c r="O216" s="114"/>
      <c r="P216" s="114"/>
      <c r="Q216" s="114"/>
      <c r="R216" s="114"/>
      <c r="S216" s="114"/>
      <c r="T216" s="131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3" t="s">
        <v>415</v>
      </c>
      <c r="AU216" s="3" t="s">
        <v>78</v>
      </c>
      <c r="AY216" s="3" t="s">
        <v>415</v>
      </c>
      <c r="BE216" s="118">
        <f>IF(N216="základná",J216,0)</f>
        <v>0</v>
      </c>
      <c r="BF216" s="118">
        <f>IF(N216="znížená",J216,0)</f>
        <v>0</v>
      </c>
      <c r="BG216" s="118">
        <f>IF(N216="zákl. prenesená",J216,0)</f>
        <v>0</v>
      </c>
      <c r="BH216" s="118">
        <f>IF(N216="zníž. prenesená",J216,0)</f>
        <v>0</v>
      </c>
      <c r="BI216" s="118">
        <f>IF(N216="nulová",J216,0)</f>
        <v>0</v>
      </c>
      <c r="BJ216" s="3" t="s">
        <v>88</v>
      </c>
      <c r="BK216" s="118">
        <f>I216*H216</f>
        <v>0</v>
      </c>
    </row>
    <row r="217" spans="1:65" s="15" customFormat="1" ht="16.350000000000001" customHeight="1">
      <c r="A217" s="12"/>
      <c r="B217" s="13"/>
      <c r="C217" s="132" t="s">
        <v>10</v>
      </c>
      <c r="D217" s="132" t="s">
        <v>83</v>
      </c>
      <c r="E217" s="133" t="s">
        <v>10</v>
      </c>
      <c r="F217" s="134" t="s">
        <v>10</v>
      </c>
      <c r="G217" s="135" t="s">
        <v>10</v>
      </c>
      <c r="H217" s="136"/>
      <c r="I217" s="136"/>
      <c r="J217" s="137">
        <f t="shared" si="40"/>
        <v>0</v>
      </c>
      <c r="K217" s="138"/>
      <c r="L217" s="13"/>
      <c r="M217" s="139" t="s">
        <v>10</v>
      </c>
      <c r="N217" s="140" t="s">
        <v>31</v>
      </c>
      <c r="O217" s="141"/>
      <c r="P217" s="141"/>
      <c r="Q217" s="141"/>
      <c r="R217" s="141"/>
      <c r="S217" s="141"/>
      <c r="T217" s="14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3" t="s">
        <v>415</v>
      </c>
      <c r="AU217" s="3" t="s">
        <v>78</v>
      </c>
      <c r="AY217" s="3" t="s">
        <v>415</v>
      </c>
      <c r="BE217" s="118">
        <f>IF(N217="základná",J217,0)</f>
        <v>0</v>
      </c>
      <c r="BF217" s="118">
        <f>IF(N217="znížená",J217,0)</f>
        <v>0</v>
      </c>
      <c r="BG217" s="118">
        <f>IF(N217="zákl. prenesená",J217,0)</f>
        <v>0</v>
      </c>
      <c r="BH217" s="118">
        <f>IF(N217="zníž. prenesená",J217,0)</f>
        <v>0</v>
      </c>
      <c r="BI217" s="118">
        <f>IF(N217="nulová",J217,0)</f>
        <v>0</v>
      </c>
      <c r="BJ217" s="3" t="s">
        <v>88</v>
      </c>
      <c r="BK217" s="118">
        <f>I217*H217</f>
        <v>0</v>
      </c>
    </row>
    <row r="218" spans="1:65" s="15" customFormat="1" ht="6.9" customHeight="1">
      <c r="A218" s="12"/>
      <c r="B218" s="53"/>
      <c r="C218" s="54"/>
      <c r="D218" s="54"/>
      <c r="E218" s="54"/>
      <c r="F218" s="54"/>
      <c r="G218" s="54"/>
      <c r="H218" s="54"/>
      <c r="I218" s="54"/>
      <c r="J218" s="54"/>
      <c r="K218" s="54"/>
      <c r="L218" s="13"/>
      <c r="M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</row>
  </sheetData>
  <autoFilter ref="C128:K217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základná, znížená, nulová." sqref="N213:N218">
      <formula1>"základná, znížená, nulová"</formula1>
    </dataValidation>
    <dataValidation type="list" allowBlank="1" showInputMessage="1" showErrorMessage="1" error="Povolené sú hodnoty K, M." sqref="D213:D218">
      <formula1>"K, M"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1 - UK</vt:lpstr>
      <vt:lpstr>1.1 - KOTOLŇA</vt:lpstr>
      <vt:lpstr>'1 - UK'!Názvy_tlače</vt:lpstr>
      <vt:lpstr>'1.1 - KOTOLŇA'!Názvy_tlače</vt:lpstr>
      <vt:lpstr>'1 - UK'!Oblasť_tlače</vt:lpstr>
      <vt:lpstr>'1.1 - KOTOLŇA'!Oblasť_tlače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dcterms:created xsi:type="dcterms:W3CDTF">2022-05-19T09:34:45Z</dcterms:created>
  <dcterms:modified xsi:type="dcterms:W3CDTF">2022-05-19T09:35:07Z</dcterms:modified>
</cp:coreProperties>
</file>