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28692" windowHeight="12672"/>
  </bookViews>
  <sheets>
    <sheet name="7 - IO 02.2 Kanalizačná p..." sheetId="1" r:id="rId1"/>
  </sheets>
  <externalReferences>
    <externalReference r:id="rId2"/>
  </externalReferences>
  <definedNames>
    <definedName name="_xlnm._FilterDatabase" localSheetId="0" hidden="1">'7 - IO 02.2 Kanalizačná p...'!$C$121:$K$159</definedName>
    <definedName name="_xlnm.Print_Titles" localSheetId="0">'7 - IO 02.2 Kanalizačná p...'!$121:$121</definedName>
    <definedName name="_xlnm.Print_Area" localSheetId="0">'7 - IO 02.2 Kanalizačná p...'!$C$4:$J$76,'7 - IO 02.2 Kanalizačná p...'!$C$82:$J$103,'7 - IO 02.2 Kanalizačná p...'!$C$109:$J$159</definedName>
  </definedNames>
  <calcPr calcId="124519"/>
</workbook>
</file>

<file path=xl/calcChain.xml><?xml version="1.0" encoding="utf-8"?>
<calcChain xmlns="http://schemas.openxmlformats.org/spreadsheetml/2006/main">
  <c r="BK159" i="1"/>
  <c r="BI159"/>
  <c r="BH159"/>
  <c r="BG159"/>
  <c r="BF159"/>
  <c r="BE159"/>
  <c r="J159"/>
  <c r="BK158"/>
  <c r="BI158"/>
  <c r="BH158"/>
  <c r="BG158"/>
  <c r="BF158"/>
  <c r="BE158"/>
  <c r="J158"/>
  <c r="BK157"/>
  <c r="BI157"/>
  <c r="BH157"/>
  <c r="BG157"/>
  <c r="BE157"/>
  <c r="J157"/>
  <c r="BF157" s="1"/>
  <c r="BK156"/>
  <c r="BI156"/>
  <c r="BH156"/>
  <c r="BG156"/>
  <c r="BE156"/>
  <c r="J156"/>
  <c r="BF156" s="1"/>
  <c r="BK155"/>
  <c r="BK154" s="1"/>
  <c r="J154" s="1"/>
  <c r="J102" s="1"/>
  <c r="BI155"/>
  <c r="BH155"/>
  <c r="BG155"/>
  <c r="BF155"/>
  <c r="BE155"/>
  <c r="J155"/>
  <c r="BK153"/>
  <c r="BI153"/>
  <c r="BH153"/>
  <c r="BG153"/>
  <c r="BE153"/>
  <c r="T153"/>
  <c r="R153"/>
  <c r="P153"/>
  <c r="J153"/>
  <c r="BF153" s="1"/>
  <c r="BK152"/>
  <c r="BI152"/>
  <c r="BH152"/>
  <c r="BG152"/>
  <c r="BE152"/>
  <c r="T152"/>
  <c r="R152"/>
  <c r="P152"/>
  <c r="J152"/>
  <c r="BF152" s="1"/>
  <c r="BK151"/>
  <c r="BK149" s="1"/>
  <c r="J149" s="1"/>
  <c r="J101" s="1"/>
  <c r="BI151"/>
  <c r="BH151"/>
  <c r="BG151"/>
  <c r="BF151"/>
  <c r="BE151"/>
  <c r="T151"/>
  <c r="R151"/>
  <c r="P151"/>
  <c r="J151"/>
  <c r="BK150"/>
  <c r="BI150"/>
  <c r="BH150"/>
  <c r="BG150"/>
  <c r="BE150"/>
  <c r="T150"/>
  <c r="T149" s="1"/>
  <c r="R150"/>
  <c r="R149" s="1"/>
  <c r="P150"/>
  <c r="J150"/>
  <c r="BF150" s="1"/>
  <c r="P149"/>
  <c r="BK148"/>
  <c r="BI148"/>
  <c r="BH148"/>
  <c r="BG148"/>
  <c r="BF148"/>
  <c r="BE148"/>
  <c r="T148"/>
  <c r="R148"/>
  <c r="P148"/>
  <c r="J148"/>
  <c r="BK147"/>
  <c r="BI147"/>
  <c r="BH147"/>
  <c r="BG147"/>
  <c r="BE147"/>
  <c r="T147"/>
  <c r="R147"/>
  <c r="P147"/>
  <c r="J147"/>
  <c r="BF147" s="1"/>
  <c r="BK146"/>
  <c r="BI146"/>
  <c r="BH146"/>
  <c r="BG146"/>
  <c r="BE146"/>
  <c r="T146"/>
  <c r="R146"/>
  <c r="P146"/>
  <c r="J146"/>
  <c r="BF146" s="1"/>
  <c r="BK145"/>
  <c r="BI145"/>
  <c r="BH145"/>
  <c r="BG145"/>
  <c r="BF145"/>
  <c r="BE145"/>
  <c r="T145"/>
  <c r="R145"/>
  <c r="P145"/>
  <c r="J145"/>
  <c r="BK144"/>
  <c r="BI144"/>
  <c r="BH144"/>
  <c r="BG144"/>
  <c r="BE144"/>
  <c r="T144"/>
  <c r="R144"/>
  <c r="P144"/>
  <c r="J144"/>
  <c r="BF144" s="1"/>
  <c r="BK143"/>
  <c r="BI143"/>
  <c r="BH143"/>
  <c r="BG143"/>
  <c r="BE143"/>
  <c r="T143"/>
  <c r="R143"/>
  <c r="P143"/>
  <c r="J143"/>
  <c r="BF143" s="1"/>
  <c r="BK142"/>
  <c r="BI142"/>
  <c r="BH142"/>
  <c r="BG142"/>
  <c r="BF142"/>
  <c r="BE142"/>
  <c r="T142"/>
  <c r="R142"/>
  <c r="P142"/>
  <c r="J142"/>
  <c r="BK141"/>
  <c r="BI141"/>
  <c r="BH141"/>
  <c r="BG141"/>
  <c r="BE141"/>
  <c r="T141"/>
  <c r="R141"/>
  <c r="P141"/>
  <c r="J141"/>
  <c r="BF141" s="1"/>
  <c r="BK140"/>
  <c r="BI140"/>
  <c r="BH140"/>
  <c r="BG140"/>
  <c r="BE140"/>
  <c r="T140"/>
  <c r="R140"/>
  <c r="P140"/>
  <c r="J140"/>
  <c r="BF140" s="1"/>
  <c r="BK139"/>
  <c r="BI139"/>
  <c r="BH139"/>
  <c r="BG139"/>
  <c r="BF139"/>
  <c r="BE139"/>
  <c r="T139"/>
  <c r="R139"/>
  <c r="P139"/>
  <c r="J139"/>
  <c r="BK138"/>
  <c r="BI138"/>
  <c r="BH138"/>
  <c r="BG138"/>
  <c r="BE138"/>
  <c r="T138"/>
  <c r="R138"/>
  <c r="P138"/>
  <c r="J138"/>
  <c r="BF138" s="1"/>
  <c r="BK137"/>
  <c r="BI137"/>
  <c r="BH137"/>
  <c r="BG137"/>
  <c r="BE137"/>
  <c r="T137"/>
  <c r="R137"/>
  <c r="P137"/>
  <c r="P134" s="1"/>
  <c r="J137"/>
  <c r="BF137" s="1"/>
  <c r="BK136"/>
  <c r="BI136"/>
  <c r="BH136"/>
  <c r="BG136"/>
  <c r="BF136"/>
  <c r="BE136"/>
  <c r="T136"/>
  <c r="R136"/>
  <c r="P136"/>
  <c r="J136"/>
  <c r="BK135"/>
  <c r="BK134" s="1"/>
  <c r="J134" s="1"/>
  <c r="J100" s="1"/>
  <c r="BI135"/>
  <c r="BH135"/>
  <c r="BG135"/>
  <c r="BE135"/>
  <c r="T135"/>
  <c r="T134" s="1"/>
  <c r="R135"/>
  <c r="P135"/>
  <c r="J135"/>
  <c r="BF135" s="1"/>
  <c r="R134"/>
  <c r="BK133"/>
  <c r="BI133"/>
  <c r="BH133"/>
  <c r="BG133"/>
  <c r="BE133"/>
  <c r="T133"/>
  <c r="R133"/>
  <c r="P133"/>
  <c r="J133"/>
  <c r="BF133" s="1"/>
  <c r="BK132"/>
  <c r="J132" s="1"/>
  <c r="J99" s="1"/>
  <c r="T132"/>
  <c r="R132"/>
  <c r="P132"/>
  <c r="BK131"/>
  <c r="BI131"/>
  <c r="BH131"/>
  <c r="BG131"/>
  <c r="BE131"/>
  <c r="T131"/>
  <c r="R131"/>
  <c r="P131"/>
  <c r="J131"/>
  <c r="BF131" s="1"/>
  <c r="BK130"/>
  <c r="BI130"/>
  <c r="BH130"/>
  <c r="BG130"/>
  <c r="BE130"/>
  <c r="T130"/>
  <c r="R130"/>
  <c r="P130"/>
  <c r="J130"/>
  <c r="BF130" s="1"/>
  <c r="BK129"/>
  <c r="BI129"/>
  <c r="BH129"/>
  <c r="BG129"/>
  <c r="BF129"/>
  <c r="BE129"/>
  <c r="T129"/>
  <c r="R129"/>
  <c r="P129"/>
  <c r="J129"/>
  <c r="BK128"/>
  <c r="BI128"/>
  <c r="BH128"/>
  <c r="BG128"/>
  <c r="BE128"/>
  <c r="T128"/>
  <c r="R128"/>
  <c r="P128"/>
  <c r="J128"/>
  <c r="BF128" s="1"/>
  <c r="BK127"/>
  <c r="BI127"/>
  <c r="BH127"/>
  <c r="BG127"/>
  <c r="BE127"/>
  <c r="T127"/>
  <c r="R127"/>
  <c r="P127"/>
  <c r="P124" s="1"/>
  <c r="J127"/>
  <c r="BF127" s="1"/>
  <c r="BK126"/>
  <c r="BI126"/>
  <c r="BH126"/>
  <c r="BG126"/>
  <c r="BF126"/>
  <c r="BE126"/>
  <c r="F33" s="1"/>
  <c r="T126"/>
  <c r="R126"/>
  <c r="P126"/>
  <c r="J126"/>
  <c r="BK125"/>
  <c r="BK124" s="1"/>
  <c r="BI125"/>
  <c r="F37" s="1"/>
  <c r="BH125"/>
  <c r="F36" s="1"/>
  <c r="BG125"/>
  <c r="BE125"/>
  <c r="T125"/>
  <c r="T124" s="1"/>
  <c r="T123" s="1"/>
  <c r="T122" s="1"/>
  <c r="R125"/>
  <c r="P125"/>
  <c r="J125"/>
  <c r="BF125" s="1"/>
  <c r="R124"/>
  <c r="J119"/>
  <c r="J118"/>
  <c r="F118"/>
  <c r="F116"/>
  <c r="E114"/>
  <c r="E112"/>
  <c r="J92"/>
  <c r="J91"/>
  <c r="F91"/>
  <c r="J89"/>
  <c r="F89"/>
  <c r="E87"/>
  <c r="J37"/>
  <c r="J36"/>
  <c r="J35"/>
  <c r="F35"/>
  <c r="J18"/>
  <c r="E18"/>
  <c r="F92" s="1"/>
  <c r="J17"/>
  <c r="J12"/>
  <c r="J116" s="1"/>
  <c r="E7"/>
  <c r="E85" s="1"/>
  <c r="J124" l="1"/>
  <c r="J98" s="1"/>
  <c r="BK123"/>
  <c r="F34"/>
  <c r="J34"/>
  <c r="P123"/>
  <c r="P122" s="1"/>
  <c r="R123"/>
  <c r="R122" s="1"/>
  <c r="J33"/>
  <c r="F119"/>
  <c r="BK122" l="1"/>
  <c r="J122" s="1"/>
  <c r="J123"/>
  <c r="J97" s="1"/>
  <c r="J30" l="1"/>
  <c r="J39" s="1"/>
  <c r="J96"/>
</calcChain>
</file>

<file path=xl/sharedStrings.xml><?xml version="1.0" encoding="utf-8"?>
<sst xmlns="http://schemas.openxmlformats.org/spreadsheetml/2006/main" count="571" uniqueCount="189">
  <si>
    <t>&gt;&gt;  skryté stĺpce  &lt;&lt;</t>
  </si>
  <si>
    <t>{739fce69-80bd-4f50-8d91-0d9f1aa43f4a}</t>
  </si>
  <si>
    <t>0</t>
  </si>
  <si>
    <t>KRYCÍ LIST ROZPOČTU</t>
  </si>
  <si>
    <t>v ---  nižšie sa nachádzajú doplnkové a pomocné údaje k zostavám  --- v</t>
  </si>
  <si>
    <t>False</t>
  </si>
  <si>
    <t>Stavba:</t>
  </si>
  <si>
    <t>Objekt:</t>
  </si>
  <si>
    <t>7 - IO 02.2 Kanalizačná prípojka</t>
  </si>
  <si>
    <t>JKSO:</t>
  </si>
  <si>
    <t xml:space="preserve"> </t>
  </si>
  <si>
    <t>KS:</t>
  </si>
  <si>
    <t/>
  </si>
  <si>
    <t>Miesto:</t>
  </si>
  <si>
    <t>kat. úz. Tornaľa, parc. č. 1451</t>
  </si>
  <si>
    <t>Dátum:</t>
  </si>
  <si>
    <t>Objednávateľ:</t>
  </si>
  <si>
    <t>IČO:</t>
  </si>
  <si>
    <t>Stredná odborná škola – Szakközépiskola Tornaľa</t>
  </si>
  <si>
    <t>IČ DPH:</t>
  </si>
  <si>
    <t>Zhotoviteľ:</t>
  </si>
  <si>
    <t>Projektant:</t>
  </si>
  <si>
    <t>Ing. Pavol Fedorčák, PhD.</t>
  </si>
  <si>
    <t>Spracovateľ:</t>
  </si>
  <si>
    <t>Poznámka:</t>
  </si>
  <si>
    <t>Pre všetky zariadenie je možné použiť ekvivalent</t>
  </si>
  <si>
    <t>Cena bez DPH</t>
  </si>
  <si>
    <t>Základ dane</t>
  </si>
  <si>
    <t>Sadzba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</si>
  <si>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</si>
  <si>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</si>
  <si>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</si>
  <si>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</si>
  <si>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</si>
  <si>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</si>
  <si>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</si>
  <si>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</si>
  <si>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</si>
  <si>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</si>
  <si>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</si>
  <si>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</si>
  <si>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</si>
  <si>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</si>
  <si>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</si>
  <si>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</si>
  <si>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</si>
  <si>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</si>
  <si>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</si>
  <si>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</si>
  <si>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</si>
  <si>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</si>
  <si>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</si>
  <si>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4 - Vodorovné konštrukcie</t>
  </si>
  <si>
    <t xml:space="preserve">    8 - Rúrové vedenie</t>
  </si>
  <si>
    <t xml:space="preserve">    99 - Presun hmôt HSV</t>
  </si>
  <si>
    <t>VP -   Práce naviac</t>
  </si>
  <si>
    <t>ROZPOČET</t>
  </si>
  <si>
    <t>PČ</t>
  </si>
  <si>
    <t>Typ</t>
  </si>
  <si>
    <t>Kód</t>
  </si>
  <si>
    <t>Popis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</si>
  <si>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</si>
  <si>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</si>
  <si>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</si>
  <si>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</si>
  <si>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</si>
  <si>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</si>
  <si>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</si>
  <si>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</si>
  <si>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</si>
  <si>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</si>
  <si>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</t>
  </si>
  <si>
    <t>HSV</t>
  </si>
  <si>
    <t>Práce a dodávky HSV</t>
  </si>
  <si>
    <t>1</t>
  </si>
  <si>
    <t>ROZPOCET</t>
  </si>
  <si>
    <t>Zemné práce</t>
  </si>
  <si>
    <t>3</t>
  </si>
  <si>
    <t>K</t>
  </si>
  <si>
    <t>132201201</t>
  </si>
  <si>
    <t>Výkop ryhy šírky 600-2000mm horn.3 do 100m3</t>
  </si>
  <si>
    <t>m3</t>
  </si>
  <si>
    <t>4</t>
  </si>
  <si>
    <t>2</t>
  </si>
  <si>
    <t>132201209</t>
  </si>
  <si>
    <t>Príplatok k cenám za lepivosť pri hĺbení rýh š. nad 600 do 2 000 mm zapaž. i nezapažených, s urovnaním dna v hornine 3</t>
  </si>
  <si>
    <t>142</t>
  </si>
  <si>
    <t>162201101.S</t>
  </si>
  <si>
    <t>Vodorovné premiestnenie výkopku z horniny 1-4 do 20m</t>
  </si>
  <si>
    <t>1543537845</t>
  </si>
  <si>
    <t>5</t>
  </si>
  <si>
    <t>162301101</t>
  </si>
  <si>
    <t>Vodorovné premiestnenie výkopku po spevnenej ceste z horniny tr.1-4, do 100 m3 na vzdialenosť do 500 m</t>
  </si>
  <si>
    <t>6</t>
  </si>
  <si>
    <t>174101001</t>
  </si>
  <si>
    <t>Zásyp sypaninou so zhutnením jám, šachiet, rýh, zárezov alebo okolo objektov do 100 m3</t>
  </si>
  <si>
    <t>7</t>
  </si>
  <si>
    <t>175101102</t>
  </si>
  <si>
    <t>Obsyp potrubia sypaninou z vhodných hornín 1 až 4 s prehodením sypaniny</t>
  </si>
  <si>
    <t>152</t>
  </si>
  <si>
    <t>M</t>
  </si>
  <si>
    <t>581530000300.S</t>
  </si>
  <si>
    <t>Piesok technický triedený</t>
  </si>
  <si>
    <t>t</t>
  </si>
  <si>
    <t>8</t>
  </si>
  <si>
    <t>-1838162132</t>
  </si>
  <si>
    <t>Vodorovné konštrukcie</t>
  </si>
  <si>
    <t>9</t>
  </si>
  <si>
    <t>451541111</t>
  </si>
  <si>
    <t>Lôžko pod potrubie, stoky a drobné objekty, v otvorenom výkope zo štrkodrvy 0-63 mm</t>
  </si>
  <si>
    <t>Rúrové vedenie</t>
  </si>
  <si>
    <t>86</t>
  </si>
  <si>
    <t>871324004</t>
  </si>
  <si>
    <t>Montáž kanalizačného PP potrubia hladkého plnostenného SN 10 DN 160</t>
  </si>
  <si>
    <t>m</t>
  </si>
  <si>
    <t>2078595495</t>
  </si>
  <si>
    <t>153</t>
  </si>
  <si>
    <t>286140001000</t>
  </si>
  <si>
    <t>Rúra KG 2000 PP, SN 10, DN 160 dĺ. 1 m hladká pre gravitačnú kanalizáciu, WAVIN</t>
  </si>
  <si>
    <t>ks</t>
  </si>
  <si>
    <t>1214554989</t>
  </si>
  <si>
    <t>62</t>
  </si>
  <si>
    <t>877313121r</t>
  </si>
  <si>
    <t>Tvarovky nad rámec ( 10% z ceny)</t>
  </si>
  <si>
    <t>%</t>
  </si>
  <si>
    <t>-1878597014</t>
  </si>
  <si>
    <t>28</t>
  </si>
  <si>
    <t>892311000</t>
  </si>
  <si>
    <t>Skúška tesnosti kanalizácie D 150</t>
  </si>
  <si>
    <t>145</t>
  </si>
  <si>
    <t>894401111</t>
  </si>
  <si>
    <t>Osadenie betónového dielca pre šachty, rovná alebo prechodová skruž TBS</t>
  </si>
  <si>
    <t>-2034172871</t>
  </si>
  <si>
    <t>101</t>
  </si>
  <si>
    <t>TBS 100/65-60s</t>
  </si>
  <si>
    <t>Kónus 100/65-60 so stupačkou, šachtový program</t>
  </si>
  <si>
    <t>1105123639</t>
  </si>
  <si>
    <t>98</t>
  </si>
  <si>
    <t>TBH 100-50s</t>
  </si>
  <si>
    <t>Šachtová skruž 100-50 so stupačkou</t>
  </si>
  <si>
    <t>-1491385768</t>
  </si>
  <si>
    <t>131</t>
  </si>
  <si>
    <t>TBH 100-25s</t>
  </si>
  <si>
    <t>Šachtová skruž 100-25 so stupačkou</t>
  </si>
  <si>
    <t>-1335737286</t>
  </si>
  <si>
    <t>102</t>
  </si>
  <si>
    <t>TBS 60-15</t>
  </si>
  <si>
    <t>Vyrovnávací prstenec 60-15</t>
  </si>
  <si>
    <t>478722201</t>
  </si>
  <si>
    <t>143</t>
  </si>
  <si>
    <t>894403021</t>
  </si>
  <si>
    <t>Osadenie betónového dielca pre šachty, dno akéhokoľvek druhu</t>
  </si>
  <si>
    <t>-1011592380</t>
  </si>
  <si>
    <t>130</t>
  </si>
  <si>
    <t>TBS  100/68</t>
  </si>
  <si>
    <t>Šachtové dno 100/68 DN 1000, h=680 -pre DN 100, 150, 200, 250, 300</t>
  </si>
  <si>
    <t>-1747488138</t>
  </si>
  <si>
    <t>103</t>
  </si>
  <si>
    <t>899101111</t>
  </si>
  <si>
    <t>Osadenie poklopu liatinového a oceľového vrátane rámu hmotn. do 50 kg</t>
  </si>
  <si>
    <t>-86427257</t>
  </si>
  <si>
    <t>146</t>
  </si>
  <si>
    <t>592240008400</t>
  </si>
  <si>
    <t>Poklop BEGU betón - liatina 1000 PL600/D400 pre zaťaženie do 40 t pre revízne šachty DN 630 až 1000</t>
  </si>
  <si>
    <t>1785328108</t>
  </si>
  <si>
    <t>105</t>
  </si>
  <si>
    <t>P.C.013</t>
  </si>
  <si>
    <t xml:space="preserve">Prepojenie existujúcej kanalizácie                                                                                      </t>
  </si>
  <si>
    <t>312320913</t>
  </si>
  <si>
    <t>99</t>
  </si>
  <si>
    <t>Presun hmôt HSV</t>
  </si>
  <si>
    <t>147</t>
  </si>
  <si>
    <t>998274101</t>
  </si>
  <si>
    <t>Presun hmôt pre rúrové vedenie hĺbené z rúr bet. alebo železobetónových v otvorenom výkope</t>
  </si>
  <si>
    <t>2115845602</t>
  </si>
  <si>
    <t>148</t>
  </si>
  <si>
    <t>998274118</t>
  </si>
  <si>
    <t>Príplatok k cenám za zväčšený presun pre rúrové vedenie hĺbené z rúr bet. alebo železobetónových nad vymedzenú najväčšiu dopravnú vzdialenosť nad 3000 do 5000 m</t>
  </si>
  <si>
    <t>-979211634</t>
  </si>
  <si>
    <t>149</t>
  </si>
  <si>
    <t>998274119</t>
  </si>
  <si>
    <t>Príplatok pre rúrové vedenie hĺbené z rúr bet. alebo železobetónových za každých ďalších aj začatých 5000 m</t>
  </si>
  <si>
    <t>-1277833771</t>
  </si>
  <si>
    <t>39</t>
  </si>
  <si>
    <t>998276101</t>
  </si>
  <si>
    <t>Presun hmôt pre rúrové vedenie hĺbené z rúr z plast., hmôt alebo sklolamin. v otvorenom výkope</t>
  </si>
  <si>
    <t>VP</t>
  </si>
  <si>
    <t xml:space="preserve">  Práce naviac</t>
  </si>
  <si>
    <t>PN</t>
  </si>
</sst>
</file>

<file path=xl/styles.xml><?xml version="1.0" encoding="utf-8"?>
<styleSheet xmlns="http://schemas.openxmlformats.org/spreadsheetml/2006/main">
  <numFmts count="3">
    <numFmt numFmtId="164" formatCode="dd\.mm\.yyyy"/>
    <numFmt numFmtId="165" formatCode="#,##0.00%"/>
    <numFmt numFmtId="166" formatCode="#,##0.00000"/>
  </numFmts>
  <fonts count="24">
    <font>
      <sz val="8"/>
      <name val="Arial CE"/>
      <family val="2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sz val="10"/>
      <color rgb="FFFFFFFF"/>
      <name val="Arial CE"/>
    </font>
    <font>
      <sz val="8"/>
      <color rgb="FFFFFFFF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1" fillId="3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4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4" fontId="10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12" fillId="4" borderId="5" xfId="0" applyFont="1" applyFill="1" applyBorder="1" applyAlignment="1">
      <alignment horizontal="left" vertical="center"/>
    </xf>
    <xf numFmtId="0" fontId="0" fillId="4" borderId="6" xfId="0" applyFont="1" applyFill="1" applyBorder="1" applyAlignment="1">
      <alignment vertical="center"/>
    </xf>
    <xf numFmtId="0" fontId="12" fillId="4" borderId="6" xfId="0" applyFont="1" applyFill="1" applyBorder="1" applyAlignment="1">
      <alignment horizontal="right" vertical="center"/>
    </xf>
    <xf numFmtId="0" fontId="12" fillId="4" borderId="6" xfId="0" applyFont="1" applyFill="1" applyBorder="1" applyAlignment="1">
      <alignment horizontal="center" vertical="center"/>
    </xf>
    <xf numFmtId="4" fontId="12" fillId="4" borderId="6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3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4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0" fontId="0" fillId="0" borderId="8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0" fontId="14" fillId="4" borderId="0" xfId="0" applyFont="1" applyFill="1" applyAlignment="1">
      <alignment horizontal="left" vertical="center"/>
    </xf>
    <xf numFmtId="0" fontId="14" fillId="4" borderId="0" xfId="0" applyFont="1" applyFill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12" xfId="0" applyFont="1" applyBorder="1" applyAlignment="1">
      <alignment horizontal="left" vertical="center"/>
    </xf>
    <xf numFmtId="0" fontId="16" fillId="0" borderId="12" xfId="0" applyFont="1" applyBorder="1" applyAlignment="1">
      <alignment vertical="center"/>
    </xf>
    <xf numFmtId="4" fontId="16" fillId="0" borderId="12" xfId="0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12" xfId="0" applyFont="1" applyBorder="1" applyAlignment="1">
      <alignment horizontal="left" vertical="center"/>
    </xf>
    <xf numFmtId="0" fontId="17" fillId="0" borderId="12" xfId="0" applyFont="1" applyBorder="1" applyAlignment="1">
      <alignment vertical="center"/>
    </xf>
    <xf numFmtId="4" fontId="17" fillId="0" borderId="12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16" fillId="0" borderId="0" xfId="0" applyNumberFormat="1" applyFont="1" applyAlignment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4" fillId="4" borderId="13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0" fontId="14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" fontId="8" fillId="0" borderId="0" xfId="0" applyNumberFormat="1" applyFont="1" applyAlignment="1"/>
    <xf numFmtId="0" fontId="0" fillId="0" borderId="16" xfId="0" applyFont="1" applyBorder="1" applyAlignment="1">
      <alignment vertical="center"/>
    </xf>
    <xf numFmtId="0" fontId="0" fillId="0" borderId="4" xfId="0" applyBorder="1" applyAlignment="1">
      <alignment vertical="center"/>
    </xf>
    <xf numFmtId="166" fontId="19" fillId="0" borderId="4" xfId="0" applyNumberFormat="1" applyFont="1" applyBorder="1" applyAlignment="1"/>
    <xf numFmtId="166" fontId="19" fillId="0" borderId="17" xfId="0" applyNumberFormat="1" applyFont="1" applyBorder="1" applyAlignment="1"/>
    <xf numFmtId="4" fontId="20" fillId="0" borderId="0" xfId="0" applyNumberFormat="1" applyFont="1" applyAlignment="1">
      <alignment vertical="center"/>
    </xf>
    <xf numFmtId="0" fontId="21" fillId="0" borderId="0" xfId="0" applyFont="1" applyAlignment="1"/>
    <xf numFmtId="0" fontId="21" fillId="0" borderId="3" xfId="0" applyFont="1" applyBorder="1" applyAlignment="1"/>
    <xf numFmtId="0" fontId="21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21" fillId="0" borderId="0" xfId="0" applyFont="1" applyAlignment="1" applyProtection="1">
      <protection locked="0"/>
    </xf>
    <xf numFmtId="0" fontId="21" fillId="0" borderId="18" xfId="0" applyFont="1" applyBorder="1" applyAlignment="1"/>
    <xf numFmtId="0" fontId="21" fillId="0" borderId="0" xfId="0" applyFont="1" applyBorder="1" applyAlignment="1"/>
    <xf numFmtId="166" fontId="21" fillId="0" borderId="0" xfId="0" applyNumberFormat="1" applyFont="1" applyBorder="1" applyAlignment="1"/>
    <xf numFmtId="166" fontId="21" fillId="0" borderId="19" xfId="0" applyNumberFormat="1" applyFont="1" applyBorder="1" applyAlignment="1"/>
    <xf numFmtId="0" fontId="21" fillId="0" borderId="0" xfId="0" applyFont="1" applyAlignment="1">
      <alignment horizontal="center"/>
    </xf>
    <xf numFmtId="4" fontId="21" fillId="0" borderId="0" xfId="0" applyNumberFormat="1" applyFont="1" applyAlignment="1">
      <alignment vertical="center"/>
    </xf>
    <xf numFmtId="0" fontId="17" fillId="0" borderId="0" xfId="0" applyFont="1" applyAlignment="1">
      <alignment horizontal="left"/>
    </xf>
    <xf numFmtId="4" fontId="1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4" fillId="0" borderId="20" xfId="0" applyFont="1" applyBorder="1" applyAlignment="1" applyProtection="1">
      <alignment horizontal="center" vertical="center"/>
      <protection locked="0"/>
    </xf>
    <xf numFmtId="49" fontId="14" fillId="0" borderId="20" xfId="0" applyNumberFormat="1" applyFont="1" applyBorder="1" applyAlignment="1" applyProtection="1">
      <alignment horizontal="left" vertical="center" wrapText="1"/>
      <protection locked="0"/>
    </xf>
    <xf numFmtId="0" fontId="14" fillId="0" borderId="20" xfId="0" applyFont="1" applyBorder="1" applyAlignment="1" applyProtection="1">
      <alignment horizontal="left" vertical="center" wrapText="1"/>
      <protection locked="0"/>
    </xf>
    <xf numFmtId="0" fontId="14" fillId="0" borderId="20" xfId="0" applyFont="1" applyBorder="1" applyAlignment="1" applyProtection="1">
      <alignment horizontal="center" vertical="center" wrapText="1"/>
      <protection locked="0"/>
    </xf>
    <xf numFmtId="4" fontId="14" fillId="2" borderId="20" xfId="0" applyNumberFormat="1" applyFont="1" applyFill="1" applyBorder="1" applyAlignment="1" applyProtection="1">
      <alignment vertical="center"/>
      <protection locked="0"/>
    </xf>
    <xf numFmtId="4" fontId="14" fillId="0" borderId="20" xfId="0" applyNumberFormat="1" applyFont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0" fontId="18" fillId="2" borderId="18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166" fontId="18" fillId="0" borderId="19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0" borderId="20" xfId="0" applyFont="1" applyBorder="1" applyAlignment="1" applyProtection="1">
      <alignment horizontal="center" vertical="center"/>
      <protection locked="0"/>
    </xf>
    <xf numFmtId="49" fontId="22" fillId="0" borderId="20" xfId="0" applyNumberFormat="1" applyFont="1" applyBorder="1" applyAlignment="1" applyProtection="1">
      <alignment horizontal="left" vertical="center" wrapText="1"/>
      <protection locked="0"/>
    </xf>
    <xf numFmtId="0" fontId="22" fillId="0" borderId="20" xfId="0" applyFont="1" applyBorder="1" applyAlignment="1" applyProtection="1">
      <alignment horizontal="left" vertical="center" wrapText="1"/>
      <protection locked="0"/>
    </xf>
    <xf numFmtId="0" fontId="22" fillId="0" borderId="20" xfId="0" applyFont="1" applyBorder="1" applyAlignment="1" applyProtection="1">
      <alignment horizontal="center" vertical="center" wrapText="1"/>
      <protection locked="0"/>
    </xf>
    <xf numFmtId="4" fontId="22" fillId="2" borderId="20" xfId="0" applyNumberFormat="1" applyFont="1" applyFill="1" applyBorder="1" applyAlignment="1" applyProtection="1">
      <alignment vertical="center"/>
      <protection locked="0"/>
    </xf>
    <xf numFmtId="4" fontId="22" fillId="0" borderId="20" xfId="0" applyNumberFormat="1" applyFont="1" applyBorder="1" applyAlignment="1" applyProtection="1">
      <alignment vertical="center"/>
      <protection locked="0"/>
    </xf>
    <xf numFmtId="0" fontId="23" fillId="0" borderId="20" xfId="0" applyFont="1" applyBorder="1" applyAlignment="1" applyProtection="1">
      <alignment vertical="center"/>
      <protection locked="0"/>
    </xf>
    <xf numFmtId="0" fontId="23" fillId="0" borderId="3" xfId="0" applyFont="1" applyBorder="1" applyAlignment="1">
      <alignment vertical="center"/>
    </xf>
    <xf numFmtId="0" fontId="22" fillId="2" borderId="18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0" fontId="0" fillId="0" borderId="18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2" borderId="20" xfId="0" applyFont="1" applyFill="1" applyBorder="1" applyAlignment="1" applyProtection="1">
      <alignment horizontal="center" vertical="center"/>
      <protection locked="0"/>
    </xf>
    <xf numFmtId="49" fontId="0" fillId="2" borderId="20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0" xfId="0" applyFont="1" applyFill="1" applyBorder="1" applyAlignment="1" applyProtection="1">
      <alignment horizontal="left" vertical="center" wrapText="1"/>
      <protection locked="0"/>
    </xf>
    <xf numFmtId="0" fontId="0" fillId="2" borderId="20" xfId="0" applyFont="1" applyFill="1" applyBorder="1" applyAlignment="1" applyProtection="1">
      <alignment horizontal="center" vertical="center" wrapText="1"/>
      <protection locked="0"/>
    </xf>
    <xf numFmtId="4" fontId="0" fillId="2" borderId="20" xfId="0" applyNumberFormat="1" applyFont="1" applyFill="1" applyBorder="1" applyAlignment="1" applyProtection="1">
      <alignment vertical="center"/>
      <protection locked="0"/>
    </xf>
    <xf numFmtId="4" fontId="0" fillId="0" borderId="20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9" fillId="2" borderId="20" xfId="0" applyFont="1" applyFill="1" applyBorder="1" applyAlignment="1" applyProtection="1">
      <alignment horizontal="left" vertical="center"/>
      <protection locked="0"/>
    </xf>
    <xf numFmtId="0" fontId="9" fillId="2" borderId="20" xfId="0" applyFont="1" applyFill="1" applyBorder="1" applyAlignment="1" applyProtection="1">
      <alignment horizontal="center" vertical="center"/>
      <protection locked="0"/>
    </xf>
    <xf numFmtId="0" fontId="0" fillId="0" borderId="12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1"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TY_2020/20_17%20SO&#352;%20Torna&#318;a%20M&#352;,%20RVA/ARCHIV%20IN%20OUT%20(e-maily)/IN%20(prijat&#233;)/profese/2022-05-19%20(ENAU)%20aktual%20rozpo&#269;tu/300b-2020%20-%20So&#353;%20Torna&#318;a%20-%20moderniz&#225;cia%20odborn&#233;ho%20vzdel&#225;vania%20-%20budova%20b&#253;valej%20M&#353;%20%5bzadanie%5d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ácia stavby"/>
      <sheetName val="1 - UK"/>
      <sheetName val="1.1 - KOTOLŇA"/>
      <sheetName val="2 - ZTI"/>
      <sheetName val="3 - VZT"/>
      <sheetName val="4 - Odberné plynové zaria..."/>
      <sheetName val="5 - IO 01 - Vodovodná prí..."/>
      <sheetName val="6 - IO 02.1 Kanalizačná p..."/>
      <sheetName val="7 - IO 02.2 Kanalizačná p..."/>
    </sheetNames>
    <sheetDataSet>
      <sheetData sheetId="0">
        <row r="6">
          <cell r="K6" t="str">
            <v>Soš Tornaľa - modernizácia odborného vzdelávania - budova bývalej Mš</v>
          </cell>
        </row>
        <row r="8">
          <cell r="AN8" t="str">
            <v>18. 5. 2022</v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60"/>
  <sheetViews>
    <sheetView showGridLines="0" tabSelected="1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2" spans="1:46" ht="36.9" customHeight="1">
      <c r="L2" s="1" t="s">
        <v>0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1</v>
      </c>
    </row>
    <row r="3" spans="1:46" ht="6.9" customHeight="1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2</v>
      </c>
    </row>
    <row r="4" spans="1:46" ht="24.9" customHeight="1">
      <c r="B4" s="6"/>
      <c r="D4" s="7" t="s">
        <v>3</v>
      </c>
      <c r="L4" s="6"/>
      <c r="M4" s="8" t="s">
        <v>4</v>
      </c>
      <c r="AT4" s="3" t="s">
        <v>5</v>
      </c>
    </row>
    <row r="5" spans="1:46" ht="6.9" customHeight="1">
      <c r="B5" s="6"/>
      <c r="L5" s="6"/>
    </row>
    <row r="6" spans="1:46" ht="12" customHeight="1">
      <c r="B6" s="6"/>
      <c r="D6" s="9" t="s">
        <v>6</v>
      </c>
      <c r="L6" s="6"/>
    </row>
    <row r="7" spans="1:46" ht="26.25" customHeight="1">
      <c r="B7" s="6"/>
      <c r="E7" s="10" t="str">
        <f>'[1]Rekapitulácia stavby'!K6</f>
        <v>Soš Tornaľa - modernizácia odborného vzdelávania - budova bývalej Mš</v>
      </c>
      <c r="F7" s="11"/>
      <c r="G7" s="11"/>
      <c r="H7" s="11"/>
      <c r="L7" s="6"/>
    </row>
    <row r="8" spans="1:46" s="15" customFormat="1" ht="12" customHeight="1">
      <c r="A8" s="12"/>
      <c r="B8" s="13"/>
      <c r="C8" s="12"/>
      <c r="D8" s="9" t="s">
        <v>7</v>
      </c>
      <c r="E8" s="12"/>
      <c r="F8" s="12"/>
      <c r="G8" s="12"/>
      <c r="H8" s="12"/>
      <c r="I8" s="12"/>
      <c r="J8" s="12"/>
      <c r="K8" s="12"/>
      <c r="L8" s="14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</row>
    <row r="9" spans="1:46" s="15" customFormat="1" ht="16.5" customHeight="1">
      <c r="A9" s="12"/>
      <c r="B9" s="13"/>
      <c r="C9" s="12"/>
      <c r="D9" s="12"/>
      <c r="E9" s="16" t="s">
        <v>8</v>
      </c>
      <c r="F9" s="17"/>
      <c r="G9" s="17"/>
      <c r="H9" s="17"/>
      <c r="I9" s="12"/>
      <c r="J9" s="12"/>
      <c r="K9" s="12"/>
      <c r="L9" s="14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</row>
    <row r="10" spans="1:46" s="15" customFormat="1">
      <c r="A10" s="12"/>
      <c r="B10" s="13"/>
      <c r="C10" s="12"/>
      <c r="D10" s="12"/>
      <c r="E10" s="12"/>
      <c r="F10" s="12"/>
      <c r="G10" s="12"/>
      <c r="H10" s="12"/>
      <c r="I10" s="12"/>
      <c r="J10" s="12"/>
      <c r="K10" s="12"/>
      <c r="L10" s="14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</row>
    <row r="11" spans="1:46" s="15" customFormat="1" ht="12" customHeight="1">
      <c r="A11" s="12"/>
      <c r="B11" s="13"/>
      <c r="C11" s="12"/>
      <c r="D11" s="9" t="s">
        <v>9</v>
      </c>
      <c r="E11" s="12"/>
      <c r="F11" s="18" t="s">
        <v>10</v>
      </c>
      <c r="G11" s="12"/>
      <c r="H11" s="12"/>
      <c r="I11" s="9" t="s">
        <v>11</v>
      </c>
      <c r="J11" s="18" t="s">
        <v>12</v>
      </c>
      <c r="K11" s="12"/>
      <c r="L11" s="14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</row>
    <row r="12" spans="1:46" s="15" customFormat="1" ht="12" customHeight="1">
      <c r="A12" s="12"/>
      <c r="B12" s="13"/>
      <c r="C12" s="12"/>
      <c r="D12" s="9" t="s">
        <v>13</v>
      </c>
      <c r="E12" s="12"/>
      <c r="F12" s="18" t="s">
        <v>14</v>
      </c>
      <c r="G12" s="12"/>
      <c r="H12" s="12"/>
      <c r="I12" s="9" t="s">
        <v>15</v>
      </c>
      <c r="J12" s="19" t="str">
        <f>'[1]Rekapitulácia stavby'!AN8</f>
        <v>18. 5. 2022</v>
      </c>
      <c r="K12" s="12"/>
      <c r="L12" s="14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</row>
    <row r="13" spans="1:46" s="15" customFormat="1" ht="10.8" customHeight="1">
      <c r="A13" s="12"/>
      <c r="B13" s="13"/>
      <c r="C13" s="12"/>
      <c r="D13" s="12"/>
      <c r="E13" s="12"/>
      <c r="F13" s="12"/>
      <c r="G13" s="12"/>
      <c r="H13" s="12"/>
      <c r="I13" s="12"/>
      <c r="J13" s="12"/>
      <c r="K13" s="12"/>
      <c r="L13" s="14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</row>
    <row r="14" spans="1:46" s="15" customFormat="1" ht="12" customHeight="1">
      <c r="A14" s="12"/>
      <c r="B14" s="13"/>
      <c r="C14" s="12"/>
      <c r="D14" s="9" t="s">
        <v>16</v>
      </c>
      <c r="E14" s="12"/>
      <c r="F14" s="12"/>
      <c r="G14" s="12"/>
      <c r="H14" s="12"/>
      <c r="I14" s="9" t="s">
        <v>17</v>
      </c>
      <c r="J14" s="18" t="s">
        <v>12</v>
      </c>
      <c r="K14" s="12"/>
      <c r="L14" s="14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</row>
    <row r="15" spans="1:46" s="15" customFormat="1" ht="18" customHeight="1">
      <c r="A15" s="12"/>
      <c r="B15" s="13"/>
      <c r="C15" s="12"/>
      <c r="D15" s="12"/>
      <c r="E15" s="18" t="s">
        <v>18</v>
      </c>
      <c r="F15" s="12"/>
      <c r="G15" s="12"/>
      <c r="H15" s="12"/>
      <c r="I15" s="9" t="s">
        <v>19</v>
      </c>
      <c r="J15" s="18" t="s">
        <v>12</v>
      </c>
      <c r="K15" s="12"/>
      <c r="L15" s="14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</row>
    <row r="16" spans="1:46" s="15" customFormat="1" ht="6.9" customHeight="1">
      <c r="A16" s="12"/>
      <c r="B16" s="13"/>
      <c r="C16" s="12"/>
      <c r="D16" s="12"/>
      <c r="E16" s="12"/>
      <c r="F16" s="12"/>
      <c r="G16" s="12"/>
      <c r="H16" s="12"/>
      <c r="I16" s="12"/>
      <c r="J16" s="12"/>
      <c r="K16" s="12"/>
      <c r="L16" s="14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</row>
    <row r="17" spans="1:31" s="15" customFormat="1" ht="12" customHeight="1">
      <c r="A17" s="12"/>
      <c r="B17" s="13"/>
      <c r="C17" s="12"/>
      <c r="D17" s="9" t="s">
        <v>20</v>
      </c>
      <c r="E17" s="12"/>
      <c r="F17" s="12"/>
      <c r="G17" s="12"/>
      <c r="H17" s="12"/>
      <c r="I17" s="9" t="s">
        <v>17</v>
      </c>
      <c r="J17" s="20" t="str">
        <f>'[1]Rekapitulácia stavby'!AN13</f>
        <v>Vyplň údaj</v>
      </c>
      <c r="K17" s="12"/>
      <c r="L17" s="14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</row>
    <row r="18" spans="1:31" s="15" customFormat="1" ht="18" customHeight="1">
      <c r="A18" s="12"/>
      <c r="B18" s="13"/>
      <c r="C18" s="12"/>
      <c r="D18" s="12"/>
      <c r="E18" s="21" t="str">
        <f>'[1]Rekapitulácia stavby'!E14</f>
        <v>Vyplň údaj</v>
      </c>
      <c r="F18" s="22"/>
      <c r="G18" s="22"/>
      <c r="H18" s="22"/>
      <c r="I18" s="9" t="s">
        <v>19</v>
      </c>
      <c r="J18" s="20" t="str">
        <f>'[1]Rekapitulácia stavby'!AN14</f>
        <v>Vyplň údaj</v>
      </c>
      <c r="K18" s="12"/>
      <c r="L18" s="14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</row>
    <row r="19" spans="1:31" s="15" customFormat="1" ht="6.9" customHeight="1">
      <c r="A19" s="12"/>
      <c r="B19" s="13"/>
      <c r="C19" s="12"/>
      <c r="D19" s="12"/>
      <c r="E19" s="12"/>
      <c r="F19" s="12"/>
      <c r="G19" s="12"/>
      <c r="H19" s="12"/>
      <c r="I19" s="12"/>
      <c r="J19" s="12"/>
      <c r="K19" s="12"/>
      <c r="L19" s="14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</row>
    <row r="20" spans="1:31" s="15" customFormat="1" ht="12" customHeight="1">
      <c r="A20" s="12"/>
      <c r="B20" s="13"/>
      <c r="C20" s="12"/>
      <c r="D20" s="9" t="s">
        <v>21</v>
      </c>
      <c r="E20" s="12"/>
      <c r="F20" s="12"/>
      <c r="G20" s="12"/>
      <c r="H20" s="12"/>
      <c r="I20" s="9" t="s">
        <v>17</v>
      </c>
      <c r="J20" s="18" t="s">
        <v>12</v>
      </c>
      <c r="K20" s="12"/>
      <c r="L20" s="14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</row>
    <row r="21" spans="1:31" s="15" customFormat="1" ht="18" customHeight="1">
      <c r="A21" s="12"/>
      <c r="B21" s="13"/>
      <c r="C21" s="12"/>
      <c r="D21" s="12"/>
      <c r="E21" s="18" t="s">
        <v>22</v>
      </c>
      <c r="F21" s="12"/>
      <c r="G21" s="12"/>
      <c r="H21" s="12"/>
      <c r="I21" s="9" t="s">
        <v>19</v>
      </c>
      <c r="J21" s="18" t="s">
        <v>12</v>
      </c>
      <c r="K21" s="12"/>
      <c r="L21" s="14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</row>
    <row r="22" spans="1:31" s="15" customFormat="1" ht="6.9" customHeight="1">
      <c r="A22" s="12"/>
      <c r="B22" s="13"/>
      <c r="C22" s="12"/>
      <c r="D22" s="12"/>
      <c r="E22" s="12"/>
      <c r="F22" s="12"/>
      <c r="G22" s="12"/>
      <c r="H22" s="12"/>
      <c r="I22" s="12"/>
      <c r="J22" s="12"/>
      <c r="K22" s="12"/>
      <c r="L22" s="14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</row>
    <row r="23" spans="1:31" s="15" customFormat="1" ht="12" customHeight="1">
      <c r="A23" s="12"/>
      <c r="B23" s="13"/>
      <c r="C23" s="12"/>
      <c r="D23" s="9" t="s">
        <v>23</v>
      </c>
      <c r="E23" s="12"/>
      <c r="F23" s="12"/>
      <c r="G23" s="12"/>
      <c r="H23" s="12"/>
      <c r="I23" s="9" t="s">
        <v>17</v>
      </c>
      <c r="J23" s="18" t="s">
        <v>12</v>
      </c>
      <c r="K23" s="12"/>
      <c r="L23" s="14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</row>
    <row r="24" spans="1:31" s="15" customFormat="1" ht="18" customHeight="1">
      <c r="A24" s="12"/>
      <c r="B24" s="13"/>
      <c r="C24" s="12"/>
      <c r="D24" s="12"/>
      <c r="E24" s="18" t="s">
        <v>22</v>
      </c>
      <c r="F24" s="12"/>
      <c r="G24" s="12"/>
      <c r="H24" s="12"/>
      <c r="I24" s="9" t="s">
        <v>19</v>
      </c>
      <c r="J24" s="18" t="s">
        <v>12</v>
      </c>
      <c r="K24" s="12"/>
      <c r="L24" s="14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</row>
    <row r="25" spans="1:31" s="15" customFormat="1" ht="6.9" customHeight="1">
      <c r="A25" s="12"/>
      <c r="B25" s="13"/>
      <c r="C25" s="12"/>
      <c r="D25" s="12"/>
      <c r="E25" s="12"/>
      <c r="F25" s="12"/>
      <c r="G25" s="12"/>
      <c r="H25" s="12"/>
      <c r="I25" s="12"/>
      <c r="J25" s="12"/>
      <c r="K25" s="12"/>
      <c r="L25" s="14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</row>
    <row r="26" spans="1:31" s="15" customFormat="1" ht="12" customHeight="1">
      <c r="A26" s="12"/>
      <c r="B26" s="13"/>
      <c r="C26" s="12"/>
      <c r="D26" s="9" t="s">
        <v>24</v>
      </c>
      <c r="E26" s="12"/>
      <c r="F26" s="12"/>
      <c r="G26" s="12"/>
      <c r="H26" s="12"/>
      <c r="I26" s="12"/>
      <c r="J26" s="12"/>
      <c r="K26" s="12"/>
      <c r="L26" s="14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</row>
    <row r="27" spans="1:31" s="27" customFormat="1" ht="16.5" customHeight="1">
      <c r="A27" s="23"/>
      <c r="B27" s="24"/>
      <c r="C27" s="23"/>
      <c r="D27" s="23"/>
      <c r="E27" s="25" t="s">
        <v>25</v>
      </c>
      <c r="F27" s="25"/>
      <c r="G27" s="25"/>
      <c r="H27" s="25"/>
      <c r="I27" s="23"/>
      <c r="J27" s="23"/>
      <c r="K27" s="23"/>
      <c r="L27" s="26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</row>
    <row r="28" spans="1:31" s="15" customFormat="1" ht="6.9" customHeight="1">
      <c r="A28" s="12"/>
      <c r="B28" s="13"/>
      <c r="C28" s="12"/>
      <c r="D28" s="12"/>
      <c r="E28" s="12"/>
      <c r="F28" s="12"/>
      <c r="G28" s="12"/>
      <c r="H28" s="12"/>
      <c r="I28" s="12"/>
      <c r="J28" s="12"/>
      <c r="K28" s="12"/>
      <c r="L28" s="14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</row>
    <row r="29" spans="1:31" s="15" customFormat="1" ht="6.9" customHeight="1">
      <c r="A29" s="12"/>
      <c r="B29" s="13"/>
      <c r="C29" s="12"/>
      <c r="D29" s="28"/>
      <c r="E29" s="28"/>
      <c r="F29" s="28"/>
      <c r="G29" s="28"/>
      <c r="H29" s="28"/>
      <c r="I29" s="28"/>
      <c r="J29" s="28"/>
      <c r="K29" s="28"/>
      <c r="L29" s="14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</row>
    <row r="30" spans="1:31" s="15" customFormat="1" ht="25.35" customHeight="1">
      <c r="A30" s="12"/>
      <c r="B30" s="13"/>
      <c r="C30" s="12"/>
      <c r="D30" s="29" t="s">
        <v>26</v>
      </c>
      <c r="E30" s="12"/>
      <c r="F30" s="12"/>
      <c r="G30" s="12"/>
      <c r="H30" s="12"/>
      <c r="I30" s="12"/>
      <c r="J30" s="30">
        <f>ROUND(J122, 2)</f>
        <v>0</v>
      </c>
      <c r="K30" s="12"/>
      <c r="L30" s="14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</row>
    <row r="31" spans="1:31" s="15" customFormat="1" ht="6.9" customHeight="1">
      <c r="A31" s="12"/>
      <c r="B31" s="13"/>
      <c r="C31" s="12"/>
      <c r="D31" s="28"/>
      <c r="E31" s="28"/>
      <c r="F31" s="28"/>
      <c r="G31" s="28"/>
      <c r="H31" s="28"/>
      <c r="I31" s="28"/>
      <c r="J31" s="28"/>
      <c r="K31" s="28"/>
      <c r="L31" s="14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</row>
    <row r="32" spans="1:31" s="15" customFormat="1" ht="14.4" customHeight="1">
      <c r="A32" s="12"/>
      <c r="B32" s="13"/>
      <c r="C32" s="12"/>
      <c r="D32" s="12"/>
      <c r="E32" s="12"/>
      <c r="F32" s="31" t="s">
        <v>27</v>
      </c>
      <c r="G32" s="12"/>
      <c r="H32" s="12"/>
      <c r="I32" s="31" t="s">
        <v>28</v>
      </c>
      <c r="J32" s="31" t="s">
        <v>29</v>
      </c>
      <c r="K32" s="12"/>
      <c r="L32" s="14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</row>
    <row r="33" spans="1:31" s="15" customFormat="1" ht="14.4" customHeight="1">
      <c r="A33" s="12"/>
      <c r="B33" s="13"/>
      <c r="C33" s="12"/>
      <c r="D33" s="32" t="s">
        <v>30</v>
      </c>
      <c r="E33" s="33" t="s">
        <v>31</v>
      </c>
      <c r="F33" s="34">
        <f>ROUND((ROUND((SUM(BE122:BE153)),  2) + SUM(BE155:BE159)), 2)</f>
        <v>0</v>
      </c>
      <c r="G33" s="35"/>
      <c r="H33" s="35"/>
      <c r="I33" s="36">
        <v>0.2</v>
      </c>
      <c r="J33" s="34">
        <f>ROUND((ROUND(((SUM(BE122:BE153))*I33),  2) + (SUM(BE155:BE159)*I33)), 2)</f>
        <v>0</v>
      </c>
      <c r="K33" s="12"/>
      <c r="L33" s="14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</row>
    <row r="34" spans="1:31" s="15" customFormat="1" ht="14.4" customHeight="1">
      <c r="A34" s="12"/>
      <c r="B34" s="13"/>
      <c r="C34" s="12"/>
      <c r="D34" s="12"/>
      <c r="E34" s="33" t="s">
        <v>32</v>
      </c>
      <c r="F34" s="34">
        <f>ROUND((ROUND((SUM(BF122:BF153)),  2) + SUM(BF155:BF159)), 2)</f>
        <v>0</v>
      </c>
      <c r="G34" s="35"/>
      <c r="H34" s="35"/>
      <c r="I34" s="36">
        <v>0.2</v>
      </c>
      <c r="J34" s="34">
        <f>ROUND((ROUND(((SUM(BF122:BF153))*I34),  2) + (SUM(BF155:BF159)*I34)), 2)</f>
        <v>0</v>
      </c>
      <c r="K34" s="12"/>
      <c r="L34" s="14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</row>
    <row r="35" spans="1:31" s="15" customFormat="1" ht="14.4" hidden="1" customHeight="1">
      <c r="A35" s="12"/>
      <c r="B35" s="13"/>
      <c r="C35" s="12"/>
      <c r="D35" s="12"/>
      <c r="E35" s="9" t="s">
        <v>33</v>
      </c>
      <c r="F35" s="37">
        <f>ROUND((ROUND((SUM(BG122:BG153)),  2) + SUM(BG155:BG159)), 2)</f>
        <v>0</v>
      </c>
      <c r="G35" s="12"/>
      <c r="H35" s="12"/>
      <c r="I35" s="38">
        <v>0.2</v>
      </c>
      <c r="J35" s="37">
        <f>0</f>
        <v>0</v>
      </c>
      <c r="K35" s="12"/>
      <c r="L35" s="14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</row>
    <row r="36" spans="1:31" s="15" customFormat="1" ht="14.4" hidden="1" customHeight="1">
      <c r="A36" s="12"/>
      <c r="B36" s="13"/>
      <c r="C36" s="12"/>
      <c r="D36" s="12"/>
      <c r="E36" s="9" t="s">
        <v>34</v>
      </c>
      <c r="F36" s="37">
        <f>ROUND((ROUND((SUM(BH122:BH153)),  2) + SUM(BH155:BH159)), 2)</f>
        <v>0</v>
      </c>
      <c r="G36" s="12"/>
      <c r="H36" s="12"/>
      <c r="I36" s="38">
        <v>0.2</v>
      </c>
      <c r="J36" s="37">
        <f>0</f>
        <v>0</v>
      </c>
      <c r="K36" s="12"/>
      <c r="L36" s="14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</row>
    <row r="37" spans="1:31" s="15" customFormat="1" ht="14.4" hidden="1" customHeight="1">
      <c r="A37" s="12"/>
      <c r="B37" s="13"/>
      <c r="C37" s="12"/>
      <c r="D37" s="12"/>
      <c r="E37" s="33" t="s">
        <v>35</v>
      </c>
      <c r="F37" s="34">
        <f>ROUND((ROUND((SUM(BI122:BI153)),  2) + SUM(BI155:BI159)), 2)</f>
        <v>0</v>
      </c>
      <c r="G37" s="35"/>
      <c r="H37" s="35"/>
      <c r="I37" s="36">
        <v>0</v>
      </c>
      <c r="J37" s="34">
        <f>0</f>
        <v>0</v>
      </c>
      <c r="K37" s="12"/>
      <c r="L37" s="14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</row>
    <row r="38" spans="1:31" s="15" customFormat="1" ht="6.9" customHeight="1">
      <c r="A38" s="12"/>
      <c r="B38" s="13"/>
      <c r="C38" s="12"/>
      <c r="D38" s="12"/>
      <c r="E38" s="12"/>
      <c r="F38" s="12"/>
      <c r="G38" s="12"/>
      <c r="H38" s="12"/>
      <c r="I38" s="12"/>
      <c r="J38" s="12"/>
      <c r="K38" s="12"/>
      <c r="L38" s="14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</row>
    <row r="39" spans="1:31" s="15" customFormat="1" ht="25.35" customHeight="1">
      <c r="A39" s="12"/>
      <c r="B39" s="13"/>
      <c r="C39" s="39"/>
      <c r="D39" s="40" t="s">
        <v>36</v>
      </c>
      <c r="E39" s="41"/>
      <c r="F39" s="41"/>
      <c r="G39" s="42" t="s">
        <v>37</v>
      </c>
      <c r="H39" s="43" t="s">
        <v>38</v>
      </c>
      <c r="I39" s="41"/>
      <c r="J39" s="44">
        <f>SUM(J30:J37)</f>
        <v>0</v>
      </c>
      <c r="K39" s="45"/>
      <c r="L39" s="14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</row>
    <row r="40" spans="1:31" s="15" customFormat="1" ht="14.4" customHeight="1">
      <c r="A40" s="12"/>
      <c r="B40" s="13"/>
      <c r="C40" s="12"/>
      <c r="D40" s="12"/>
      <c r="E40" s="12"/>
      <c r="F40" s="12"/>
      <c r="G40" s="12"/>
      <c r="H40" s="12"/>
      <c r="I40" s="12"/>
      <c r="J40" s="12"/>
      <c r="K40" s="12"/>
      <c r="L40" s="14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</row>
    <row r="41" spans="1:31" ht="14.4" customHeight="1">
      <c r="B41" s="6"/>
      <c r="L41" s="6"/>
    </row>
    <row r="42" spans="1:31" ht="14.4" customHeight="1">
      <c r="B42" s="6"/>
      <c r="L42" s="6"/>
    </row>
    <row r="43" spans="1:31" ht="14.4" customHeight="1">
      <c r="B43" s="6"/>
      <c r="L43" s="6"/>
    </row>
    <row r="44" spans="1:31" ht="14.4" customHeight="1">
      <c r="B44" s="6"/>
      <c r="L44" s="6"/>
    </row>
    <row r="45" spans="1:31" ht="14.4" customHeight="1">
      <c r="B45" s="6"/>
      <c r="L45" s="6"/>
    </row>
    <row r="46" spans="1:31" ht="14.4" customHeight="1">
      <c r="B46" s="6"/>
      <c r="L46" s="6"/>
    </row>
    <row r="47" spans="1:31" ht="14.4" customHeight="1">
      <c r="B47" s="6"/>
      <c r="L47" s="6"/>
    </row>
    <row r="48" spans="1:31" ht="14.4" customHeight="1">
      <c r="B48" s="6"/>
      <c r="L48" s="6"/>
    </row>
    <row r="49" spans="1:31" ht="14.4" customHeight="1">
      <c r="B49" s="6"/>
      <c r="L49" s="6"/>
    </row>
    <row r="50" spans="1:31" s="15" customFormat="1" ht="14.4" customHeight="1">
      <c r="B50" s="14"/>
      <c r="D50" s="46" t="s">
        <v>39</v>
      </c>
      <c r="E50" s="47"/>
      <c r="F50" s="47"/>
      <c r="G50" s="46" t="s">
        <v>40</v>
      </c>
      <c r="H50" s="47"/>
      <c r="I50" s="47"/>
      <c r="J50" s="47"/>
      <c r="K50" s="47"/>
      <c r="L50" s="14"/>
    </row>
    <row r="51" spans="1:31">
      <c r="B51" s="6"/>
      <c r="L51" s="6"/>
    </row>
    <row r="52" spans="1:31">
      <c r="B52" s="6"/>
      <c r="L52" s="6"/>
    </row>
    <row r="53" spans="1:31">
      <c r="B53" s="6"/>
      <c r="L53" s="6"/>
    </row>
    <row r="54" spans="1:31">
      <c r="B54" s="6"/>
      <c r="L54" s="6"/>
    </row>
    <row r="55" spans="1:31">
      <c r="B55" s="6"/>
      <c r="L55" s="6"/>
    </row>
    <row r="56" spans="1:31">
      <c r="B56" s="6"/>
      <c r="L56" s="6"/>
    </row>
    <row r="57" spans="1:31">
      <c r="B57" s="6"/>
      <c r="L57" s="6"/>
    </row>
    <row r="58" spans="1:31">
      <c r="B58" s="6"/>
      <c r="L58" s="6"/>
    </row>
    <row r="59" spans="1:31">
      <c r="B59" s="6"/>
      <c r="L59" s="6"/>
    </row>
    <row r="60" spans="1:31">
      <c r="B60" s="6"/>
      <c r="L60" s="6"/>
    </row>
    <row r="61" spans="1:31" s="15" customFormat="1" ht="13.2">
      <c r="A61" s="12"/>
      <c r="B61" s="13"/>
      <c r="C61" s="12"/>
      <c r="D61" s="48" t="s">
        <v>41</v>
      </c>
      <c r="E61" s="49"/>
      <c r="F61" s="50" t="s">
        <v>42</v>
      </c>
      <c r="G61" s="48" t="s">
        <v>41</v>
      </c>
      <c r="H61" s="49"/>
      <c r="I61" s="49"/>
      <c r="J61" s="51" t="s">
        <v>42</v>
      </c>
      <c r="K61" s="49"/>
      <c r="L61" s="14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pans="1:31">
      <c r="B62" s="6"/>
      <c r="L62" s="6"/>
    </row>
    <row r="63" spans="1:31">
      <c r="B63" s="6"/>
      <c r="L63" s="6"/>
    </row>
    <row r="64" spans="1:31">
      <c r="B64" s="6"/>
      <c r="L64" s="6"/>
    </row>
    <row r="65" spans="1:31" s="15" customFormat="1" ht="13.2">
      <c r="A65" s="12"/>
      <c r="B65" s="13"/>
      <c r="C65" s="12"/>
      <c r="D65" s="46" t="s">
        <v>43</v>
      </c>
      <c r="E65" s="52"/>
      <c r="F65" s="52"/>
      <c r="G65" s="46" t="s">
        <v>44</v>
      </c>
      <c r="H65" s="52"/>
      <c r="I65" s="52"/>
      <c r="J65" s="52"/>
      <c r="K65" s="52"/>
      <c r="L65" s="14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pans="1:31">
      <c r="B66" s="6"/>
      <c r="L66" s="6"/>
    </row>
    <row r="67" spans="1:31">
      <c r="B67" s="6"/>
      <c r="L67" s="6"/>
    </row>
    <row r="68" spans="1:31">
      <c r="B68" s="6"/>
      <c r="L68" s="6"/>
    </row>
    <row r="69" spans="1:31">
      <c r="B69" s="6"/>
      <c r="L69" s="6"/>
    </row>
    <row r="70" spans="1:31">
      <c r="B70" s="6"/>
      <c r="L70" s="6"/>
    </row>
    <row r="71" spans="1:31">
      <c r="B71" s="6"/>
      <c r="L71" s="6"/>
    </row>
    <row r="72" spans="1:31">
      <c r="B72" s="6"/>
      <c r="L72" s="6"/>
    </row>
    <row r="73" spans="1:31">
      <c r="B73" s="6"/>
      <c r="L73" s="6"/>
    </row>
    <row r="74" spans="1:31">
      <c r="B74" s="6"/>
      <c r="L74" s="6"/>
    </row>
    <row r="75" spans="1:31">
      <c r="B75" s="6"/>
      <c r="L75" s="6"/>
    </row>
    <row r="76" spans="1:31" s="15" customFormat="1" ht="13.2">
      <c r="A76" s="12"/>
      <c r="B76" s="13"/>
      <c r="C76" s="12"/>
      <c r="D76" s="48" t="s">
        <v>41</v>
      </c>
      <c r="E76" s="49"/>
      <c r="F76" s="50" t="s">
        <v>42</v>
      </c>
      <c r="G76" s="48" t="s">
        <v>41</v>
      </c>
      <c r="H76" s="49"/>
      <c r="I76" s="49"/>
      <c r="J76" s="51" t="s">
        <v>42</v>
      </c>
      <c r="K76" s="49"/>
      <c r="L76" s="14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</row>
    <row r="77" spans="1:31" s="15" customFormat="1" ht="14.4" customHeight="1">
      <c r="A77" s="12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14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</row>
    <row r="81" spans="1:47" s="15" customFormat="1" ht="6.9" customHeight="1">
      <c r="A81" s="12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14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</row>
    <row r="82" spans="1:47" s="15" customFormat="1" ht="24.9" customHeight="1">
      <c r="A82" s="12"/>
      <c r="B82" s="13"/>
      <c r="C82" s="7" t="s">
        <v>45</v>
      </c>
      <c r="D82" s="12"/>
      <c r="E82" s="12"/>
      <c r="F82" s="12"/>
      <c r="G82" s="12"/>
      <c r="H82" s="12"/>
      <c r="I82" s="12"/>
      <c r="J82" s="12"/>
      <c r="K82" s="12"/>
      <c r="L82" s="14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</row>
    <row r="83" spans="1:47" s="15" customFormat="1" ht="6.9" customHeight="1">
      <c r="A83" s="12"/>
      <c r="B83" s="13"/>
      <c r="C83" s="12"/>
      <c r="D83" s="12"/>
      <c r="E83" s="12"/>
      <c r="F83" s="12"/>
      <c r="G83" s="12"/>
      <c r="H83" s="12"/>
      <c r="I83" s="12"/>
      <c r="J83" s="12"/>
      <c r="K83" s="12"/>
      <c r="L83" s="14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</row>
    <row r="84" spans="1:47" s="15" customFormat="1" ht="12" customHeight="1">
      <c r="A84" s="12"/>
      <c r="B84" s="13"/>
      <c r="C84" s="9" t="s">
        <v>6</v>
      </c>
      <c r="D84" s="12"/>
      <c r="E84" s="12"/>
      <c r="F84" s="12"/>
      <c r="G84" s="12"/>
      <c r="H84" s="12"/>
      <c r="I84" s="12"/>
      <c r="J84" s="12"/>
      <c r="K84" s="12"/>
      <c r="L84" s="14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</row>
    <row r="85" spans="1:47" s="15" customFormat="1" ht="26.25" customHeight="1">
      <c r="A85" s="12"/>
      <c r="B85" s="13"/>
      <c r="C85" s="12"/>
      <c r="D85" s="12"/>
      <c r="E85" s="10" t="str">
        <f>E7</f>
        <v>Soš Tornaľa - modernizácia odborného vzdelávania - budova bývalej Mš</v>
      </c>
      <c r="F85" s="11"/>
      <c r="G85" s="11"/>
      <c r="H85" s="11"/>
      <c r="I85" s="12"/>
      <c r="J85" s="12"/>
      <c r="K85" s="12"/>
      <c r="L85" s="14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</row>
    <row r="86" spans="1:47" s="15" customFormat="1" ht="12" customHeight="1">
      <c r="A86" s="12"/>
      <c r="B86" s="13"/>
      <c r="C86" s="9" t="s">
        <v>7</v>
      </c>
      <c r="D86" s="12"/>
      <c r="E86" s="12"/>
      <c r="F86" s="12"/>
      <c r="G86" s="12"/>
      <c r="H86" s="12"/>
      <c r="I86" s="12"/>
      <c r="J86" s="12"/>
      <c r="K86" s="12"/>
      <c r="L86" s="14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</row>
    <row r="87" spans="1:47" s="15" customFormat="1" ht="16.5" customHeight="1">
      <c r="A87" s="12"/>
      <c r="B87" s="13"/>
      <c r="C87" s="12"/>
      <c r="D87" s="12"/>
      <c r="E87" s="16" t="str">
        <f>E9</f>
        <v>7 - IO 02.2 Kanalizačná prípojka</v>
      </c>
      <c r="F87" s="17"/>
      <c r="G87" s="17"/>
      <c r="H87" s="17"/>
      <c r="I87" s="12"/>
      <c r="J87" s="12"/>
      <c r="K87" s="12"/>
      <c r="L87" s="14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</row>
    <row r="88" spans="1:47" s="15" customFormat="1" ht="6.9" customHeight="1">
      <c r="A88" s="12"/>
      <c r="B88" s="13"/>
      <c r="C88" s="12"/>
      <c r="D88" s="12"/>
      <c r="E88" s="12"/>
      <c r="F88" s="12"/>
      <c r="G88" s="12"/>
      <c r="H88" s="12"/>
      <c r="I88" s="12"/>
      <c r="J88" s="12"/>
      <c r="K88" s="12"/>
      <c r="L88" s="14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</row>
    <row r="89" spans="1:47" s="15" customFormat="1" ht="12" customHeight="1">
      <c r="A89" s="12"/>
      <c r="B89" s="13"/>
      <c r="C89" s="9" t="s">
        <v>13</v>
      </c>
      <c r="D89" s="12"/>
      <c r="E89" s="12"/>
      <c r="F89" s="18" t="str">
        <f>F12</f>
        <v>kat. úz. Tornaľa, parc. č. 1451</v>
      </c>
      <c r="G89" s="12"/>
      <c r="H89" s="12"/>
      <c r="I89" s="9" t="s">
        <v>15</v>
      </c>
      <c r="J89" s="19" t="str">
        <f>IF(J12="","",J12)</f>
        <v>18. 5. 2022</v>
      </c>
      <c r="K89" s="12"/>
      <c r="L89" s="14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</row>
    <row r="90" spans="1:47" s="15" customFormat="1" ht="6.9" customHeight="1">
      <c r="A90" s="12"/>
      <c r="B90" s="13"/>
      <c r="C90" s="12"/>
      <c r="D90" s="12"/>
      <c r="E90" s="12"/>
      <c r="F90" s="12"/>
      <c r="G90" s="12"/>
      <c r="H90" s="12"/>
      <c r="I90" s="12"/>
      <c r="J90" s="12"/>
      <c r="K90" s="12"/>
      <c r="L90" s="14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</row>
    <row r="91" spans="1:47" s="15" customFormat="1" ht="25.65" customHeight="1">
      <c r="A91" s="12"/>
      <c r="B91" s="13"/>
      <c r="C91" s="9" t="s">
        <v>16</v>
      </c>
      <c r="D91" s="12"/>
      <c r="E91" s="12"/>
      <c r="F91" s="18" t="str">
        <f>E15</f>
        <v>Stredná odborná škola – Szakközépiskola Tornaľa</v>
      </c>
      <c r="G91" s="12"/>
      <c r="H91" s="12"/>
      <c r="I91" s="9" t="s">
        <v>21</v>
      </c>
      <c r="J91" s="57" t="str">
        <f>E21</f>
        <v>Ing. Pavol Fedorčák, PhD.</v>
      </c>
      <c r="K91" s="12"/>
      <c r="L91" s="14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</row>
    <row r="92" spans="1:47" s="15" customFormat="1" ht="25.65" customHeight="1">
      <c r="A92" s="12"/>
      <c r="B92" s="13"/>
      <c r="C92" s="9" t="s">
        <v>20</v>
      </c>
      <c r="D92" s="12"/>
      <c r="E92" s="12"/>
      <c r="F92" s="18" t="str">
        <f>IF(E18="","",E18)</f>
        <v>Vyplň údaj</v>
      </c>
      <c r="G92" s="12"/>
      <c r="H92" s="12"/>
      <c r="I92" s="9" t="s">
        <v>23</v>
      </c>
      <c r="J92" s="57" t="str">
        <f>E24</f>
        <v>Ing. Pavol Fedorčák, PhD.</v>
      </c>
      <c r="K92" s="12"/>
      <c r="L92" s="14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</row>
    <row r="93" spans="1:47" s="15" customFormat="1" ht="10.35" customHeight="1">
      <c r="A93" s="12"/>
      <c r="B93" s="13"/>
      <c r="C93" s="12"/>
      <c r="D93" s="12"/>
      <c r="E93" s="12"/>
      <c r="F93" s="12"/>
      <c r="G93" s="12"/>
      <c r="H93" s="12"/>
      <c r="I93" s="12"/>
      <c r="J93" s="12"/>
      <c r="K93" s="12"/>
      <c r="L93" s="14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</row>
    <row r="94" spans="1:47" s="15" customFormat="1" ht="29.25" customHeight="1">
      <c r="A94" s="12"/>
      <c r="B94" s="13"/>
      <c r="C94" s="58" t="s">
        <v>46</v>
      </c>
      <c r="D94" s="39"/>
      <c r="E94" s="39"/>
      <c r="F94" s="39"/>
      <c r="G94" s="39"/>
      <c r="H94" s="39"/>
      <c r="I94" s="39"/>
      <c r="J94" s="59" t="s">
        <v>47</v>
      </c>
      <c r="K94" s="39"/>
      <c r="L94" s="14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</row>
    <row r="95" spans="1:47" s="15" customFormat="1" ht="10.35" customHeight="1">
      <c r="A95" s="12"/>
      <c r="B95" s="13"/>
      <c r="C95" s="12"/>
      <c r="D95" s="12"/>
      <c r="E95" s="12"/>
      <c r="F95" s="12"/>
      <c r="G95" s="12"/>
      <c r="H95" s="12"/>
      <c r="I95" s="12"/>
      <c r="J95" s="12"/>
      <c r="K95" s="12"/>
      <c r="L95" s="14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</row>
    <row r="96" spans="1:47" s="15" customFormat="1" ht="22.8" customHeight="1">
      <c r="A96" s="12"/>
      <c r="B96" s="13"/>
      <c r="C96" s="60" t="s">
        <v>48</v>
      </c>
      <c r="D96" s="12"/>
      <c r="E96" s="12"/>
      <c r="F96" s="12"/>
      <c r="G96" s="12"/>
      <c r="H96" s="12"/>
      <c r="I96" s="12"/>
      <c r="J96" s="30">
        <f>J122</f>
        <v>0</v>
      </c>
      <c r="K96" s="12"/>
      <c r="L96" s="14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U96" s="3" t="s">
        <v>49</v>
      </c>
    </row>
    <row r="97" spans="1:31" s="61" customFormat="1" ht="24.9" customHeight="1">
      <c r="B97" s="62"/>
      <c r="D97" s="63" t="s">
        <v>50</v>
      </c>
      <c r="E97" s="64"/>
      <c r="F97" s="64"/>
      <c r="G97" s="64"/>
      <c r="H97" s="64"/>
      <c r="I97" s="64"/>
      <c r="J97" s="65">
        <f>J123</f>
        <v>0</v>
      </c>
      <c r="L97" s="62"/>
    </row>
    <row r="98" spans="1:31" s="66" customFormat="1" ht="19.95" customHeight="1">
      <c r="B98" s="67"/>
      <c r="D98" s="68" t="s">
        <v>51</v>
      </c>
      <c r="E98" s="69"/>
      <c r="F98" s="69"/>
      <c r="G98" s="69"/>
      <c r="H98" s="69"/>
      <c r="I98" s="69"/>
      <c r="J98" s="70">
        <f>J124</f>
        <v>0</v>
      </c>
      <c r="L98" s="67"/>
    </row>
    <row r="99" spans="1:31" s="66" customFormat="1" ht="19.95" customHeight="1">
      <c r="B99" s="67"/>
      <c r="D99" s="68" t="s">
        <v>52</v>
      </c>
      <c r="E99" s="69"/>
      <c r="F99" s="69"/>
      <c r="G99" s="69"/>
      <c r="H99" s="69"/>
      <c r="I99" s="69"/>
      <c r="J99" s="70">
        <f>J132</f>
        <v>0</v>
      </c>
      <c r="L99" s="67"/>
    </row>
    <row r="100" spans="1:31" s="66" customFormat="1" ht="19.95" customHeight="1">
      <c r="B100" s="67"/>
      <c r="D100" s="68" t="s">
        <v>53</v>
      </c>
      <c r="E100" s="69"/>
      <c r="F100" s="69"/>
      <c r="G100" s="69"/>
      <c r="H100" s="69"/>
      <c r="I100" s="69"/>
      <c r="J100" s="70">
        <f>J134</f>
        <v>0</v>
      </c>
      <c r="L100" s="67"/>
    </row>
    <row r="101" spans="1:31" s="66" customFormat="1" ht="19.95" customHeight="1">
      <c r="B101" s="67"/>
      <c r="D101" s="68" t="s">
        <v>54</v>
      </c>
      <c r="E101" s="69"/>
      <c r="F101" s="69"/>
      <c r="G101" s="69"/>
      <c r="H101" s="69"/>
      <c r="I101" s="69"/>
      <c r="J101" s="70">
        <f>J149</f>
        <v>0</v>
      </c>
      <c r="L101" s="67"/>
    </row>
    <row r="102" spans="1:31" s="61" customFormat="1" ht="21.75" customHeight="1">
      <c r="B102" s="62"/>
      <c r="D102" s="71" t="s">
        <v>55</v>
      </c>
      <c r="J102" s="72">
        <f>J154</f>
        <v>0</v>
      </c>
      <c r="L102" s="62"/>
    </row>
    <row r="103" spans="1:31" s="15" customFormat="1" ht="21.75" customHeight="1">
      <c r="A103" s="12"/>
      <c r="B103" s="13"/>
      <c r="C103" s="12"/>
      <c r="D103" s="12"/>
      <c r="E103" s="12"/>
      <c r="F103" s="12"/>
      <c r="G103" s="12"/>
      <c r="H103" s="12"/>
      <c r="I103" s="12"/>
      <c r="J103" s="12"/>
      <c r="K103" s="12"/>
      <c r="L103" s="14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spans="1:31" s="15" customFormat="1" ht="6.9" customHeight="1">
      <c r="A104" s="12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14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</row>
    <row r="108" spans="1:31" s="15" customFormat="1" ht="6.9" customHeight="1">
      <c r="A108" s="12"/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14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</row>
    <row r="109" spans="1:31" s="15" customFormat="1" ht="24.9" customHeight="1">
      <c r="A109" s="12"/>
      <c r="B109" s="13"/>
      <c r="C109" s="7" t="s">
        <v>56</v>
      </c>
      <c r="D109" s="12"/>
      <c r="E109" s="12"/>
      <c r="F109" s="12"/>
      <c r="G109" s="12"/>
      <c r="H109" s="12"/>
      <c r="I109" s="12"/>
      <c r="J109" s="12"/>
      <c r="K109" s="12"/>
      <c r="L109" s="14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</row>
    <row r="110" spans="1:31" s="15" customFormat="1" ht="6.9" customHeight="1">
      <c r="A110" s="12"/>
      <c r="B110" s="13"/>
      <c r="C110" s="12"/>
      <c r="D110" s="12"/>
      <c r="E110" s="12"/>
      <c r="F110" s="12"/>
      <c r="G110" s="12"/>
      <c r="H110" s="12"/>
      <c r="I110" s="12"/>
      <c r="J110" s="12"/>
      <c r="K110" s="12"/>
      <c r="L110" s="14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</row>
    <row r="111" spans="1:31" s="15" customFormat="1" ht="12" customHeight="1">
      <c r="A111" s="12"/>
      <c r="B111" s="13"/>
      <c r="C111" s="9" t="s">
        <v>6</v>
      </c>
      <c r="D111" s="12"/>
      <c r="E111" s="12"/>
      <c r="F111" s="12"/>
      <c r="G111" s="12"/>
      <c r="H111" s="12"/>
      <c r="I111" s="12"/>
      <c r="J111" s="12"/>
      <c r="K111" s="12"/>
      <c r="L111" s="14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</row>
    <row r="112" spans="1:31" s="15" customFormat="1" ht="26.25" customHeight="1">
      <c r="A112" s="12"/>
      <c r="B112" s="13"/>
      <c r="C112" s="12"/>
      <c r="D112" s="12"/>
      <c r="E112" s="10" t="str">
        <f>E7</f>
        <v>Soš Tornaľa - modernizácia odborného vzdelávania - budova bývalej Mš</v>
      </c>
      <c r="F112" s="11"/>
      <c r="G112" s="11"/>
      <c r="H112" s="11"/>
      <c r="I112" s="12"/>
      <c r="J112" s="12"/>
      <c r="K112" s="12"/>
      <c r="L112" s="14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</row>
    <row r="113" spans="1:65" s="15" customFormat="1" ht="12" customHeight="1">
      <c r="A113" s="12"/>
      <c r="B113" s="13"/>
      <c r="C113" s="9" t="s">
        <v>7</v>
      </c>
      <c r="D113" s="12"/>
      <c r="E113" s="12"/>
      <c r="F113" s="12"/>
      <c r="G113" s="12"/>
      <c r="H113" s="12"/>
      <c r="I113" s="12"/>
      <c r="J113" s="12"/>
      <c r="K113" s="12"/>
      <c r="L113" s="14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</row>
    <row r="114" spans="1:65" s="15" customFormat="1" ht="16.5" customHeight="1">
      <c r="A114" s="12"/>
      <c r="B114" s="13"/>
      <c r="C114" s="12"/>
      <c r="D114" s="12"/>
      <c r="E114" s="16" t="str">
        <f>E9</f>
        <v>7 - IO 02.2 Kanalizačná prípojka</v>
      </c>
      <c r="F114" s="17"/>
      <c r="G114" s="17"/>
      <c r="H114" s="17"/>
      <c r="I114" s="12"/>
      <c r="J114" s="12"/>
      <c r="K114" s="12"/>
      <c r="L114" s="14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</row>
    <row r="115" spans="1:65" s="15" customFormat="1" ht="6.9" customHeight="1">
      <c r="A115" s="12"/>
      <c r="B115" s="13"/>
      <c r="C115" s="12"/>
      <c r="D115" s="12"/>
      <c r="E115" s="12"/>
      <c r="F115" s="12"/>
      <c r="G115" s="12"/>
      <c r="H115" s="12"/>
      <c r="I115" s="12"/>
      <c r="J115" s="12"/>
      <c r="K115" s="12"/>
      <c r="L115" s="14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</row>
    <row r="116" spans="1:65" s="15" customFormat="1" ht="12" customHeight="1">
      <c r="A116" s="12"/>
      <c r="B116" s="13"/>
      <c r="C116" s="9" t="s">
        <v>13</v>
      </c>
      <c r="D116" s="12"/>
      <c r="E116" s="12"/>
      <c r="F116" s="18" t="str">
        <f>F12</f>
        <v>kat. úz. Tornaľa, parc. č. 1451</v>
      </c>
      <c r="G116" s="12"/>
      <c r="H116" s="12"/>
      <c r="I116" s="9" t="s">
        <v>15</v>
      </c>
      <c r="J116" s="19" t="str">
        <f>IF(J12="","",J12)</f>
        <v>18. 5. 2022</v>
      </c>
      <c r="K116" s="12"/>
      <c r="L116" s="14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</row>
    <row r="117" spans="1:65" s="15" customFormat="1" ht="6.9" customHeight="1">
      <c r="A117" s="12"/>
      <c r="B117" s="13"/>
      <c r="C117" s="12"/>
      <c r="D117" s="12"/>
      <c r="E117" s="12"/>
      <c r="F117" s="12"/>
      <c r="G117" s="12"/>
      <c r="H117" s="12"/>
      <c r="I117" s="12"/>
      <c r="J117" s="12"/>
      <c r="K117" s="12"/>
      <c r="L117" s="14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</row>
    <row r="118" spans="1:65" s="15" customFormat="1" ht="25.65" customHeight="1">
      <c r="A118" s="12"/>
      <c r="B118" s="13"/>
      <c r="C118" s="9" t="s">
        <v>16</v>
      </c>
      <c r="D118" s="12"/>
      <c r="E118" s="12"/>
      <c r="F118" s="18" t="str">
        <f>E15</f>
        <v>Stredná odborná škola – Szakközépiskola Tornaľa</v>
      </c>
      <c r="G118" s="12"/>
      <c r="H118" s="12"/>
      <c r="I118" s="9" t="s">
        <v>21</v>
      </c>
      <c r="J118" s="57" t="str">
        <f>E21</f>
        <v>Ing. Pavol Fedorčák, PhD.</v>
      </c>
      <c r="K118" s="12"/>
      <c r="L118" s="14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</row>
    <row r="119" spans="1:65" s="15" customFormat="1" ht="25.65" customHeight="1">
      <c r="A119" s="12"/>
      <c r="B119" s="13"/>
      <c r="C119" s="9" t="s">
        <v>20</v>
      </c>
      <c r="D119" s="12"/>
      <c r="E119" s="12"/>
      <c r="F119" s="18" t="str">
        <f>IF(E18="","",E18)</f>
        <v>Vyplň údaj</v>
      </c>
      <c r="G119" s="12"/>
      <c r="H119" s="12"/>
      <c r="I119" s="9" t="s">
        <v>23</v>
      </c>
      <c r="J119" s="57" t="str">
        <f>E24</f>
        <v>Ing. Pavol Fedorčák, PhD.</v>
      </c>
      <c r="K119" s="12"/>
      <c r="L119" s="14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</row>
    <row r="120" spans="1:65" s="15" customFormat="1" ht="10.35" customHeight="1">
      <c r="A120" s="12"/>
      <c r="B120" s="13"/>
      <c r="C120" s="12"/>
      <c r="D120" s="12"/>
      <c r="E120" s="12"/>
      <c r="F120" s="12"/>
      <c r="G120" s="12"/>
      <c r="H120" s="12"/>
      <c r="I120" s="12"/>
      <c r="J120" s="12"/>
      <c r="K120" s="12"/>
      <c r="L120" s="14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</row>
    <row r="121" spans="1:65" s="83" customFormat="1" ht="29.25" customHeight="1">
      <c r="A121" s="73"/>
      <c r="B121" s="74"/>
      <c r="C121" s="75" t="s">
        <v>57</v>
      </c>
      <c r="D121" s="76" t="s">
        <v>58</v>
      </c>
      <c r="E121" s="76" t="s">
        <v>59</v>
      </c>
      <c r="F121" s="76" t="s">
        <v>60</v>
      </c>
      <c r="G121" s="76" t="s">
        <v>61</v>
      </c>
      <c r="H121" s="76" t="s">
        <v>62</v>
      </c>
      <c r="I121" s="76" t="s">
        <v>63</v>
      </c>
      <c r="J121" s="77" t="s">
        <v>47</v>
      </c>
      <c r="K121" s="78" t="s">
        <v>64</v>
      </c>
      <c r="L121" s="79"/>
      <c r="M121" s="80" t="s">
        <v>12</v>
      </c>
      <c r="N121" s="81" t="s">
        <v>30</v>
      </c>
      <c r="O121" s="81" t="s">
        <v>65</v>
      </c>
      <c r="P121" s="81" t="s">
        <v>66</v>
      </c>
      <c r="Q121" s="81" t="s">
        <v>67</v>
      </c>
      <c r="R121" s="81" t="s">
        <v>68</v>
      </c>
      <c r="S121" s="81" t="s">
        <v>69</v>
      </c>
      <c r="T121" s="82" t="s">
        <v>70</v>
      </c>
      <c r="U121" s="73"/>
      <c r="V121" s="73"/>
      <c r="W121" s="73"/>
      <c r="X121" s="73"/>
      <c r="Y121" s="73"/>
      <c r="Z121" s="73"/>
      <c r="AA121" s="73"/>
      <c r="AB121" s="73"/>
      <c r="AC121" s="73"/>
      <c r="AD121" s="73"/>
      <c r="AE121" s="73"/>
    </row>
    <row r="122" spans="1:65" s="15" customFormat="1" ht="22.8" customHeight="1">
      <c r="A122" s="12"/>
      <c r="B122" s="13"/>
      <c r="C122" s="84" t="s">
        <v>48</v>
      </c>
      <c r="D122" s="12"/>
      <c r="E122" s="12"/>
      <c r="F122" s="12"/>
      <c r="G122" s="12"/>
      <c r="H122" s="12"/>
      <c r="I122" s="12"/>
      <c r="J122" s="85">
        <f>BK122</f>
        <v>0</v>
      </c>
      <c r="K122" s="12"/>
      <c r="L122" s="13"/>
      <c r="M122" s="86"/>
      <c r="N122" s="87"/>
      <c r="O122" s="28"/>
      <c r="P122" s="88">
        <f>P123+P154</f>
        <v>0</v>
      </c>
      <c r="Q122" s="28"/>
      <c r="R122" s="88">
        <f>R123+R154</f>
        <v>5.6452799999999996</v>
      </c>
      <c r="S122" s="28"/>
      <c r="T122" s="89">
        <f>T123+T154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T122" s="3" t="s">
        <v>71</v>
      </c>
      <c r="AU122" s="3" t="s">
        <v>49</v>
      </c>
      <c r="BK122" s="90">
        <f>BK123+BK154</f>
        <v>0</v>
      </c>
    </row>
    <row r="123" spans="1:65" s="91" customFormat="1" ht="25.95" customHeight="1">
      <c r="B123" s="92"/>
      <c r="D123" s="93" t="s">
        <v>71</v>
      </c>
      <c r="E123" s="94" t="s">
        <v>72</v>
      </c>
      <c r="F123" s="94" t="s">
        <v>73</v>
      </c>
      <c r="I123" s="95"/>
      <c r="J123" s="72">
        <f>BK123</f>
        <v>0</v>
      </c>
      <c r="L123" s="92"/>
      <c r="M123" s="96"/>
      <c r="N123" s="97"/>
      <c r="O123" s="97"/>
      <c r="P123" s="98">
        <f>P124+P132+P134+P149</f>
        <v>0</v>
      </c>
      <c r="Q123" s="97"/>
      <c r="R123" s="98">
        <f>R124+R132+R134+R149</f>
        <v>5.6452799999999996</v>
      </c>
      <c r="S123" s="97"/>
      <c r="T123" s="99">
        <f>T124+T132+T134+T149</f>
        <v>0</v>
      </c>
      <c r="AR123" s="93" t="s">
        <v>74</v>
      </c>
      <c r="AT123" s="100" t="s">
        <v>71</v>
      </c>
      <c r="AU123" s="100" t="s">
        <v>2</v>
      </c>
      <c r="AY123" s="93" t="s">
        <v>75</v>
      </c>
      <c r="BK123" s="101">
        <f>BK124+BK132+BK134+BK149</f>
        <v>0</v>
      </c>
    </row>
    <row r="124" spans="1:65" s="91" customFormat="1" ht="22.8" customHeight="1">
      <c r="B124" s="92"/>
      <c r="D124" s="93" t="s">
        <v>71</v>
      </c>
      <c r="E124" s="102" t="s">
        <v>74</v>
      </c>
      <c r="F124" s="102" t="s">
        <v>76</v>
      </c>
      <c r="I124" s="95"/>
      <c r="J124" s="103">
        <f>BK124</f>
        <v>0</v>
      </c>
      <c r="L124" s="92"/>
      <c r="M124" s="96"/>
      <c r="N124" s="97"/>
      <c r="O124" s="97"/>
      <c r="P124" s="98">
        <f>SUM(P125:P131)</f>
        <v>0</v>
      </c>
      <c r="Q124" s="97"/>
      <c r="R124" s="98">
        <f>SUM(R125:R131)</f>
        <v>1.8</v>
      </c>
      <c r="S124" s="97"/>
      <c r="T124" s="99">
        <f>SUM(T125:T131)</f>
        <v>0</v>
      </c>
      <c r="AR124" s="93" t="s">
        <v>74</v>
      </c>
      <c r="AT124" s="100" t="s">
        <v>71</v>
      </c>
      <c r="AU124" s="100" t="s">
        <v>74</v>
      </c>
      <c r="AY124" s="93" t="s">
        <v>75</v>
      </c>
      <c r="BK124" s="101">
        <f>SUM(BK125:BK131)</f>
        <v>0</v>
      </c>
    </row>
    <row r="125" spans="1:65" s="15" customFormat="1" ht="16.5" customHeight="1">
      <c r="A125" s="12"/>
      <c r="B125" s="104"/>
      <c r="C125" s="105" t="s">
        <v>77</v>
      </c>
      <c r="D125" s="105" t="s">
        <v>78</v>
      </c>
      <c r="E125" s="106" t="s">
        <v>79</v>
      </c>
      <c r="F125" s="107" t="s">
        <v>80</v>
      </c>
      <c r="G125" s="108" t="s">
        <v>81</v>
      </c>
      <c r="H125" s="109">
        <v>5.6</v>
      </c>
      <c r="I125" s="109"/>
      <c r="J125" s="110">
        <f t="shared" ref="J125:J131" si="0">ROUND(I125*H125,2)</f>
        <v>0</v>
      </c>
      <c r="K125" s="111"/>
      <c r="L125" s="13"/>
      <c r="M125" s="112" t="s">
        <v>12</v>
      </c>
      <c r="N125" s="113" t="s">
        <v>32</v>
      </c>
      <c r="O125" s="114"/>
      <c r="P125" s="115">
        <f t="shared" ref="P125:P131" si="1">O125*H125</f>
        <v>0</v>
      </c>
      <c r="Q125" s="115">
        <v>0</v>
      </c>
      <c r="R125" s="115">
        <f t="shared" ref="R125:R131" si="2">Q125*H125</f>
        <v>0</v>
      </c>
      <c r="S125" s="115">
        <v>0</v>
      </c>
      <c r="T125" s="116">
        <f t="shared" ref="T125:T131" si="3">S125*H125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17" t="s">
        <v>82</v>
      </c>
      <c r="AT125" s="117" t="s">
        <v>78</v>
      </c>
      <c r="AU125" s="117" t="s">
        <v>83</v>
      </c>
      <c r="AY125" s="3" t="s">
        <v>75</v>
      </c>
      <c r="BE125" s="118">
        <f t="shared" ref="BE125:BE131" si="4">IF(N125="základná",J125,0)</f>
        <v>0</v>
      </c>
      <c r="BF125" s="118">
        <f t="shared" ref="BF125:BF131" si="5">IF(N125="znížená",J125,0)</f>
        <v>0</v>
      </c>
      <c r="BG125" s="118">
        <f t="shared" ref="BG125:BG131" si="6">IF(N125="zákl. prenesená",J125,0)</f>
        <v>0</v>
      </c>
      <c r="BH125" s="118">
        <f t="shared" ref="BH125:BH131" si="7">IF(N125="zníž. prenesená",J125,0)</f>
        <v>0</v>
      </c>
      <c r="BI125" s="118">
        <f t="shared" ref="BI125:BI131" si="8">IF(N125="nulová",J125,0)</f>
        <v>0</v>
      </c>
      <c r="BJ125" s="3" t="s">
        <v>83</v>
      </c>
      <c r="BK125" s="118">
        <f t="shared" ref="BK125:BK131" si="9">ROUND(I125*H125,2)</f>
        <v>0</v>
      </c>
      <c r="BL125" s="3" t="s">
        <v>82</v>
      </c>
      <c r="BM125" s="117" t="s">
        <v>77</v>
      </c>
    </row>
    <row r="126" spans="1:65" s="15" customFormat="1" ht="37.799999999999997" customHeight="1">
      <c r="A126" s="12"/>
      <c r="B126" s="104"/>
      <c r="C126" s="105" t="s">
        <v>82</v>
      </c>
      <c r="D126" s="105" t="s">
        <v>78</v>
      </c>
      <c r="E126" s="106" t="s">
        <v>84</v>
      </c>
      <c r="F126" s="107" t="s">
        <v>85</v>
      </c>
      <c r="G126" s="108" t="s">
        <v>81</v>
      </c>
      <c r="H126" s="109">
        <v>5.6</v>
      </c>
      <c r="I126" s="109"/>
      <c r="J126" s="110">
        <f t="shared" si="0"/>
        <v>0</v>
      </c>
      <c r="K126" s="111"/>
      <c r="L126" s="13"/>
      <c r="M126" s="112" t="s">
        <v>12</v>
      </c>
      <c r="N126" s="113" t="s">
        <v>32</v>
      </c>
      <c r="O126" s="114"/>
      <c r="P126" s="115">
        <f t="shared" si="1"/>
        <v>0</v>
      </c>
      <c r="Q126" s="115">
        <v>0</v>
      </c>
      <c r="R126" s="115">
        <f t="shared" si="2"/>
        <v>0</v>
      </c>
      <c r="S126" s="115">
        <v>0</v>
      </c>
      <c r="T126" s="116">
        <f t="shared" si="3"/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17" t="s">
        <v>82</v>
      </c>
      <c r="AT126" s="117" t="s">
        <v>78</v>
      </c>
      <c r="AU126" s="117" t="s">
        <v>83</v>
      </c>
      <c r="AY126" s="3" t="s">
        <v>75</v>
      </c>
      <c r="BE126" s="118">
        <f t="shared" si="4"/>
        <v>0</v>
      </c>
      <c r="BF126" s="118">
        <f t="shared" si="5"/>
        <v>0</v>
      </c>
      <c r="BG126" s="118">
        <f t="shared" si="6"/>
        <v>0</v>
      </c>
      <c r="BH126" s="118">
        <f t="shared" si="7"/>
        <v>0</v>
      </c>
      <c r="BI126" s="118">
        <f t="shared" si="8"/>
        <v>0</v>
      </c>
      <c r="BJ126" s="3" t="s">
        <v>83</v>
      </c>
      <c r="BK126" s="118">
        <f t="shared" si="9"/>
        <v>0</v>
      </c>
      <c r="BL126" s="3" t="s">
        <v>82</v>
      </c>
      <c r="BM126" s="117" t="s">
        <v>82</v>
      </c>
    </row>
    <row r="127" spans="1:65" s="15" customFormat="1" ht="24.15" customHeight="1">
      <c r="A127" s="12"/>
      <c r="B127" s="104"/>
      <c r="C127" s="105" t="s">
        <v>86</v>
      </c>
      <c r="D127" s="105" t="s">
        <v>78</v>
      </c>
      <c r="E127" s="106" t="s">
        <v>87</v>
      </c>
      <c r="F127" s="107" t="s">
        <v>88</v>
      </c>
      <c r="G127" s="108" t="s">
        <v>81</v>
      </c>
      <c r="H127" s="109">
        <v>5.6</v>
      </c>
      <c r="I127" s="109"/>
      <c r="J127" s="110">
        <f t="shared" si="0"/>
        <v>0</v>
      </c>
      <c r="K127" s="111"/>
      <c r="L127" s="13"/>
      <c r="M127" s="112" t="s">
        <v>12</v>
      </c>
      <c r="N127" s="113" t="s">
        <v>32</v>
      </c>
      <c r="O127" s="114"/>
      <c r="P127" s="115">
        <f t="shared" si="1"/>
        <v>0</v>
      </c>
      <c r="Q127" s="115">
        <v>0</v>
      </c>
      <c r="R127" s="115">
        <f t="shared" si="2"/>
        <v>0</v>
      </c>
      <c r="S127" s="115">
        <v>0</v>
      </c>
      <c r="T127" s="116">
        <f t="shared" si="3"/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17" t="s">
        <v>82</v>
      </c>
      <c r="AT127" s="117" t="s">
        <v>78</v>
      </c>
      <c r="AU127" s="117" t="s">
        <v>83</v>
      </c>
      <c r="AY127" s="3" t="s">
        <v>75</v>
      </c>
      <c r="BE127" s="118">
        <f t="shared" si="4"/>
        <v>0</v>
      </c>
      <c r="BF127" s="118">
        <f t="shared" si="5"/>
        <v>0</v>
      </c>
      <c r="BG127" s="118">
        <f t="shared" si="6"/>
        <v>0</v>
      </c>
      <c r="BH127" s="118">
        <f t="shared" si="7"/>
        <v>0</v>
      </c>
      <c r="BI127" s="118">
        <f t="shared" si="8"/>
        <v>0</v>
      </c>
      <c r="BJ127" s="3" t="s">
        <v>83</v>
      </c>
      <c r="BK127" s="118">
        <f t="shared" si="9"/>
        <v>0</v>
      </c>
      <c r="BL127" s="3" t="s">
        <v>82</v>
      </c>
      <c r="BM127" s="117" t="s">
        <v>89</v>
      </c>
    </row>
    <row r="128" spans="1:65" s="15" customFormat="1" ht="33" customHeight="1">
      <c r="A128" s="12"/>
      <c r="B128" s="104"/>
      <c r="C128" s="105" t="s">
        <v>90</v>
      </c>
      <c r="D128" s="105" t="s">
        <v>78</v>
      </c>
      <c r="E128" s="106" t="s">
        <v>91</v>
      </c>
      <c r="F128" s="107" t="s">
        <v>92</v>
      </c>
      <c r="G128" s="108" t="s">
        <v>81</v>
      </c>
      <c r="H128" s="109">
        <v>1.77</v>
      </c>
      <c r="I128" s="109"/>
      <c r="J128" s="110">
        <f t="shared" si="0"/>
        <v>0</v>
      </c>
      <c r="K128" s="111"/>
      <c r="L128" s="13"/>
      <c r="M128" s="112" t="s">
        <v>12</v>
      </c>
      <c r="N128" s="113" t="s">
        <v>32</v>
      </c>
      <c r="O128" s="114"/>
      <c r="P128" s="115">
        <f t="shared" si="1"/>
        <v>0</v>
      </c>
      <c r="Q128" s="115">
        <v>0</v>
      </c>
      <c r="R128" s="115">
        <f t="shared" si="2"/>
        <v>0</v>
      </c>
      <c r="S128" s="115">
        <v>0</v>
      </c>
      <c r="T128" s="116">
        <f t="shared" si="3"/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17" t="s">
        <v>82</v>
      </c>
      <c r="AT128" s="117" t="s">
        <v>78</v>
      </c>
      <c r="AU128" s="117" t="s">
        <v>83</v>
      </c>
      <c r="AY128" s="3" t="s">
        <v>75</v>
      </c>
      <c r="BE128" s="118">
        <f t="shared" si="4"/>
        <v>0</v>
      </c>
      <c r="BF128" s="118">
        <f t="shared" si="5"/>
        <v>0</v>
      </c>
      <c r="BG128" s="118">
        <f t="shared" si="6"/>
        <v>0</v>
      </c>
      <c r="BH128" s="118">
        <f t="shared" si="7"/>
        <v>0</v>
      </c>
      <c r="BI128" s="118">
        <f t="shared" si="8"/>
        <v>0</v>
      </c>
      <c r="BJ128" s="3" t="s">
        <v>83</v>
      </c>
      <c r="BK128" s="118">
        <f t="shared" si="9"/>
        <v>0</v>
      </c>
      <c r="BL128" s="3" t="s">
        <v>82</v>
      </c>
      <c r="BM128" s="117" t="s">
        <v>90</v>
      </c>
    </row>
    <row r="129" spans="1:65" s="15" customFormat="1" ht="24.15" customHeight="1">
      <c r="A129" s="12"/>
      <c r="B129" s="104"/>
      <c r="C129" s="105" t="s">
        <v>93</v>
      </c>
      <c r="D129" s="105" t="s">
        <v>78</v>
      </c>
      <c r="E129" s="106" t="s">
        <v>94</v>
      </c>
      <c r="F129" s="107" t="s">
        <v>95</v>
      </c>
      <c r="G129" s="108" t="s">
        <v>81</v>
      </c>
      <c r="H129" s="109">
        <v>3.83</v>
      </c>
      <c r="I129" s="109"/>
      <c r="J129" s="110">
        <f t="shared" si="0"/>
        <v>0</v>
      </c>
      <c r="K129" s="111"/>
      <c r="L129" s="13"/>
      <c r="M129" s="112" t="s">
        <v>12</v>
      </c>
      <c r="N129" s="113" t="s">
        <v>32</v>
      </c>
      <c r="O129" s="114"/>
      <c r="P129" s="115">
        <f t="shared" si="1"/>
        <v>0</v>
      </c>
      <c r="Q129" s="115">
        <v>0</v>
      </c>
      <c r="R129" s="115">
        <f t="shared" si="2"/>
        <v>0</v>
      </c>
      <c r="S129" s="115">
        <v>0</v>
      </c>
      <c r="T129" s="116">
        <f t="shared" si="3"/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17" t="s">
        <v>82</v>
      </c>
      <c r="AT129" s="117" t="s">
        <v>78</v>
      </c>
      <c r="AU129" s="117" t="s">
        <v>83</v>
      </c>
      <c r="AY129" s="3" t="s">
        <v>75</v>
      </c>
      <c r="BE129" s="118">
        <f t="shared" si="4"/>
        <v>0</v>
      </c>
      <c r="BF129" s="118">
        <f t="shared" si="5"/>
        <v>0</v>
      </c>
      <c r="BG129" s="118">
        <f t="shared" si="6"/>
        <v>0</v>
      </c>
      <c r="BH129" s="118">
        <f t="shared" si="7"/>
        <v>0</v>
      </c>
      <c r="BI129" s="118">
        <f t="shared" si="8"/>
        <v>0</v>
      </c>
      <c r="BJ129" s="3" t="s">
        <v>83</v>
      </c>
      <c r="BK129" s="118">
        <f t="shared" si="9"/>
        <v>0</v>
      </c>
      <c r="BL129" s="3" t="s">
        <v>82</v>
      </c>
      <c r="BM129" s="117" t="s">
        <v>93</v>
      </c>
    </row>
    <row r="130" spans="1:65" s="15" customFormat="1" ht="24.15" customHeight="1">
      <c r="A130" s="12"/>
      <c r="B130" s="104"/>
      <c r="C130" s="105" t="s">
        <v>96</v>
      </c>
      <c r="D130" s="105" t="s">
        <v>78</v>
      </c>
      <c r="E130" s="106" t="s">
        <v>97</v>
      </c>
      <c r="F130" s="107" t="s">
        <v>98</v>
      </c>
      <c r="G130" s="108" t="s">
        <v>81</v>
      </c>
      <c r="H130" s="109">
        <v>1.2</v>
      </c>
      <c r="I130" s="109"/>
      <c r="J130" s="110">
        <f t="shared" si="0"/>
        <v>0</v>
      </c>
      <c r="K130" s="111"/>
      <c r="L130" s="13"/>
      <c r="M130" s="112" t="s">
        <v>12</v>
      </c>
      <c r="N130" s="113" t="s">
        <v>32</v>
      </c>
      <c r="O130" s="114"/>
      <c r="P130" s="115">
        <f t="shared" si="1"/>
        <v>0</v>
      </c>
      <c r="Q130" s="115">
        <v>0</v>
      </c>
      <c r="R130" s="115">
        <f t="shared" si="2"/>
        <v>0</v>
      </c>
      <c r="S130" s="115">
        <v>0</v>
      </c>
      <c r="T130" s="116">
        <f t="shared" si="3"/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17" t="s">
        <v>82</v>
      </c>
      <c r="AT130" s="117" t="s">
        <v>78</v>
      </c>
      <c r="AU130" s="117" t="s">
        <v>83</v>
      </c>
      <c r="AY130" s="3" t="s">
        <v>75</v>
      </c>
      <c r="BE130" s="118">
        <f t="shared" si="4"/>
        <v>0</v>
      </c>
      <c r="BF130" s="118">
        <f t="shared" si="5"/>
        <v>0</v>
      </c>
      <c r="BG130" s="118">
        <f t="shared" si="6"/>
        <v>0</v>
      </c>
      <c r="BH130" s="118">
        <f t="shared" si="7"/>
        <v>0</v>
      </c>
      <c r="BI130" s="118">
        <f t="shared" si="8"/>
        <v>0</v>
      </c>
      <c r="BJ130" s="3" t="s">
        <v>83</v>
      </c>
      <c r="BK130" s="118">
        <f t="shared" si="9"/>
        <v>0</v>
      </c>
      <c r="BL130" s="3" t="s">
        <v>82</v>
      </c>
      <c r="BM130" s="117" t="s">
        <v>96</v>
      </c>
    </row>
    <row r="131" spans="1:65" s="15" customFormat="1" ht="16.5" customHeight="1">
      <c r="A131" s="12"/>
      <c r="B131" s="104"/>
      <c r="C131" s="119" t="s">
        <v>99</v>
      </c>
      <c r="D131" s="119" t="s">
        <v>100</v>
      </c>
      <c r="E131" s="120" t="s">
        <v>101</v>
      </c>
      <c r="F131" s="121" t="s">
        <v>102</v>
      </c>
      <c r="G131" s="122" t="s">
        <v>103</v>
      </c>
      <c r="H131" s="123">
        <v>1.8</v>
      </c>
      <c r="I131" s="123"/>
      <c r="J131" s="124">
        <f t="shared" si="0"/>
        <v>0</v>
      </c>
      <c r="K131" s="125"/>
      <c r="L131" s="126"/>
      <c r="M131" s="127" t="s">
        <v>12</v>
      </c>
      <c r="N131" s="128" t="s">
        <v>32</v>
      </c>
      <c r="O131" s="114"/>
      <c r="P131" s="115">
        <f t="shared" si="1"/>
        <v>0</v>
      </c>
      <c r="Q131" s="115">
        <v>1</v>
      </c>
      <c r="R131" s="115">
        <f t="shared" si="2"/>
        <v>1.8</v>
      </c>
      <c r="S131" s="115">
        <v>0</v>
      </c>
      <c r="T131" s="116">
        <f t="shared" si="3"/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17" t="s">
        <v>104</v>
      </c>
      <c r="AT131" s="117" t="s">
        <v>100</v>
      </c>
      <c r="AU131" s="117" t="s">
        <v>83</v>
      </c>
      <c r="AY131" s="3" t="s">
        <v>75</v>
      </c>
      <c r="BE131" s="118">
        <f t="shared" si="4"/>
        <v>0</v>
      </c>
      <c r="BF131" s="118">
        <f t="shared" si="5"/>
        <v>0</v>
      </c>
      <c r="BG131" s="118">
        <f t="shared" si="6"/>
        <v>0</v>
      </c>
      <c r="BH131" s="118">
        <f t="shared" si="7"/>
        <v>0</v>
      </c>
      <c r="BI131" s="118">
        <f t="shared" si="8"/>
        <v>0</v>
      </c>
      <c r="BJ131" s="3" t="s">
        <v>83</v>
      </c>
      <c r="BK131" s="118">
        <f t="shared" si="9"/>
        <v>0</v>
      </c>
      <c r="BL131" s="3" t="s">
        <v>82</v>
      </c>
      <c r="BM131" s="117" t="s">
        <v>105</v>
      </c>
    </row>
    <row r="132" spans="1:65" s="91" customFormat="1" ht="22.8" customHeight="1">
      <c r="B132" s="92"/>
      <c r="D132" s="93" t="s">
        <v>71</v>
      </c>
      <c r="E132" s="102" t="s">
        <v>82</v>
      </c>
      <c r="F132" s="102" t="s">
        <v>106</v>
      </c>
      <c r="I132" s="95"/>
      <c r="J132" s="103">
        <f>BK132</f>
        <v>0</v>
      </c>
      <c r="L132" s="92"/>
      <c r="M132" s="96"/>
      <c r="N132" s="97"/>
      <c r="O132" s="97"/>
      <c r="P132" s="98">
        <f>P133</f>
        <v>0</v>
      </c>
      <c r="Q132" s="97"/>
      <c r="R132" s="98">
        <f>R133</f>
        <v>0</v>
      </c>
      <c r="S132" s="97"/>
      <c r="T132" s="99">
        <f>T133</f>
        <v>0</v>
      </c>
      <c r="AR132" s="93" t="s">
        <v>74</v>
      </c>
      <c r="AT132" s="100" t="s">
        <v>71</v>
      </c>
      <c r="AU132" s="100" t="s">
        <v>74</v>
      </c>
      <c r="AY132" s="93" t="s">
        <v>75</v>
      </c>
      <c r="BK132" s="101">
        <f>BK133</f>
        <v>0</v>
      </c>
    </row>
    <row r="133" spans="1:65" s="15" customFormat="1" ht="24.15" customHeight="1">
      <c r="A133" s="12"/>
      <c r="B133" s="104"/>
      <c r="C133" s="105" t="s">
        <v>107</v>
      </c>
      <c r="D133" s="105" t="s">
        <v>78</v>
      </c>
      <c r="E133" s="106" t="s">
        <v>108</v>
      </c>
      <c r="F133" s="107" t="s">
        <v>109</v>
      </c>
      <c r="G133" s="108" t="s">
        <v>81</v>
      </c>
      <c r="H133" s="109">
        <v>0.56999999999999995</v>
      </c>
      <c r="I133" s="109"/>
      <c r="J133" s="110">
        <f>ROUND(I133*H133,2)</f>
        <v>0</v>
      </c>
      <c r="K133" s="111"/>
      <c r="L133" s="13"/>
      <c r="M133" s="112" t="s">
        <v>12</v>
      </c>
      <c r="N133" s="113" t="s">
        <v>32</v>
      </c>
      <c r="O133" s="114"/>
      <c r="P133" s="115">
        <f>O133*H133</f>
        <v>0</v>
      </c>
      <c r="Q133" s="115">
        <v>0</v>
      </c>
      <c r="R133" s="115">
        <f>Q133*H133</f>
        <v>0</v>
      </c>
      <c r="S133" s="115">
        <v>0</v>
      </c>
      <c r="T133" s="116">
        <f>S133*H133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17" t="s">
        <v>82</v>
      </c>
      <c r="AT133" s="117" t="s">
        <v>78</v>
      </c>
      <c r="AU133" s="117" t="s">
        <v>83</v>
      </c>
      <c r="AY133" s="3" t="s">
        <v>75</v>
      </c>
      <c r="BE133" s="118">
        <f>IF(N133="základná",J133,0)</f>
        <v>0</v>
      </c>
      <c r="BF133" s="118">
        <f>IF(N133="znížená",J133,0)</f>
        <v>0</v>
      </c>
      <c r="BG133" s="118">
        <f>IF(N133="zákl. prenesená",J133,0)</f>
        <v>0</v>
      </c>
      <c r="BH133" s="118">
        <f>IF(N133="zníž. prenesená",J133,0)</f>
        <v>0</v>
      </c>
      <c r="BI133" s="118">
        <f>IF(N133="nulová",J133,0)</f>
        <v>0</v>
      </c>
      <c r="BJ133" s="3" t="s">
        <v>83</v>
      </c>
      <c r="BK133" s="118">
        <f>ROUND(I133*H133,2)</f>
        <v>0</v>
      </c>
      <c r="BL133" s="3" t="s">
        <v>82</v>
      </c>
      <c r="BM133" s="117" t="s">
        <v>107</v>
      </c>
    </row>
    <row r="134" spans="1:65" s="91" customFormat="1" ht="22.8" customHeight="1">
      <c r="B134" s="92"/>
      <c r="D134" s="93" t="s">
        <v>71</v>
      </c>
      <c r="E134" s="102" t="s">
        <v>104</v>
      </c>
      <c r="F134" s="102" t="s">
        <v>110</v>
      </c>
      <c r="I134" s="95"/>
      <c r="J134" s="103">
        <f>BK134</f>
        <v>0</v>
      </c>
      <c r="L134" s="92"/>
      <c r="M134" s="96"/>
      <c r="N134" s="97"/>
      <c r="O134" s="97"/>
      <c r="P134" s="98">
        <f>SUM(P135:P148)</f>
        <v>0</v>
      </c>
      <c r="Q134" s="97"/>
      <c r="R134" s="98">
        <f>SUM(R135:R148)</f>
        <v>3.8452799999999998</v>
      </c>
      <c r="S134" s="97"/>
      <c r="T134" s="99">
        <f>SUM(T135:T148)</f>
        <v>0</v>
      </c>
      <c r="AR134" s="93" t="s">
        <v>74</v>
      </c>
      <c r="AT134" s="100" t="s">
        <v>71</v>
      </c>
      <c r="AU134" s="100" t="s">
        <v>74</v>
      </c>
      <c r="AY134" s="93" t="s">
        <v>75</v>
      </c>
      <c r="BK134" s="101">
        <f>SUM(BK135:BK148)</f>
        <v>0</v>
      </c>
    </row>
    <row r="135" spans="1:65" s="15" customFormat="1" ht="24.15" customHeight="1">
      <c r="A135" s="12"/>
      <c r="B135" s="104"/>
      <c r="C135" s="105" t="s">
        <v>111</v>
      </c>
      <c r="D135" s="105" t="s">
        <v>78</v>
      </c>
      <c r="E135" s="106" t="s">
        <v>112</v>
      </c>
      <c r="F135" s="107" t="s">
        <v>113</v>
      </c>
      <c r="G135" s="108" t="s">
        <v>114</v>
      </c>
      <c r="H135" s="109">
        <v>4</v>
      </c>
      <c r="I135" s="109"/>
      <c r="J135" s="110">
        <f t="shared" ref="J135:J148" si="10">ROUND(I135*H135,2)</f>
        <v>0</v>
      </c>
      <c r="K135" s="111"/>
      <c r="L135" s="13"/>
      <c r="M135" s="112" t="s">
        <v>12</v>
      </c>
      <c r="N135" s="113" t="s">
        <v>32</v>
      </c>
      <c r="O135" s="114"/>
      <c r="P135" s="115">
        <f t="shared" ref="P135:P148" si="11">O135*H135</f>
        <v>0</v>
      </c>
      <c r="Q135" s="115">
        <v>1.0000000000000001E-5</v>
      </c>
      <c r="R135" s="115">
        <f t="shared" ref="R135:R148" si="12">Q135*H135</f>
        <v>4.0000000000000003E-5</v>
      </c>
      <c r="S135" s="115">
        <v>0</v>
      </c>
      <c r="T135" s="116">
        <f t="shared" ref="T135:T148" si="13">S135*H135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17" t="s">
        <v>82</v>
      </c>
      <c r="AT135" s="117" t="s">
        <v>78</v>
      </c>
      <c r="AU135" s="117" t="s">
        <v>83</v>
      </c>
      <c r="AY135" s="3" t="s">
        <v>75</v>
      </c>
      <c r="BE135" s="118">
        <f t="shared" ref="BE135:BE148" si="14">IF(N135="základná",J135,0)</f>
        <v>0</v>
      </c>
      <c r="BF135" s="118">
        <f t="shared" ref="BF135:BF148" si="15">IF(N135="znížená",J135,0)</f>
        <v>0</v>
      </c>
      <c r="BG135" s="118">
        <f t="shared" ref="BG135:BG148" si="16">IF(N135="zákl. prenesená",J135,0)</f>
        <v>0</v>
      </c>
      <c r="BH135" s="118">
        <f t="shared" ref="BH135:BH148" si="17">IF(N135="zníž. prenesená",J135,0)</f>
        <v>0</v>
      </c>
      <c r="BI135" s="118">
        <f t="shared" ref="BI135:BI148" si="18">IF(N135="nulová",J135,0)</f>
        <v>0</v>
      </c>
      <c r="BJ135" s="3" t="s">
        <v>83</v>
      </c>
      <c r="BK135" s="118">
        <f t="shared" ref="BK135:BK148" si="19">ROUND(I135*H135,2)</f>
        <v>0</v>
      </c>
      <c r="BL135" s="3" t="s">
        <v>82</v>
      </c>
      <c r="BM135" s="117" t="s">
        <v>115</v>
      </c>
    </row>
    <row r="136" spans="1:65" s="15" customFormat="1" ht="24.15" customHeight="1">
      <c r="A136" s="12"/>
      <c r="B136" s="104"/>
      <c r="C136" s="119" t="s">
        <v>116</v>
      </c>
      <c r="D136" s="119" t="s">
        <v>100</v>
      </c>
      <c r="E136" s="120" t="s">
        <v>117</v>
      </c>
      <c r="F136" s="121" t="s">
        <v>118</v>
      </c>
      <c r="G136" s="122" t="s">
        <v>119</v>
      </c>
      <c r="H136" s="123">
        <v>4</v>
      </c>
      <c r="I136" s="123"/>
      <c r="J136" s="124">
        <f t="shared" si="10"/>
        <v>0</v>
      </c>
      <c r="K136" s="125"/>
      <c r="L136" s="126"/>
      <c r="M136" s="127" t="s">
        <v>12</v>
      </c>
      <c r="N136" s="128" t="s">
        <v>32</v>
      </c>
      <c r="O136" s="114"/>
      <c r="P136" s="115">
        <f t="shared" si="11"/>
        <v>0</v>
      </c>
      <c r="Q136" s="115">
        <v>3.6700000000000001E-3</v>
      </c>
      <c r="R136" s="115">
        <f t="shared" si="12"/>
        <v>1.468E-2</v>
      </c>
      <c r="S136" s="115">
        <v>0</v>
      </c>
      <c r="T136" s="116">
        <f t="shared" si="13"/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17" t="s">
        <v>104</v>
      </c>
      <c r="AT136" s="117" t="s">
        <v>100</v>
      </c>
      <c r="AU136" s="117" t="s">
        <v>83</v>
      </c>
      <c r="AY136" s="3" t="s">
        <v>75</v>
      </c>
      <c r="BE136" s="118">
        <f t="shared" si="14"/>
        <v>0</v>
      </c>
      <c r="BF136" s="118">
        <f t="shared" si="15"/>
        <v>0</v>
      </c>
      <c r="BG136" s="118">
        <f t="shared" si="16"/>
        <v>0</v>
      </c>
      <c r="BH136" s="118">
        <f t="shared" si="17"/>
        <v>0</v>
      </c>
      <c r="BI136" s="118">
        <f t="shared" si="18"/>
        <v>0</v>
      </c>
      <c r="BJ136" s="3" t="s">
        <v>83</v>
      </c>
      <c r="BK136" s="118">
        <f t="shared" si="19"/>
        <v>0</v>
      </c>
      <c r="BL136" s="3" t="s">
        <v>82</v>
      </c>
      <c r="BM136" s="117" t="s">
        <v>120</v>
      </c>
    </row>
    <row r="137" spans="1:65" s="15" customFormat="1" ht="16.5" customHeight="1">
      <c r="A137" s="12"/>
      <c r="B137" s="104"/>
      <c r="C137" s="105" t="s">
        <v>121</v>
      </c>
      <c r="D137" s="105" t="s">
        <v>78</v>
      </c>
      <c r="E137" s="106" t="s">
        <v>122</v>
      </c>
      <c r="F137" s="107" t="s">
        <v>123</v>
      </c>
      <c r="G137" s="108" t="s">
        <v>124</v>
      </c>
      <c r="H137" s="109"/>
      <c r="I137" s="109"/>
      <c r="J137" s="110">
        <f t="shared" si="10"/>
        <v>0</v>
      </c>
      <c r="K137" s="111"/>
      <c r="L137" s="13"/>
      <c r="M137" s="112" t="s">
        <v>12</v>
      </c>
      <c r="N137" s="113" t="s">
        <v>32</v>
      </c>
      <c r="O137" s="114"/>
      <c r="P137" s="115">
        <f t="shared" si="11"/>
        <v>0</v>
      </c>
      <c r="Q137" s="115">
        <v>0</v>
      </c>
      <c r="R137" s="115">
        <f t="shared" si="12"/>
        <v>0</v>
      </c>
      <c r="S137" s="115">
        <v>0</v>
      </c>
      <c r="T137" s="116">
        <f t="shared" si="13"/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17" t="s">
        <v>82</v>
      </c>
      <c r="AT137" s="117" t="s">
        <v>78</v>
      </c>
      <c r="AU137" s="117" t="s">
        <v>83</v>
      </c>
      <c r="AY137" s="3" t="s">
        <v>75</v>
      </c>
      <c r="BE137" s="118">
        <f t="shared" si="14"/>
        <v>0</v>
      </c>
      <c r="BF137" s="118">
        <f t="shared" si="15"/>
        <v>0</v>
      </c>
      <c r="BG137" s="118">
        <f t="shared" si="16"/>
        <v>0</v>
      </c>
      <c r="BH137" s="118">
        <f t="shared" si="17"/>
        <v>0</v>
      </c>
      <c r="BI137" s="118">
        <f t="shared" si="18"/>
        <v>0</v>
      </c>
      <c r="BJ137" s="3" t="s">
        <v>83</v>
      </c>
      <c r="BK137" s="118">
        <f t="shared" si="19"/>
        <v>0</v>
      </c>
      <c r="BL137" s="3" t="s">
        <v>82</v>
      </c>
      <c r="BM137" s="117" t="s">
        <v>125</v>
      </c>
    </row>
    <row r="138" spans="1:65" s="15" customFormat="1" ht="16.5" customHeight="1">
      <c r="A138" s="12"/>
      <c r="B138" s="104"/>
      <c r="C138" s="105" t="s">
        <v>126</v>
      </c>
      <c r="D138" s="105" t="s">
        <v>78</v>
      </c>
      <c r="E138" s="106" t="s">
        <v>127</v>
      </c>
      <c r="F138" s="107" t="s">
        <v>128</v>
      </c>
      <c r="G138" s="108" t="s">
        <v>114</v>
      </c>
      <c r="H138" s="109">
        <v>4</v>
      </c>
      <c r="I138" s="109"/>
      <c r="J138" s="110">
        <f t="shared" si="10"/>
        <v>0</v>
      </c>
      <c r="K138" s="111"/>
      <c r="L138" s="13"/>
      <c r="M138" s="112" t="s">
        <v>12</v>
      </c>
      <c r="N138" s="113" t="s">
        <v>32</v>
      </c>
      <c r="O138" s="114"/>
      <c r="P138" s="115">
        <f t="shared" si="11"/>
        <v>0</v>
      </c>
      <c r="Q138" s="115">
        <v>0</v>
      </c>
      <c r="R138" s="115">
        <f t="shared" si="12"/>
        <v>0</v>
      </c>
      <c r="S138" s="115">
        <v>0</v>
      </c>
      <c r="T138" s="116">
        <f t="shared" si="13"/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17" t="s">
        <v>82</v>
      </c>
      <c r="AT138" s="117" t="s">
        <v>78</v>
      </c>
      <c r="AU138" s="117" t="s">
        <v>83</v>
      </c>
      <c r="AY138" s="3" t="s">
        <v>75</v>
      </c>
      <c r="BE138" s="118">
        <f t="shared" si="14"/>
        <v>0</v>
      </c>
      <c r="BF138" s="118">
        <f t="shared" si="15"/>
        <v>0</v>
      </c>
      <c r="BG138" s="118">
        <f t="shared" si="16"/>
        <v>0</v>
      </c>
      <c r="BH138" s="118">
        <f t="shared" si="17"/>
        <v>0</v>
      </c>
      <c r="BI138" s="118">
        <f t="shared" si="18"/>
        <v>0</v>
      </c>
      <c r="BJ138" s="3" t="s">
        <v>83</v>
      </c>
      <c r="BK138" s="118">
        <f t="shared" si="19"/>
        <v>0</v>
      </c>
      <c r="BL138" s="3" t="s">
        <v>82</v>
      </c>
      <c r="BM138" s="117" t="s">
        <v>126</v>
      </c>
    </row>
    <row r="139" spans="1:65" s="15" customFormat="1" ht="24.15" customHeight="1">
      <c r="A139" s="12"/>
      <c r="B139" s="104"/>
      <c r="C139" s="105" t="s">
        <v>129</v>
      </c>
      <c r="D139" s="105" t="s">
        <v>78</v>
      </c>
      <c r="E139" s="106" t="s">
        <v>130</v>
      </c>
      <c r="F139" s="107" t="s">
        <v>131</v>
      </c>
      <c r="G139" s="108" t="s">
        <v>119</v>
      </c>
      <c r="H139" s="109">
        <v>7</v>
      </c>
      <c r="I139" s="109"/>
      <c r="J139" s="110">
        <f t="shared" si="10"/>
        <v>0</v>
      </c>
      <c r="K139" s="111"/>
      <c r="L139" s="13"/>
      <c r="M139" s="112" t="s">
        <v>12</v>
      </c>
      <c r="N139" s="113" t="s">
        <v>32</v>
      </c>
      <c r="O139" s="114"/>
      <c r="P139" s="115">
        <f t="shared" si="11"/>
        <v>0</v>
      </c>
      <c r="Q139" s="115">
        <v>1.6559999999999998E-2</v>
      </c>
      <c r="R139" s="115">
        <f t="shared" si="12"/>
        <v>0.11592</v>
      </c>
      <c r="S139" s="115">
        <v>0</v>
      </c>
      <c r="T139" s="116">
        <f t="shared" si="13"/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17" t="s">
        <v>82</v>
      </c>
      <c r="AT139" s="117" t="s">
        <v>78</v>
      </c>
      <c r="AU139" s="117" t="s">
        <v>83</v>
      </c>
      <c r="AY139" s="3" t="s">
        <v>75</v>
      </c>
      <c r="BE139" s="118">
        <f t="shared" si="14"/>
        <v>0</v>
      </c>
      <c r="BF139" s="118">
        <f t="shared" si="15"/>
        <v>0</v>
      </c>
      <c r="BG139" s="118">
        <f t="shared" si="16"/>
        <v>0</v>
      </c>
      <c r="BH139" s="118">
        <f t="shared" si="17"/>
        <v>0</v>
      </c>
      <c r="BI139" s="118">
        <f t="shared" si="18"/>
        <v>0</v>
      </c>
      <c r="BJ139" s="3" t="s">
        <v>83</v>
      </c>
      <c r="BK139" s="118">
        <f t="shared" si="19"/>
        <v>0</v>
      </c>
      <c r="BL139" s="3" t="s">
        <v>82</v>
      </c>
      <c r="BM139" s="117" t="s">
        <v>132</v>
      </c>
    </row>
    <row r="140" spans="1:65" s="15" customFormat="1" ht="21.75" customHeight="1">
      <c r="A140" s="12"/>
      <c r="B140" s="104"/>
      <c r="C140" s="119" t="s">
        <v>133</v>
      </c>
      <c r="D140" s="119" t="s">
        <v>100</v>
      </c>
      <c r="E140" s="120" t="s">
        <v>134</v>
      </c>
      <c r="F140" s="121" t="s">
        <v>135</v>
      </c>
      <c r="G140" s="122" t="s">
        <v>119</v>
      </c>
      <c r="H140" s="123">
        <v>1</v>
      </c>
      <c r="I140" s="123"/>
      <c r="J140" s="124">
        <f t="shared" si="10"/>
        <v>0</v>
      </c>
      <c r="K140" s="125"/>
      <c r="L140" s="126"/>
      <c r="M140" s="127" t="s">
        <v>12</v>
      </c>
      <c r="N140" s="128" t="s">
        <v>32</v>
      </c>
      <c r="O140" s="114"/>
      <c r="P140" s="115">
        <f t="shared" si="11"/>
        <v>0</v>
      </c>
      <c r="Q140" s="115">
        <v>0.49</v>
      </c>
      <c r="R140" s="115">
        <f t="shared" si="12"/>
        <v>0.49</v>
      </c>
      <c r="S140" s="115">
        <v>0</v>
      </c>
      <c r="T140" s="116">
        <f t="shared" si="13"/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17" t="s">
        <v>104</v>
      </c>
      <c r="AT140" s="117" t="s">
        <v>100</v>
      </c>
      <c r="AU140" s="117" t="s">
        <v>83</v>
      </c>
      <c r="AY140" s="3" t="s">
        <v>75</v>
      </c>
      <c r="BE140" s="118">
        <f t="shared" si="14"/>
        <v>0</v>
      </c>
      <c r="BF140" s="118">
        <f t="shared" si="15"/>
        <v>0</v>
      </c>
      <c r="BG140" s="118">
        <f t="shared" si="16"/>
        <v>0</v>
      </c>
      <c r="BH140" s="118">
        <f t="shared" si="17"/>
        <v>0</v>
      </c>
      <c r="BI140" s="118">
        <f t="shared" si="18"/>
        <v>0</v>
      </c>
      <c r="BJ140" s="3" t="s">
        <v>83</v>
      </c>
      <c r="BK140" s="118">
        <f t="shared" si="19"/>
        <v>0</v>
      </c>
      <c r="BL140" s="3" t="s">
        <v>82</v>
      </c>
      <c r="BM140" s="117" t="s">
        <v>136</v>
      </c>
    </row>
    <row r="141" spans="1:65" s="15" customFormat="1" ht="16.5" customHeight="1">
      <c r="A141" s="12"/>
      <c r="B141" s="104"/>
      <c r="C141" s="119" t="s">
        <v>137</v>
      </c>
      <c r="D141" s="119" t="s">
        <v>100</v>
      </c>
      <c r="E141" s="120" t="s">
        <v>138</v>
      </c>
      <c r="F141" s="121" t="s">
        <v>139</v>
      </c>
      <c r="G141" s="122" t="s">
        <v>119</v>
      </c>
      <c r="H141" s="123">
        <v>3</v>
      </c>
      <c r="I141" s="123"/>
      <c r="J141" s="124">
        <f t="shared" si="10"/>
        <v>0</v>
      </c>
      <c r="K141" s="125"/>
      <c r="L141" s="126"/>
      <c r="M141" s="127" t="s">
        <v>12</v>
      </c>
      <c r="N141" s="128" t="s">
        <v>32</v>
      </c>
      <c r="O141" s="114"/>
      <c r="P141" s="115">
        <f t="shared" si="11"/>
        <v>0</v>
      </c>
      <c r="Q141" s="115">
        <v>0.48</v>
      </c>
      <c r="R141" s="115">
        <f t="shared" si="12"/>
        <v>1.44</v>
      </c>
      <c r="S141" s="115">
        <v>0</v>
      </c>
      <c r="T141" s="116">
        <f t="shared" si="13"/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17" t="s">
        <v>104</v>
      </c>
      <c r="AT141" s="117" t="s">
        <v>100</v>
      </c>
      <c r="AU141" s="117" t="s">
        <v>83</v>
      </c>
      <c r="AY141" s="3" t="s">
        <v>75</v>
      </c>
      <c r="BE141" s="118">
        <f t="shared" si="14"/>
        <v>0</v>
      </c>
      <c r="BF141" s="118">
        <f t="shared" si="15"/>
        <v>0</v>
      </c>
      <c r="BG141" s="118">
        <f t="shared" si="16"/>
        <v>0</v>
      </c>
      <c r="BH141" s="118">
        <f t="shared" si="17"/>
        <v>0</v>
      </c>
      <c r="BI141" s="118">
        <f t="shared" si="18"/>
        <v>0</v>
      </c>
      <c r="BJ141" s="3" t="s">
        <v>83</v>
      </c>
      <c r="BK141" s="118">
        <f t="shared" si="19"/>
        <v>0</v>
      </c>
      <c r="BL141" s="3" t="s">
        <v>82</v>
      </c>
      <c r="BM141" s="117" t="s">
        <v>140</v>
      </c>
    </row>
    <row r="142" spans="1:65" s="15" customFormat="1" ht="16.5" customHeight="1">
      <c r="A142" s="12"/>
      <c r="B142" s="104"/>
      <c r="C142" s="119" t="s">
        <v>141</v>
      </c>
      <c r="D142" s="119" t="s">
        <v>100</v>
      </c>
      <c r="E142" s="120" t="s">
        <v>142</v>
      </c>
      <c r="F142" s="121" t="s">
        <v>143</v>
      </c>
      <c r="G142" s="122" t="s">
        <v>119</v>
      </c>
      <c r="H142" s="123">
        <v>1</v>
      </c>
      <c r="I142" s="123"/>
      <c r="J142" s="124">
        <f t="shared" si="10"/>
        <v>0</v>
      </c>
      <c r="K142" s="125"/>
      <c r="L142" s="126"/>
      <c r="M142" s="127" t="s">
        <v>12</v>
      </c>
      <c r="N142" s="128" t="s">
        <v>32</v>
      </c>
      <c r="O142" s="114"/>
      <c r="P142" s="115">
        <f t="shared" si="11"/>
        <v>0</v>
      </c>
      <c r="Q142" s="115">
        <v>0.22</v>
      </c>
      <c r="R142" s="115">
        <f t="shared" si="12"/>
        <v>0.22</v>
      </c>
      <c r="S142" s="115">
        <v>0</v>
      </c>
      <c r="T142" s="116">
        <f t="shared" si="13"/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17" t="s">
        <v>104</v>
      </c>
      <c r="AT142" s="117" t="s">
        <v>100</v>
      </c>
      <c r="AU142" s="117" t="s">
        <v>83</v>
      </c>
      <c r="AY142" s="3" t="s">
        <v>75</v>
      </c>
      <c r="BE142" s="118">
        <f t="shared" si="14"/>
        <v>0</v>
      </c>
      <c r="BF142" s="118">
        <f t="shared" si="15"/>
        <v>0</v>
      </c>
      <c r="BG142" s="118">
        <f t="shared" si="16"/>
        <v>0</v>
      </c>
      <c r="BH142" s="118">
        <f t="shared" si="17"/>
        <v>0</v>
      </c>
      <c r="BI142" s="118">
        <f t="shared" si="18"/>
        <v>0</v>
      </c>
      <c r="BJ142" s="3" t="s">
        <v>83</v>
      </c>
      <c r="BK142" s="118">
        <f t="shared" si="19"/>
        <v>0</v>
      </c>
      <c r="BL142" s="3" t="s">
        <v>82</v>
      </c>
      <c r="BM142" s="117" t="s">
        <v>144</v>
      </c>
    </row>
    <row r="143" spans="1:65" s="15" customFormat="1" ht="16.5" customHeight="1">
      <c r="A143" s="12"/>
      <c r="B143" s="104"/>
      <c r="C143" s="119" t="s">
        <v>145</v>
      </c>
      <c r="D143" s="119" t="s">
        <v>100</v>
      </c>
      <c r="E143" s="120" t="s">
        <v>146</v>
      </c>
      <c r="F143" s="121" t="s">
        <v>147</v>
      </c>
      <c r="G143" s="122" t="s">
        <v>119</v>
      </c>
      <c r="H143" s="123">
        <v>2</v>
      </c>
      <c r="I143" s="123"/>
      <c r="J143" s="124">
        <f t="shared" si="10"/>
        <v>0</v>
      </c>
      <c r="K143" s="125"/>
      <c r="L143" s="126"/>
      <c r="M143" s="127" t="s">
        <v>12</v>
      </c>
      <c r="N143" s="128" t="s">
        <v>32</v>
      </c>
      <c r="O143" s="114"/>
      <c r="P143" s="115">
        <f t="shared" si="11"/>
        <v>0</v>
      </c>
      <c r="Q143" s="115">
        <v>6.5000000000000002E-2</v>
      </c>
      <c r="R143" s="115">
        <f t="shared" si="12"/>
        <v>0.13</v>
      </c>
      <c r="S143" s="115">
        <v>0</v>
      </c>
      <c r="T143" s="116">
        <f t="shared" si="13"/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17" t="s">
        <v>104</v>
      </c>
      <c r="AT143" s="117" t="s">
        <v>100</v>
      </c>
      <c r="AU143" s="117" t="s">
        <v>83</v>
      </c>
      <c r="AY143" s="3" t="s">
        <v>75</v>
      </c>
      <c r="BE143" s="118">
        <f t="shared" si="14"/>
        <v>0</v>
      </c>
      <c r="BF143" s="118">
        <f t="shared" si="15"/>
        <v>0</v>
      </c>
      <c r="BG143" s="118">
        <f t="shared" si="16"/>
        <v>0</v>
      </c>
      <c r="BH143" s="118">
        <f t="shared" si="17"/>
        <v>0</v>
      </c>
      <c r="BI143" s="118">
        <f t="shared" si="18"/>
        <v>0</v>
      </c>
      <c r="BJ143" s="3" t="s">
        <v>83</v>
      </c>
      <c r="BK143" s="118">
        <f t="shared" si="19"/>
        <v>0</v>
      </c>
      <c r="BL143" s="3" t="s">
        <v>82</v>
      </c>
      <c r="BM143" s="117" t="s">
        <v>148</v>
      </c>
    </row>
    <row r="144" spans="1:65" s="15" customFormat="1" ht="24.15" customHeight="1">
      <c r="A144" s="12"/>
      <c r="B144" s="104"/>
      <c r="C144" s="105" t="s">
        <v>149</v>
      </c>
      <c r="D144" s="105" t="s">
        <v>78</v>
      </c>
      <c r="E144" s="106" t="s">
        <v>150</v>
      </c>
      <c r="F144" s="107" t="s">
        <v>151</v>
      </c>
      <c r="G144" s="108" t="s">
        <v>119</v>
      </c>
      <c r="H144" s="109">
        <v>1</v>
      </c>
      <c r="I144" s="109"/>
      <c r="J144" s="110">
        <f t="shared" si="10"/>
        <v>0</v>
      </c>
      <c r="K144" s="111"/>
      <c r="L144" s="13"/>
      <c r="M144" s="112" t="s">
        <v>12</v>
      </c>
      <c r="N144" s="113" t="s">
        <v>32</v>
      </c>
      <c r="O144" s="114"/>
      <c r="P144" s="115">
        <f t="shared" si="11"/>
        <v>0</v>
      </c>
      <c r="Q144" s="115">
        <v>2.6440000000000002E-2</v>
      </c>
      <c r="R144" s="115">
        <f t="shared" si="12"/>
        <v>2.6440000000000002E-2</v>
      </c>
      <c r="S144" s="115">
        <v>0</v>
      </c>
      <c r="T144" s="116">
        <f t="shared" si="13"/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17" t="s">
        <v>82</v>
      </c>
      <c r="AT144" s="117" t="s">
        <v>78</v>
      </c>
      <c r="AU144" s="117" t="s">
        <v>83</v>
      </c>
      <c r="AY144" s="3" t="s">
        <v>75</v>
      </c>
      <c r="BE144" s="118">
        <f t="shared" si="14"/>
        <v>0</v>
      </c>
      <c r="BF144" s="118">
        <f t="shared" si="15"/>
        <v>0</v>
      </c>
      <c r="BG144" s="118">
        <f t="shared" si="16"/>
        <v>0</v>
      </c>
      <c r="BH144" s="118">
        <f t="shared" si="17"/>
        <v>0</v>
      </c>
      <c r="BI144" s="118">
        <f t="shared" si="18"/>
        <v>0</v>
      </c>
      <c r="BJ144" s="3" t="s">
        <v>83</v>
      </c>
      <c r="BK144" s="118">
        <f t="shared" si="19"/>
        <v>0</v>
      </c>
      <c r="BL144" s="3" t="s">
        <v>82</v>
      </c>
      <c r="BM144" s="117" t="s">
        <v>152</v>
      </c>
    </row>
    <row r="145" spans="1:65" s="15" customFormat="1" ht="24.15" customHeight="1">
      <c r="A145" s="12"/>
      <c r="B145" s="104"/>
      <c r="C145" s="119" t="s">
        <v>153</v>
      </c>
      <c r="D145" s="119" t="s">
        <v>100</v>
      </c>
      <c r="E145" s="120" t="s">
        <v>154</v>
      </c>
      <c r="F145" s="121" t="s">
        <v>155</v>
      </c>
      <c r="G145" s="122" t="s">
        <v>119</v>
      </c>
      <c r="H145" s="123">
        <v>1</v>
      </c>
      <c r="I145" s="123"/>
      <c r="J145" s="124">
        <f t="shared" si="10"/>
        <v>0</v>
      </c>
      <c r="K145" s="125"/>
      <c r="L145" s="126"/>
      <c r="M145" s="127" t="s">
        <v>12</v>
      </c>
      <c r="N145" s="128" t="s">
        <v>32</v>
      </c>
      <c r="O145" s="114"/>
      <c r="P145" s="115">
        <f t="shared" si="11"/>
        <v>0</v>
      </c>
      <c r="Q145" s="115">
        <v>1.2</v>
      </c>
      <c r="R145" s="115">
        <f t="shared" si="12"/>
        <v>1.2</v>
      </c>
      <c r="S145" s="115">
        <v>0</v>
      </c>
      <c r="T145" s="116">
        <f t="shared" si="13"/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17" t="s">
        <v>104</v>
      </c>
      <c r="AT145" s="117" t="s">
        <v>100</v>
      </c>
      <c r="AU145" s="117" t="s">
        <v>83</v>
      </c>
      <c r="AY145" s="3" t="s">
        <v>75</v>
      </c>
      <c r="BE145" s="118">
        <f t="shared" si="14"/>
        <v>0</v>
      </c>
      <c r="BF145" s="118">
        <f t="shared" si="15"/>
        <v>0</v>
      </c>
      <c r="BG145" s="118">
        <f t="shared" si="16"/>
        <v>0</v>
      </c>
      <c r="BH145" s="118">
        <f t="shared" si="17"/>
        <v>0</v>
      </c>
      <c r="BI145" s="118">
        <f t="shared" si="18"/>
        <v>0</v>
      </c>
      <c r="BJ145" s="3" t="s">
        <v>83</v>
      </c>
      <c r="BK145" s="118">
        <f t="shared" si="19"/>
        <v>0</v>
      </c>
      <c r="BL145" s="3" t="s">
        <v>82</v>
      </c>
      <c r="BM145" s="117" t="s">
        <v>156</v>
      </c>
    </row>
    <row r="146" spans="1:65" s="15" customFormat="1" ht="24.15" customHeight="1">
      <c r="A146" s="12"/>
      <c r="B146" s="104"/>
      <c r="C146" s="105" t="s">
        <v>157</v>
      </c>
      <c r="D146" s="105" t="s">
        <v>78</v>
      </c>
      <c r="E146" s="106" t="s">
        <v>158</v>
      </c>
      <c r="F146" s="107" t="s">
        <v>159</v>
      </c>
      <c r="G146" s="108" t="s">
        <v>119</v>
      </c>
      <c r="H146" s="109">
        <v>1</v>
      </c>
      <c r="I146" s="109"/>
      <c r="J146" s="110">
        <f t="shared" si="10"/>
        <v>0</v>
      </c>
      <c r="K146" s="111"/>
      <c r="L146" s="13"/>
      <c r="M146" s="112" t="s">
        <v>12</v>
      </c>
      <c r="N146" s="113" t="s">
        <v>32</v>
      </c>
      <c r="O146" s="114"/>
      <c r="P146" s="115">
        <f t="shared" si="11"/>
        <v>0</v>
      </c>
      <c r="Q146" s="115">
        <v>4.1999999999999997E-3</v>
      </c>
      <c r="R146" s="115">
        <f t="shared" si="12"/>
        <v>4.1999999999999997E-3</v>
      </c>
      <c r="S146" s="115">
        <v>0</v>
      </c>
      <c r="T146" s="116">
        <f t="shared" si="13"/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17" t="s">
        <v>82</v>
      </c>
      <c r="AT146" s="117" t="s">
        <v>78</v>
      </c>
      <c r="AU146" s="117" t="s">
        <v>83</v>
      </c>
      <c r="AY146" s="3" t="s">
        <v>75</v>
      </c>
      <c r="BE146" s="118">
        <f t="shared" si="14"/>
        <v>0</v>
      </c>
      <c r="BF146" s="118">
        <f t="shared" si="15"/>
        <v>0</v>
      </c>
      <c r="BG146" s="118">
        <f t="shared" si="16"/>
        <v>0</v>
      </c>
      <c r="BH146" s="118">
        <f t="shared" si="17"/>
        <v>0</v>
      </c>
      <c r="BI146" s="118">
        <f t="shared" si="18"/>
        <v>0</v>
      </c>
      <c r="BJ146" s="3" t="s">
        <v>83</v>
      </c>
      <c r="BK146" s="118">
        <f t="shared" si="19"/>
        <v>0</v>
      </c>
      <c r="BL146" s="3" t="s">
        <v>82</v>
      </c>
      <c r="BM146" s="117" t="s">
        <v>160</v>
      </c>
    </row>
    <row r="147" spans="1:65" s="15" customFormat="1" ht="33" customHeight="1">
      <c r="A147" s="12"/>
      <c r="B147" s="104"/>
      <c r="C147" s="119" t="s">
        <v>161</v>
      </c>
      <c r="D147" s="119" t="s">
        <v>100</v>
      </c>
      <c r="E147" s="120" t="s">
        <v>162</v>
      </c>
      <c r="F147" s="121" t="s">
        <v>163</v>
      </c>
      <c r="G147" s="122" t="s">
        <v>119</v>
      </c>
      <c r="H147" s="123">
        <v>1</v>
      </c>
      <c r="I147" s="123"/>
      <c r="J147" s="124">
        <f t="shared" si="10"/>
        <v>0</v>
      </c>
      <c r="K147" s="125"/>
      <c r="L147" s="126"/>
      <c r="M147" s="127" t="s">
        <v>12</v>
      </c>
      <c r="N147" s="128" t="s">
        <v>32</v>
      </c>
      <c r="O147" s="114"/>
      <c r="P147" s="115">
        <f t="shared" si="11"/>
        <v>0</v>
      </c>
      <c r="Q147" s="115">
        <v>0.13500000000000001</v>
      </c>
      <c r="R147" s="115">
        <f t="shared" si="12"/>
        <v>0.13500000000000001</v>
      </c>
      <c r="S147" s="115">
        <v>0</v>
      </c>
      <c r="T147" s="116">
        <f t="shared" si="13"/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17" t="s">
        <v>104</v>
      </c>
      <c r="AT147" s="117" t="s">
        <v>100</v>
      </c>
      <c r="AU147" s="117" t="s">
        <v>83</v>
      </c>
      <c r="AY147" s="3" t="s">
        <v>75</v>
      </c>
      <c r="BE147" s="118">
        <f t="shared" si="14"/>
        <v>0</v>
      </c>
      <c r="BF147" s="118">
        <f t="shared" si="15"/>
        <v>0</v>
      </c>
      <c r="BG147" s="118">
        <f t="shared" si="16"/>
        <v>0</v>
      </c>
      <c r="BH147" s="118">
        <f t="shared" si="17"/>
        <v>0</v>
      </c>
      <c r="BI147" s="118">
        <f t="shared" si="18"/>
        <v>0</v>
      </c>
      <c r="BJ147" s="3" t="s">
        <v>83</v>
      </c>
      <c r="BK147" s="118">
        <f t="shared" si="19"/>
        <v>0</v>
      </c>
      <c r="BL147" s="3" t="s">
        <v>82</v>
      </c>
      <c r="BM147" s="117" t="s">
        <v>164</v>
      </c>
    </row>
    <row r="148" spans="1:65" s="15" customFormat="1" ht="44.25" customHeight="1">
      <c r="A148" s="12"/>
      <c r="B148" s="104"/>
      <c r="C148" s="119" t="s">
        <v>165</v>
      </c>
      <c r="D148" s="119" t="s">
        <v>100</v>
      </c>
      <c r="E148" s="120" t="s">
        <v>166</v>
      </c>
      <c r="F148" s="121" t="s">
        <v>167</v>
      </c>
      <c r="G148" s="122" t="s">
        <v>119</v>
      </c>
      <c r="H148" s="123">
        <v>1</v>
      </c>
      <c r="I148" s="123"/>
      <c r="J148" s="124">
        <f t="shared" si="10"/>
        <v>0</v>
      </c>
      <c r="K148" s="125"/>
      <c r="L148" s="126"/>
      <c r="M148" s="127" t="s">
        <v>12</v>
      </c>
      <c r="N148" s="128" t="s">
        <v>32</v>
      </c>
      <c r="O148" s="114"/>
      <c r="P148" s="115">
        <f t="shared" si="11"/>
        <v>0</v>
      </c>
      <c r="Q148" s="115">
        <v>6.9000000000000006E-2</v>
      </c>
      <c r="R148" s="115">
        <f t="shared" si="12"/>
        <v>6.9000000000000006E-2</v>
      </c>
      <c r="S148" s="115">
        <v>0</v>
      </c>
      <c r="T148" s="116">
        <f t="shared" si="13"/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17" t="s">
        <v>104</v>
      </c>
      <c r="AT148" s="117" t="s">
        <v>100</v>
      </c>
      <c r="AU148" s="117" t="s">
        <v>83</v>
      </c>
      <c r="AY148" s="3" t="s">
        <v>75</v>
      </c>
      <c r="BE148" s="118">
        <f t="shared" si="14"/>
        <v>0</v>
      </c>
      <c r="BF148" s="118">
        <f t="shared" si="15"/>
        <v>0</v>
      </c>
      <c r="BG148" s="118">
        <f t="shared" si="16"/>
        <v>0</v>
      </c>
      <c r="BH148" s="118">
        <f t="shared" si="17"/>
        <v>0</v>
      </c>
      <c r="BI148" s="118">
        <f t="shared" si="18"/>
        <v>0</v>
      </c>
      <c r="BJ148" s="3" t="s">
        <v>83</v>
      </c>
      <c r="BK148" s="118">
        <f t="shared" si="19"/>
        <v>0</v>
      </c>
      <c r="BL148" s="3" t="s">
        <v>82</v>
      </c>
      <c r="BM148" s="117" t="s">
        <v>168</v>
      </c>
    </row>
    <row r="149" spans="1:65" s="91" customFormat="1" ht="22.8" customHeight="1">
      <c r="B149" s="92"/>
      <c r="D149" s="93" t="s">
        <v>71</v>
      </c>
      <c r="E149" s="102" t="s">
        <v>169</v>
      </c>
      <c r="F149" s="102" t="s">
        <v>170</v>
      </c>
      <c r="I149" s="95"/>
      <c r="J149" s="103">
        <f>BK149</f>
        <v>0</v>
      </c>
      <c r="L149" s="92"/>
      <c r="M149" s="96"/>
      <c r="N149" s="97"/>
      <c r="O149" s="97"/>
      <c r="P149" s="98">
        <f>SUM(P150:P153)</f>
        <v>0</v>
      </c>
      <c r="Q149" s="97"/>
      <c r="R149" s="98">
        <f>SUM(R150:R153)</f>
        <v>0</v>
      </c>
      <c r="S149" s="97"/>
      <c r="T149" s="99">
        <f>SUM(T150:T153)</f>
        <v>0</v>
      </c>
      <c r="AR149" s="93" t="s">
        <v>74</v>
      </c>
      <c r="AT149" s="100" t="s">
        <v>71</v>
      </c>
      <c r="AU149" s="100" t="s">
        <v>74</v>
      </c>
      <c r="AY149" s="93" t="s">
        <v>75</v>
      </c>
      <c r="BK149" s="101">
        <f>SUM(BK150:BK153)</f>
        <v>0</v>
      </c>
    </row>
    <row r="150" spans="1:65" s="15" customFormat="1" ht="24.15" customHeight="1">
      <c r="A150" s="12"/>
      <c r="B150" s="104"/>
      <c r="C150" s="105" t="s">
        <v>171</v>
      </c>
      <c r="D150" s="105" t="s">
        <v>78</v>
      </c>
      <c r="E150" s="106" t="s">
        <v>172</v>
      </c>
      <c r="F150" s="107" t="s">
        <v>173</v>
      </c>
      <c r="G150" s="108" t="s">
        <v>103</v>
      </c>
      <c r="H150" s="109">
        <v>5.65</v>
      </c>
      <c r="I150" s="109"/>
      <c r="J150" s="110">
        <f>ROUND(I150*H150,2)</f>
        <v>0</v>
      </c>
      <c r="K150" s="111"/>
      <c r="L150" s="13"/>
      <c r="M150" s="112" t="s">
        <v>12</v>
      </c>
      <c r="N150" s="113" t="s">
        <v>32</v>
      </c>
      <c r="O150" s="114"/>
      <c r="P150" s="115">
        <f>O150*H150</f>
        <v>0</v>
      </c>
      <c r="Q150" s="115">
        <v>0</v>
      </c>
      <c r="R150" s="115">
        <f>Q150*H150</f>
        <v>0</v>
      </c>
      <c r="S150" s="115">
        <v>0</v>
      </c>
      <c r="T150" s="116">
        <f>S150*H150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17" t="s">
        <v>82</v>
      </c>
      <c r="AT150" s="117" t="s">
        <v>78</v>
      </c>
      <c r="AU150" s="117" t="s">
        <v>83</v>
      </c>
      <c r="AY150" s="3" t="s">
        <v>75</v>
      </c>
      <c r="BE150" s="118">
        <f>IF(N150="základná",J150,0)</f>
        <v>0</v>
      </c>
      <c r="BF150" s="118">
        <f>IF(N150="znížená",J150,0)</f>
        <v>0</v>
      </c>
      <c r="BG150" s="118">
        <f>IF(N150="zákl. prenesená",J150,0)</f>
        <v>0</v>
      </c>
      <c r="BH150" s="118">
        <f>IF(N150="zníž. prenesená",J150,0)</f>
        <v>0</v>
      </c>
      <c r="BI150" s="118">
        <f>IF(N150="nulová",J150,0)</f>
        <v>0</v>
      </c>
      <c r="BJ150" s="3" t="s">
        <v>83</v>
      </c>
      <c r="BK150" s="118">
        <f>ROUND(I150*H150,2)</f>
        <v>0</v>
      </c>
      <c r="BL150" s="3" t="s">
        <v>82</v>
      </c>
      <c r="BM150" s="117" t="s">
        <v>174</v>
      </c>
    </row>
    <row r="151" spans="1:65" s="15" customFormat="1" ht="49.05" customHeight="1">
      <c r="A151" s="12"/>
      <c r="B151" s="104"/>
      <c r="C151" s="105" t="s">
        <v>175</v>
      </c>
      <c r="D151" s="105" t="s">
        <v>78</v>
      </c>
      <c r="E151" s="106" t="s">
        <v>176</v>
      </c>
      <c r="F151" s="107" t="s">
        <v>177</v>
      </c>
      <c r="G151" s="108" t="s">
        <v>103</v>
      </c>
      <c r="H151" s="109">
        <v>5.65</v>
      </c>
      <c r="I151" s="109"/>
      <c r="J151" s="110">
        <f>ROUND(I151*H151,2)</f>
        <v>0</v>
      </c>
      <c r="K151" s="111"/>
      <c r="L151" s="13"/>
      <c r="M151" s="112" t="s">
        <v>12</v>
      </c>
      <c r="N151" s="113" t="s">
        <v>32</v>
      </c>
      <c r="O151" s="114"/>
      <c r="P151" s="115">
        <f>O151*H151</f>
        <v>0</v>
      </c>
      <c r="Q151" s="115">
        <v>0</v>
      </c>
      <c r="R151" s="115">
        <f>Q151*H151</f>
        <v>0</v>
      </c>
      <c r="S151" s="115">
        <v>0</v>
      </c>
      <c r="T151" s="116">
        <f>S151*H151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17" t="s">
        <v>82</v>
      </c>
      <c r="AT151" s="117" t="s">
        <v>78</v>
      </c>
      <c r="AU151" s="117" t="s">
        <v>83</v>
      </c>
      <c r="AY151" s="3" t="s">
        <v>75</v>
      </c>
      <c r="BE151" s="118">
        <f>IF(N151="základná",J151,0)</f>
        <v>0</v>
      </c>
      <c r="BF151" s="118">
        <f>IF(N151="znížená",J151,0)</f>
        <v>0</v>
      </c>
      <c r="BG151" s="118">
        <f>IF(N151="zákl. prenesená",J151,0)</f>
        <v>0</v>
      </c>
      <c r="BH151" s="118">
        <f>IF(N151="zníž. prenesená",J151,0)</f>
        <v>0</v>
      </c>
      <c r="BI151" s="118">
        <f>IF(N151="nulová",J151,0)</f>
        <v>0</v>
      </c>
      <c r="BJ151" s="3" t="s">
        <v>83</v>
      </c>
      <c r="BK151" s="118">
        <f>ROUND(I151*H151,2)</f>
        <v>0</v>
      </c>
      <c r="BL151" s="3" t="s">
        <v>82</v>
      </c>
      <c r="BM151" s="117" t="s">
        <v>178</v>
      </c>
    </row>
    <row r="152" spans="1:65" s="15" customFormat="1" ht="37.799999999999997" customHeight="1">
      <c r="A152" s="12"/>
      <c r="B152" s="104"/>
      <c r="C152" s="105" t="s">
        <v>179</v>
      </c>
      <c r="D152" s="105" t="s">
        <v>78</v>
      </c>
      <c r="E152" s="106" t="s">
        <v>180</v>
      </c>
      <c r="F152" s="107" t="s">
        <v>181</v>
      </c>
      <c r="G152" s="108" t="s">
        <v>103</v>
      </c>
      <c r="H152" s="109">
        <v>5.65</v>
      </c>
      <c r="I152" s="109"/>
      <c r="J152" s="110">
        <f>ROUND(I152*H152,2)</f>
        <v>0</v>
      </c>
      <c r="K152" s="111"/>
      <c r="L152" s="13"/>
      <c r="M152" s="112" t="s">
        <v>12</v>
      </c>
      <c r="N152" s="113" t="s">
        <v>32</v>
      </c>
      <c r="O152" s="114"/>
      <c r="P152" s="115">
        <f>O152*H152</f>
        <v>0</v>
      </c>
      <c r="Q152" s="115">
        <v>0</v>
      </c>
      <c r="R152" s="115">
        <f>Q152*H152</f>
        <v>0</v>
      </c>
      <c r="S152" s="115">
        <v>0</v>
      </c>
      <c r="T152" s="116">
        <f>S152*H152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17" t="s">
        <v>82</v>
      </c>
      <c r="AT152" s="117" t="s">
        <v>78</v>
      </c>
      <c r="AU152" s="117" t="s">
        <v>83</v>
      </c>
      <c r="AY152" s="3" t="s">
        <v>75</v>
      </c>
      <c r="BE152" s="118">
        <f>IF(N152="základná",J152,0)</f>
        <v>0</v>
      </c>
      <c r="BF152" s="118">
        <f>IF(N152="znížená",J152,0)</f>
        <v>0</v>
      </c>
      <c r="BG152" s="118">
        <f>IF(N152="zákl. prenesená",J152,0)</f>
        <v>0</v>
      </c>
      <c r="BH152" s="118">
        <f>IF(N152="zníž. prenesená",J152,0)</f>
        <v>0</v>
      </c>
      <c r="BI152" s="118">
        <f>IF(N152="nulová",J152,0)</f>
        <v>0</v>
      </c>
      <c r="BJ152" s="3" t="s">
        <v>83</v>
      </c>
      <c r="BK152" s="118">
        <f>ROUND(I152*H152,2)</f>
        <v>0</v>
      </c>
      <c r="BL152" s="3" t="s">
        <v>82</v>
      </c>
      <c r="BM152" s="117" t="s">
        <v>182</v>
      </c>
    </row>
    <row r="153" spans="1:65" s="15" customFormat="1" ht="33" customHeight="1">
      <c r="A153" s="12"/>
      <c r="B153" s="104"/>
      <c r="C153" s="105" t="s">
        <v>183</v>
      </c>
      <c r="D153" s="105" t="s">
        <v>78</v>
      </c>
      <c r="E153" s="106" t="s">
        <v>184</v>
      </c>
      <c r="F153" s="107" t="s">
        <v>185</v>
      </c>
      <c r="G153" s="108" t="s">
        <v>103</v>
      </c>
      <c r="H153" s="109">
        <v>0.3</v>
      </c>
      <c r="I153" s="109"/>
      <c r="J153" s="110">
        <f>ROUND(I153*H153,2)</f>
        <v>0</v>
      </c>
      <c r="K153" s="111"/>
      <c r="L153" s="13"/>
      <c r="M153" s="112" t="s">
        <v>12</v>
      </c>
      <c r="N153" s="113" t="s">
        <v>32</v>
      </c>
      <c r="O153" s="114"/>
      <c r="P153" s="115">
        <f>O153*H153</f>
        <v>0</v>
      </c>
      <c r="Q153" s="115">
        <v>0</v>
      </c>
      <c r="R153" s="115">
        <f>Q153*H153</f>
        <v>0</v>
      </c>
      <c r="S153" s="115">
        <v>0</v>
      </c>
      <c r="T153" s="116">
        <f>S153*H153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17" t="s">
        <v>82</v>
      </c>
      <c r="AT153" s="117" t="s">
        <v>78</v>
      </c>
      <c r="AU153" s="117" t="s">
        <v>83</v>
      </c>
      <c r="AY153" s="3" t="s">
        <v>75</v>
      </c>
      <c r="BE153" s="118">
        <f>IF(N153="základná",J153,0)</f>
        <v>0</v>
      </c>
      <c r="BF153" s="118">
        <f>IF(N153="znížená",J153,0)</f>
        <v>0</v>
      </c>
      <c r="BG153" s="118">
        <f>IF(N153="zákl. prenesená",J153,0)</f>
        <v>0</v>
      </c>
      <c r="BH153" s="118">
        <f>IF(N153="zníž. prenesená",J153,0)</f>
        <v>0</v>
      </c>
      <c r="BI153" s="118">
        <f>IF(N153="nulová",J153,0)</f>
        <v>0</v>
      </c>
      <c r="BJ153" s="3" t="s">
        <v>83</v>
      </c>
      <c r="BK153" s="118">
        <f>ROUND(I153*H153,2)</f>
        <v>0</v>
      </c>
      <c r="BL153" s="3" t="s">
        <v>82</v>
      </c>
      <c r="BM153" s="117" t="s">
        <v>183</v>
      </c>
    </row>
    <row r="154" spans="1:65" s="15" customFormat="1" ht="49.95" customHeight="1">
      <c r="A154" s="12"/>
      <c r="B154" s="13"/>
      <c r="C154" s="12"/>
      <c r="D154" s="12"/>
      <c r="E154" s="94" t="s">
        <v>186</v>
      </c>
      <c r="F154" s="94" t="s">
        <v>187</v>
      </c>
      <c r="G154" s="12"/>
      <c r="H154" s="12"/>
      <c r="I154" s="12"/>
      <c r="J154" s="72">
        <f t="shared" ref="J154:J159" si="20">BK154</f>
        <v>0</v>
      </c>
      <c r="K154" s="12"/>
      <c r="L154" s="13"/>
      <c r="M154" s="129"/>
      <c r="N154" s="130"/>
      <c r="O154" s="114"/>
      <c r="P154" s="114"/>
      <c r="Q154" s="114"/>
      <c r="R154" s="114"/>
      <c r="S154" s="114"/>
      <c r="T154" s="131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3" t="s">
        <v>71</v>
      </c>
      <c r="AU154" s="3" t="s">
        <v>2</v>
      </c>
      <c r="AY154" s="3" t="s">
        <v>188</v>
      </c>
      <c r="BK154" s="118">
        <f>SUM(BK155:BK159)</f>
        <v>0</v>
      </c>
    </row>
    <row r="155" spans="1:65" s="15" customFormat="1" ht="16.350000000000001" customHeight="1">
      <c r="A155" s="12"/>
      <c r="B155" s="13"/>
      <c r="C155" s="132" t="s">
        <v>12</v>
      </c>
      <c r="D155" s="132" t="s">
        <v>78</v>
      </c>
      <c r="E155" s="133" t="s">
        <v>12</v>
      </c>
      <c r="F155" s="134" t="s">
        <v>12</v>
      </c>
      <c r="G155" s="135" t="s">
        <v>12</v>
      </c>
      <c r="H155" s="136"/>
      <c r="I155" s="136"/>
      <c r="J155" s="137">
        <f t="shared" si="20"/>
        <v>0</v>
      </c>
      <c r="K155" s="138"/>
      <c r="L155" s="13"/>
      <c r="M155" s="139" t="s">
        <v>12</v>
      </c>
      <c r="N155" s="140" t="s">
        <v>32</v>
      </c>
      <c r="O155" s="114"/>
      <c r="P155" s="114"/>
      <c r="Q155" s="114"/>
      <c r="R155" s="114"/>
      <c r="S155" s="114"/>
      <c r="T155" s="131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3" t="s">
        <v>188</v>
      </c>
      <c r="AU155" s="3" t="s">
        <v>74</v>
      </c>
      <c r="AY155" s="3" t="s">
        <v>188</v>
      </c>
      <c r="BE155" s="118">
        <f>IF(N155="základná",J155,0)</f>
        <v>0</v>
      </c>
      <c r="BF155" s="118">
        <f>IF(N155="znížená",J155,0)</f>
        <v>0</v>
      </c>
      <c r="BG155" s="118">
        <f>IF(N155="zákl. prenesená",J155,0)</f>
        <v>0</v>
      </c>
      <c r="BH155" s="118">
        <f>IF(N155="zníž. prenesená",J155,0)</f>
        <v>0</v>
      </c>
      <c r="BI155" s="118">
        <f>IF(N155="nulová",J155,0)</f>
        <v>0</v>
      </c>
      <c r="BJ155" s="3" t="s">
        <v>83</v>
      </c>
      <c r="BK155" s="118">
        <f>I155*H155</f>
        <v>0</v>
      </c>
    </row>
    <row r="156" spans="1:65" s="15" customFormat="1" ht="16.350000000000001" customHeight="1">
      <c r="A156" s="12"/>
      <c r="B156" s="13"/>
      <c r="C156" s="132" t="s">
        <v>12</v>
      </c>
      <c r="D156" s="132" t="s">
        <v>78</v>
      </c>
      <c r="E156" s="133" t="s">
        <v>12</v>
      </c>
      <c r="F156" s="134" t="s">
        <v>12</v>
      </c>
      <c r="G156" s="135" t="s">
        <v>12</v>
      </c>
      <c r="H156" s="136"/>
      <c r="I156" s="136"/>
      <c r="J156" s="137">
        <f t="shared" si="20"/>
        <v>0</v>
      </c>
      <c r="K156" s="138"/>
      <c r="L156" s="13"/>
      <c r="M156" s="139" t="s">
        <v>12</v>
      </c>
      <c r="N156" s="140" t="s">
        <v>32</v>
      </c>
      <c r="O156" s="114"/>
      <c r="P156" s="114"/>
      <c r="Q156" s="114"/>
      <c r="R156" s="114"/>
      <c r="S156" s="114"/>
      <c r="T156" s="131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3" t="s">
        <v>188</v>
      </c>
      <c r="AU156" s="3" t="s">
        <v>74</v>
      </c>
      <c r="AY156" s="3" t="s">
        <v>188</v>
      </c>
      <c r="BE156" s="118">
        <f>IF(N156="základná",J156,0)</f>
        <v>0</v>
      </c>
      <c r="BF156" s="118">
        <f>IF(N156="znížená",J156,0)</f>
        <v>0</v>
      </c>
      <c r="BG156" s="118">
        <f>IF(N156="zákl. prenesená",J156,0)</f>
        <v>0</v>
      </c>
      <c r="BH156" s="118">
        <f>IF(N156="zníž. prenesená",J156,0)</f>
        <v>0</v>
      </c>
      <c r="BI156" s="118">
        <f>IF(N156="nulová",J156,0)</f>
        <v>0</v>
      </c>
      <c r="BJ156" s="3" t="s">
        <v>83</v>
      </c>
      <c r="BK156" s="118">
        <f>I156*H156</f>
        <v>0</v>
      </c>
    </row>
    <row r="157" spans="1:65" s="15" customFormat="1" ht="16.350000000000001" customHeight="1">
      <c r="A157" s="12"/>
      <c r="B157" s="13"/>
      <c r="C157" s="132" t="s">
        <v>12</v>
      </c>
      <c r="D157" s="132" t="s">
        <v>78</v>
      </c>
      <c r="E157" s="133" t="s">
        <v>12</v>
      </c>
      <c r="F157" s="134" t="s">
        <v>12</v>
      </c>
      <c r="G157" s="135" t="s">
        <v>12</v>
      </c>
      <c r="H157" s="136"/>
      <c r="I157" s="136"/>
      <c r="J157" s="137">
        <f t="shared" si="20"/>
        <v>0</v>
      </c>
      <c r="K157" s="138"/>
      <c r="L157" s="13"/>
      <c r="M157" s="139" t="s">
        <v>12</v>
      </c>
      <c r="N157" s="140" t="s">
        <v>32</v>
      </c>
      <c r="O157" s="114"/>
      <c r="P157" s="114"/>
      <c r="Q157" s="114"/>
      <c r="R157" s="114"/>
      <c r="S157" s="114"/>
      <c r="T157" s="131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3" t="s">
        <v>188</v>
      </c>
      <c r="AU157" s="3" t="s">
        <v>74</v>
      </c>
      <c r="AY157" s="3" t="s">
        <v>188</v>
      </c>
      <c r="BE157" s="118">
        <f>IF(N157="základná",J157,0)</f>
        <v>0</v>
      </c>
      <c r="BF157" s="118">
        <f>IF(N157="znížená",J157,0)</f>
        <v>0</v>
      </c>
      <c r="BG157" s="118">
        <f>IF(N157="zákl. prenesená",J157,0)</f>
        <v>0</v>
      </c>
      <c r="BH157" s="118">
        <f>IF(N157="zníž. prenesená",J157,0)</f>
        <v>0</v>
      </c>
      <c r="BI157" s="118">
        <f>IF(N157="nulová",J157,0)</f>
        <v>0</v>
      </c>
      <c r="BJ157" s="3" t="s">
        <v>83</v>
      </c>
      <c r="BK157" s="118">
        <f>I157*H157</f>
        <v>0</v>
      </c>
    </row>
    <row r="158" spans="1:65" s="15" customFormat="1" ht="16.350000000000001" customHeight="1">
      <c r="A158" s="12"/>
      <c r="B158" s="13"/>
      <c r="C158" s="132" t="s">
        <v>12</v>
      </c>
      <c r="D158" s="132" t="s">
        <v>78</v>
      </c>
      <c r="E158" s="133" t="s">
        <v>12</v>
      </c>
      <c r="F158" s="134" t="s">
        <v>12</v>
      </c>
      <c r="G158" s="135" t="s">
        <v>12</v>
      </c>
      <c r="H158" s="136"/>
      <c r="I158" s="136"/>
      <c r="J158" s="137">
        <f t="shared" si="20"/>
        <v>0</v>
      </c>
      <c r="K158" s="138"/>
      <c r="L158" s="13"/>
      <c r="M158" s="139" t="s">
        <v>12</v>
      </c>
      <c r="N158" s="140" t="s">
        <v>32</v>
      </c>
      <c r="O158" s="114"/>
      <c r="P158" s="114"/>
      <c r="Q158" s="114"/>
      <c r="R158" s="114"/>
      <c r="S158" s="114"/>
      <c r="T158" s="131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3" t="s">
        <v>188</v>
      </c>
      <c r="AU158" s="3" t="s">
        <v>74</v>
      </c>
      <c r="AY158" s="3" t="s">
        <v>188</v>
      </c>
      <c r="BE158" s="118">
        <f>IF(N158="základná",J158,0)</f>
        <v>0</v>
      </c>
      <c r="BF158" s="118">
        <f>IF(N158="znížená",J158,0)</f>
        <v>0</v>
      </c>
      <c r="BG158" s="118">
        <f>IF(N158="zákl. prenesená",J158,0)</f>
        <v>0</v>
      </c>
      <c r="BH158" s="118">
        <f>IF(N158="zníž. prenesená",J158,0)</f>
        <v>0</v>
      </c>
      <c r="BI158" s="118">
        <f>IF(N158="nulová",J158,0)</f>
        <v>0</v>
      </c>
      <c r="BJ158" s="3" t="s">
        <v>83</v>
      </c>
      <c r="BK158" s="118">
        <f>I158*H158</f>
        <v>0</v>
      </c>
    </row>
    <row r="159" spans="1:65" s="15" customFormat="1" ht="16.350000000000001" customHeight="1">
      <c r="A159" s="12"/>
      <c r="B159" s="13"/>
      <c r="C159" s="132" t="s">
        <v>12</v>
      </c>
      <c r="D159" s="132" t="s">
        <v>78</v>
      </c>
      <c r="E159" s="133" t="s">
        <v>12</v>
      </c>
      <c r="F159" s="134" t="s">
        <v>12</v>
      </c>
      <c r="G159" s="135" t="s">
        <v>12</v>
      </c>
      <c r="H159" s="136"/>
      <c r="I159" s="136"/>
      <c r="J159" s="137">
        <f t="shared" si="20"/>
        <v>0</v>
      </c>
      <c r="K159" s="138"/>
      <c r="L159" s="13"/>
      <c r="M159" s="139" t="s">
        <v>12</v>
      </c>
      <c r="N159" s="140" t="s">
        <v>32</v>
      </c>
      <c r="O159" s="141"/>
      <c r="P159" s="141"/>
      <c r="Q159" s="141"/>
      <c r="R159" s="141"/>
      <c r="S159" s="141"/>
      <c r="T159" s="14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3" t="s">
        <v>188</v>
      </c>
      <c r="AU159" s="3" t="s">
        <v>74</v>
      </c>
      <c r="AY159" s="3" t="s">
        <v>188</v>
      </c>
      <c r="BE159" s="118">
        <f>IF(N159="základná",J159,0)</f>
        <v>0</v>
      </c>
      <c r="BF159" s="118">
        <f>IF(N159="znížená",J159,0)</f>
        <v>0</v>
      </c>
      <c r="BG159" s="118">
        <f>IF(N159="zákl. prenesená",J159,0)</f>
        <v>0</v>
      </c>
      <c r="BH159" s="118">
        <f>IF(N159="zníž. prenesená",J159,0)</f>
        <v>0</v>
      </c>
      <c r="BI159" s="118">
        <f>IF(N159="nulová",J159,0)</f>
        <v>0</v>
      </c>
      <c r="BJ159" s="3" t="s">
        <v>83</v>
      </c>
      <c r="BK159" s="118">
        <f>I159*H159</f>
        <v>0</v>
      </c>
    </row>
    <row r="160" spans="1:65" s="15" customFormat="1" ht="6.9" customHeight="1">
      <c r="A160" s="12"/>
      <c r="B160" s="53"/>
      <c r="C160" s="54"/>
      <c r="D160" s="54"/>
      <c r="E160" s="54"/>
      <c r="F160" s="54"/>
      <c r="G160" s="54"/>
      <c r="H160" s="54"/>
      <c r="I160" s="54"/>
      <c r="J160" s="54"/>
      <c r="K160" s="54"/>
      <c r="L160" s="13"/>
      <c r="M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</row>
  </sheetData>
  <autoFilter ref="C121:K159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základná, znížená, nulová." sqref="N155:N160">
      <formula1>"základná, znížená, nulová"</formula1>
    </dataValidation>
    <dataValidation type="list" allowBlank="1" showInputMessage="1" showErrorMessage="1" error="Povolené sú hodnoty K, M." sqref="D155:D160">
      <formula1>"K, M"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7 - IO 02.2 Kanalizačná p...</vt:lpstr>
      <vt:lpstr>'7 - IO 02.2 Kanalizačná p...'!Názvy_tlače</vt:lpstr>
      <vt:lpstr>'7 - IO 02.2 Kanalizačná p...'!Oblasť_tlače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Michal</cp:lastModifiedBy>
  <dcterms:created xsi:type="dcterms:W3CDTF">2022-05-19T09:39:44Z</dcterms:created>
  <dcterms:modified xsi:type="dcterms:W3CDTF">2022-05-19T09:40:04Z</dcterms:modified>
</cp:coreProperties>
</file>