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4 - Odberné plynové zaria..." sheetId="1" r:id="rId1"/>
  </sheets>
  <externalReferences>
    <externalReference r:id="rId2"/>
  </externalReferences>
  <definedNames>
    <definedName name="_xlnm._FilterDatabase" localSheetId="0" hidden="1">'4 - Odberné plynové zaria...'!$C$126:$K$177</definedName>
    <definedName name="_xlnm.Print_Titles" localSheetId="0">'4 - Odberné plynové zaria...'!$126:$126</definedName>
    <definedName name="_xlnm.Print_Area" localSheetId="0">'4 - Odberné plynové zaria...'!$C$4:$J$76,'4 - Odberné plynové zaria...'!$C$82:$J$108,'4 - Odberné plynové zaria...'!$C$114:$J$177</definedName>
  </definedNames>
  <calcPr calcId="124519"/>
</workbook>
</file>

<file path=xl/calcChain.xml><?xml version="1.0" encoding="utf-8"?>
<calcChain xmlns="http://schemas.openxmlformats.org/spreadsheetml/2006/main">
  <c r="BK177" i="1"/>
  <c r="BI177"/>
  <c r="BH177"/>
  <c r="BG177"/>
  <c r="BF177"/>
  <c r="BE177"/>
  <c r="J177"/>
  <c r="BK176"/>
  <c r="BI176"/>
  <c r="BH176"/>
  <c r="BG176"/>
  <c r="BE176"/>
  <c r="J176"/>
  <c r="BF176" s="1"/>
  <c r="BK175"/>
  <c r="BI175"/>
  <c r="BH175"/>
  <c r="BG175"/>
  <c r="BE175"/>
  <c r="J175"/>
  <c r="BF175" s="1"/>
  <c r="BK174"/>
  <c r="BI174"/>
  <c r="BH174"/>
  <c r="BG174"/>
  <c r="BF174"/>
  <c r="BE174"/>
  <c r="J174"/>
  <c r="BK173"/>
  <c r="BK172" s="1"/>
  <c r="J172" s="1"/>
  <c r="J107" s="1"/>
  <c r="BI173"/>
  <c r="BH173"/>
  <c r="BG173"/>
  <c r="BF173"/>
  <c r="BE173"/>
  <c r="J173"/>
  <c r="BK171"/>
  <c r="BI171"/>
  <c r="BH171"/>
  <c r="BG171"/>
  <c r="BE171"/>
  <c r="T171"/>
  <c r="R171"/>
  <c r="R168" s="1"/>
  <c r="P171"/>
  <c r="J171"/>
  <c r="BF171" s="1"/>
  <c r="BK170"/>
  <c r="BI170"/>
  <c r="BH170"/>
  <c r="BG170"/>
  <c r="BE170"/>
  <c r="T170"/>
  <c r="R170"/>
  <c r="P170"/>
  <c r="P168" s="1"/>
  <c r="J170"/>
  <c r="BF170" s="1"/>
  <c r="BK169"/>
  <c r="BI169"/>
  <c r="BH169"/>
  <c r="BG169"/>
  <c r="BF169"/>
  <c r="BE169"/>
  <c r="T169"/>
  <c r="R169"/>
  <c r="P169"/>
  <c r="J169"/>
  <c r="BK168"/>
  <c r="J168" s="1"/>
  <c r="J106" s="1"/>
  <c r="T168"/>
  <c r="BK167"/>
  <c r="BI167"/>
  <c r="BH167"/>
  <c r="BG167"/>
  <c r="BE167"/>
  <c r="T167"/>
  <c r="R167"/>
  <c r="R166" s="1"/>
  <c r="P167"/>
  <c r="P166" s="1"/>
  <c r="J167"/>
  <c r="BF167" s="1"/>
  <c r="BK166"/>
  <c r="T166"/>
  <c r="J166"/>
  <c r="J105" s="1"/>
  <c r="BK165"/>
  <c r="BI165"/>
  <c r="BH165"/>
  <c r="BG165"/>
  <c r="BF165"/>
  <c r="BE165"/>
  <c r="T165"/>
  <c r="R165"/>
  <c r="P165"/>
  <c r="J165"/>
  <c r="BK164"/>
  <c r="BI164"/>
  <c r="BH164"/>
  <c r="BG164"/>
  <c r="BE164"/>
  <c r="T164"/>
  <c r="R164"/>
  <c r="R161" s="1"/>
  <c r="R160" s="1"/>
  <c r="P164"/>
  <c r="J164"/>
  <c r="BF164" s="1"/>
  <c r="BK163"/>
  <c r="BI163"/>
  <c r="BH163"/>
  <c r="BG163"/>
  <c r="BE163"/>
  <c r="T163"/>
  <c r="R163"/>
  <c r="P163"/>
  <c r="P161" s="1"/>
  <c r="P160" s="1"/>
  <c r="J163"/>
  <c r="BF163" s="1"/>
  <c r="BK162"/>
  <c r="BI162"/>
  <c r="BH162"/>
  <c r="BG162"/>
  <c r="BF162"/>
  <c r="BE162"/>
  <c r="T162"/>
  <c r="R162"/>
  <c r="P162"/>
  <c r="J162"/>
  <c r="BK161"/>
  <c r="J161" s="1"/>
  <c r="J104" s="1"/>
  <c r="T161"/>
  <c r="T160" s="1"/>
  <c r="BK159"/>
  <c r="BI159"/>
  <c r="BH159"/>
  <c r="BG159"/>
  <c r="BE159"/>
  <c r="T159"/>
  <c r="R159"/>
  <c r="P159"/>
  <c r="P158" s="1"/>
  <c r="J159"/>
  <c r="BF159" s="1"/>
  <c r="BK158"/>
  <c r="T158"/>
  <c r="R158"/>
  <c r="J158"/>
  <c r="BK157"/>
  <c r="BI157"/>
  <c r="BH157"/>
  <c r="BG157"/>
  <c r="BE157"/>
  <c r="T157"/>
  <c r="R157"/>
  <c r="P157"/>
  <c r="J157"/>
  <c r="BF157" s="1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4"/>
  <c r="BI154"/>
  <c r="BH154"/>
  <c r="BG154"/>
  <c r="BE154"/>
  <c r="T154"/>
  <c r="R154"/>
  <c r="P154"/>
  <c r="J154"/>
  <c r="BF154" s="1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I151"/>
  <c r="BH151"/>
  <c r="BG151"/>
  <c r="BE151"/>
  <c r="T151"/>
  <c r="R151"/>
  <c r="P151"/>
  <c r="J151"/>
  <c r="BF151" s="1"/>
  <c r="BK150"/>
  <c r="BI150"/>
  <c r="BH150"/>
  <c r="BG150"/>
  <c r="BE150"/>
  <c r="T150"/>
  <c r="R150"/>
  <c r="P150"/>
  <c r="J150"/>
  <c r="BF150" s="1"/>
  <c r="BK149"/>
  <c r="BI149"/>
  <c r="BH149"/>
  <c r="BG149"/>
  <c r="BE149"/>
  <c r="T149"/>
  <c r="R149"/>
  <c r="P149"/>
  <c r="J149"/>
  <c r="BF149" s="1"/>
  <c r="BK148"/>
  <c r="BK146" s="1"/>
  <c r="J146" s="1"/>
  <c r="J101" s="1"/>
  <c r="BI148"/>
  <c r="BH148"/>
  <c r="BG148"/>
  <c r="BE148"/>
  <c r="T148"/>
  <c r="T146" s="1"/>
  <c r="R148"/>
  <c r="P148"/>
  <c r="J148"/>
  <c r="BF148" s="1"/>
  <c r="BK147"/>
  <c r="BI147"/>
  <c r="BH147"/>
  <c r="BG147"/>
  <c r="BE147"/>
  <c r="T147"/>
  <c r="R147"/>
  <c r="R146" s="1"/>
  <c r="P147"/>
  <c r="J147"/>
  <c r="BF147" s="1"/>
  <c r="P146"/>
  <c r="BK145"/>
  <c r="BI145"/>
  <c r="BH145"/>
  <c r="BG145"/>
  <c r="BF145"/>
  <c r="BE145"/>
  <c r="T145"/>
  <c r="R145"/>
  <c r="P145"/>
  <c r="J145"/>
  <c r="BK144"/>
  <c r="BI144"/>
  <c r="BH144"/>
  <c r="BG144"/>
  <c r="BE144"/>
  <c r="T144"/>
  <c r="R144"/>
  <c r="P144"/>
  <c r="J144"/>
  <c r="BF144" s="1"/>
  <c r="BK143"/>
  <c r="BI143"/>
  <c r="BH143"/>
  <c r="BG143"/>
  <c r="BE143"/>
  <c r="T143"/>
  <c r="R143"/>
  <c r="P143"/>
  <c r="J143"/>
  <c r="BF143" s="1"/>
  <c r="BK142"/>
  <c r="BI142"/>
  <c r="BH142"/>
  <c r="BG142"/>
  <c r="BF142"/>
  <c r="BE142"/>
  <c r="T142"/>
  <c r="R142"/>
  <c r="P142"/>
  <c r="J142"/>
  <c r="BK141"/>
  <c r="BI141"/>
  <c r="BH141"/>
  <c r="BG141"/>
  <c r="BE141"/>
  <c r="T141"/>
  <c r="R141"/>
  <c r="P141"/>
  <c r="J141"/>
  <c r="BF141" s="1"/>
  <c r="BK140"/>
  <c r="BI140"/>
  <c r="BH140"/>
  <c r="BG140"/>
  <c r="BE140"/>
  <c r="T140"/>
  <c r="R140"/>
  <c r="P140"/>
  <c r="J140"/>
  <c r="BF140" s="1"/>
  <c r="BK139"/>
  <c r="BI139"/>
  <c r="BH139"/>
  <c r="BG139"/>
  <c r="BF139"/>
  <c r="BE139"/>
  <c r="T139"/>
  <c r="R139"/>
  <c r="P139"/>
  <c r="J139"/>
  <c r="BK138"/>
  <c r="BI138"/>
  <c r="BH138"/>
  <c r="BG138"/>
  <c r="BE138"/>
  <c r="T138"/>
  <c r="T135" s="1"/>
  <c r="R138"/>
  <c r="R135" s="1"/>
  <c r="P138"/>
  <c r="J138"/>
  <c r="BF138" s="1"/>
  <c r="BK137"/>
  <c r="BI137"/>
  <c r="BH137"/>
  <c r="BG137"/>
  <c r="BE137"/>
  <c r="T137"/>
  <c r="R137"/>
  <c r="P137"/>
  <c r="P135" s="1"/>
  <c r="J137"/>
  <c r="BF137" s="1"/>
  <c r="BK136"/>
  <c r="BI136"/>
  <c r="BH136"/>
  <c r="BG136"/>
  <c r="BF136"/>
  <c r="BE136"/>
  <c r="T136"/>
  <c r="R136"/>
  <c r="P136"/>
  <c r="J136"/>
  <c r="BK135"/>
  <c r="BK134" s="1"/>
  <c r="J134" s="1"/>
  <c r="J99" s="1"/>
  <c r="BK133"/>
  <c r="BI133"/>
  <c r="BH133"/>
  <c r="BG133"/>
  <c r="BE133"/>
  <c r="T133"/>
  <c r="R133"/>
  <c r="P133"/>
  <c r="J133"/>
  <c r="BF133" s="1"/>
  <c r="BK132"/>
  <c r="BI132"/>
  <c r="BH132"/>
  <c r="BG132"/>
  <c r="BF132"/>
  <c r="BE132"/>
  <c r="T132"/>
  <c r="R132"/>
  <c r="P132"/>
  <c r="J132"/>
  <c r="BK131"/>
  <c r="BK129" s="1"/>
  <c r="BI131"/>
  <c r="F37" s="1"/>
  <c r="BH131"/>
  <c r="BG131"/>
  <c r="BE131"/>
  <c r="T131"/>
  <c r="T129" s="1"/>
  <c r="T128" s="1"/>
  <c r="R131"/>
  <c r="R129" s="1"/>
  <c r="R128" s="1"/>
  <c r="P131"/>
  <c r="J131"/>
  <c r="BF131" s="1"/>
  <c r="BK130"/>
  <c r="BI130"/>
  <c r="BH130"/>
  <c r="F36" s="1"/>
  <c r="BG130"/>
  <c r="F35" s="1"/>
  <c r="BE130"/>
  <c r="T130"/>
  <c r="R130"/>
  <c r="P130"/>
  <c r="P129" s="1"/>
  <c r="P128" s="1"/>
  <c r="J130"/>
  <c r="BF130" s="1"/>
  <c r="J124"/>
  <c r="F124"/>
  <c r="J123"/>
  <c r="F123"/>
  <c r="F121"/>
  <c r="E119"/>
  <c r="E117"/>
  <c r="J102"/>
  <c r="J92"/>
  <c r="F92"/>
  <c r="J91"/>
  <c r="F91"/>
  <c r="F89"/>
  <c r="E87"/>
  <c r="J37"/>
  <c r="J36"/>
  <c r="J35"/>
  <c r="J33"/>
  <c r="F33"/>
  <c r="J18"/>
  <c r="E18"/>
  <c r="J17"/>
  <c r="J12"/>
  <c r="J121" s="1"/>
  <c r="E7"/>
  <c r="E85" s="1"/>
  <c r="F34" l="1"/>
  <c r="J34"/>
  <c r="BK128"/>
  <c r="J129"/>
  <c r="J98" s="1"/>
  <c r="P127"/>
  <c r="P134"/>
  <c r="T134"/>
  <c r="T127" s="1"/>
  <c r="R127"/>
  <c r="R134"/>
  <c r="J135"/>
  <c r="J100" s="1"/>
  <c r="J89"/>
  <c r="BK160"/>
  <c r="J160" s="1"/>
  <c r="J103" s="1"/>
  <c r="BK127" l="1"/>
  <c r="J127" s="1"/>
  <c r="J128"/>
  <c r="J97" s="1"/>
  <c r="J30" l="1"/>
  <c r="J39" s="1"/>
  <c r="J96"/>
</calcChain>
</file>

<file path=xl/sharedStrings.xml><?xml version="1.0" encoding="utf-8"?>
<sst xmlns="http://schemas.openxmlformats.org/spreadsheetml/2006/main" count="723" uniqueCount="251">
  <si>
    <t>&gt;&gt;  skryté stĺpce  &lt;&lt;</t>
  </si>
  <si>
    <t>{ffe19807-3b42-4825-81c3-29e235aa4c5d}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</si>
  <si>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</si>
  <si>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</si>
  <si>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</si>
  <si>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</si>
  <si>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</si>
  <si>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</si>
  <si>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4 - Odberné plynové zariadenie</t>
  </si>
  <si>
    <t>JKSO:</t>
  </si>
  <si>
    <t/>
  </si>
  <si>
    <t>KS:</t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</si>
  <si>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</si>
  <si>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</si>
  <si>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</si>
  <si>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</si>
  <si>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</si>
  <si>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</si>
  <si>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</si>
  <si>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</si>
  <si>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</si>
  <si>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</si>
  <si>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</si>
  <si>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</si>
  <si>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</si>
  <si>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</si>
  <si>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</si>
  <si>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</si>
  <si>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</si>
  <si>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</si>
  <si>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</si>
  <si>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</si>
  <si>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</si>
  <si>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</si>
  <si>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</si>
  <si>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</si>
  <si>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</si>
  <si>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</si>
  <si>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</si>
  <si>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</si>
  <si>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</si>
  <si>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</si>
  <si>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</si>
  <si>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</si>
  <si>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</si>
  <si>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</si>
  <si>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</si>
  <si>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</si>
  <si>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</si>
  <si>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</si>
  <si>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</si>
  <si>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</si>
  <si>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723 - Zdravotechnika - plynovod</t>
  </si>
  <si>
    <t xml:space="preserve">    769 - Montáže vzduchotechnických zariadení</t>
  </si>
  <si>
    <t xml:space="preserve">    783 - Dokončovacie práce - nátery</t>
  </si>
  <si>
    <t>M - M</t>
  </si>
  <si>
    <t xml:space="preserve">    23-M - Montáže potrubia </t>
  </si>
  <si>
    <t>HZS - Hodinové zúčtovacie sadzby</t>
  </si>
  <si>
    <t>OST - Ostatné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</si>
  <si>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</si>
  <si>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</si>
  <si>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</si>
  <si>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</si>
  <si>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</si>
  <si>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</si>
  <si>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</si>
  <si>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</si>
  <si>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</si>
  <si>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</si>
  <si>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</si>
  <si>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</si>
  <si>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</si>
  <si>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</si>
  <si>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</si>
  <si>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</si>
  <si>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</si>
  <si>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</si>
  <si>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</si>
  <si>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</si>
  <si>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</si>
  <si>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</si>
  <si>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</si>
  <si>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132</t>
  </si>
  <si>
    <t>K</t>
  </si>
  <si>
    <t>971035807.S</t>
  </si>
  <si>
    <t>Vrty príklepovým vrtákom do D 42 mm do stien alebo smerom dole do tehál -0.00002t</t>
  </si>
  <si>
    <t>cm</t>
  </si>
  <si>
    <t>4</t>
  </si>
  <si>
    <t>2</t>
  </si>
  <si>
    <t>-813493239</t>
  </si>
  <si>
    <t>146</t>
  </si>
  <si>
    <t>971036021.S</t>
  </si>
  <si>
    <t>Jadrové vrty diamantovými korunkami do D 300 mm do stien - murivo tehlové -0,00113t</t>
  </si>
  <si>
    <t>1622243767</t>
  </si>
  <si>
    <t>133</t>
  </si>
  <si>
    <t>979081111.S</t>
  </si>
  <si>
    <t>Odvoz sutiny a vybúraných hmôt na skládku do 1 km</t>
  </si>
  <si>
    <t>t</t>
  </si>
  <si>
    <t>-1800048560</t>
  </si>
  <si>
    <t>134</t>
  </si>
  <si>
    <t>979081121.S</t>
  </si>
  <si>
    <t>Odvoz sutiny a vybúraných hmôt na skládku za každý ďalší 1 km</t>
  </si>
  <si>
    <t>-1617958857</t>
  </si>
  <si>
    <t>PSV</t>
  </si>
  <si>
    <t>Práce a dodávky PSV</t>
  </si>
  <si>
    <t>723</t>
  </si>
  <si>
    <t>Zdravotechnika - plynovod</t>
  </si>
  <si>
    <t>70</t>
  </si>
  <si>
    <t>723120203</t>
  </si>
  <si>
    <t>Potrubie z oceľových rúrok závitových čiernych spájaných zvarovaním - akosť 11 353.0 DN 20</t>
  </si>
  <si>
    <t>m</t>
  </si>
  <si>
    <t>16</t>
  </si>
  <si>
    <t>357947189</t>
  </si>
  <si>
    <t>128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</si>
  <si>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</si>
  <si>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</si>
  <si>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</si>
  <si>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</si>
  <si>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</si>
  <si>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</si>
  <si>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</si>
  <si>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15</t>
  </si>
  <si>
    <t>723190252</t>
  </si>
  <si>
    <t>Prípojka k strojom a zariadeniam vyvedenie a upevnenie plynov.výpustiek na potrubí DN 20</t>
  </si>
  <si>
    <t>ks</t>
  </si>
  <si>
    <t>-759501475</t>
  </si>
  <si>
    <t>723239102</t>
  </si>
  <si>
    <t>Montáž armatúry závitovej s dvoma závitmi, kohútik priamy,solenoidový ventil G 3/4</t>
  </si>
  <si>
    <t>-823842507</t>
  </si>
  <si>
    <t>17</t>
  </si>
  <si>
    <t>M</t>
  </si>
  <si>
    <t>551340004800.S</t>
  </si>
  <si>
    <t>Guľový uzáver na plyn 3/4", plnoprietokový s obojstranne predĺženým závitom, niklovaná mosadz</t>
  </si>
  <si>
    <t>32</t>
  </si>
  <si>
    <t>-1338893839</t>
  </si>
  <si>
    <t>96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</si>
  <si>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</si>
  <si>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</si>
  <si>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</si>
  <si>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</si>
  <si>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</si>
  <si>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</si>
  <si>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%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</si>
  <si>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</si>
  <si>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</si>
  <si>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</si>
  <si>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</si>
  <si>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</si>
  <si>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</si>
  <si>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</si>
  <si>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</si>
  <si>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</si>
  <si>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769</t>
  </si>
  <si>
    <t>Montáže vzduchotechnických zariadení</t>
  </si>
  <si>
    <t>135</t>
  </si>
  <si>
    <t>769021012</t>
  </si>
  <si>
    <t>Montáž spiro potrubia DN 250-280</t>
  </si>
  <si>
    <t>-1269946234</t>
  </si>
  <si>
    <t>136</t>
  </si>
  <si>
    <t>429810000900</t>
  </si>
  <si>
    <t>Potrubie kruhové spiro DN 250, dĺžka 1000 mm</t>
  </si>
  <si>
    <t>-605280114</t>
  </si>
  <si>
    <t>137</t>
  </si>
  <si>
    <t>769021322</t>
  </si>
  <si>
    <t>Montáž kolena 90° na spiro potrubie DN 160-250</t>
  </si>
  <si>
    <t>-1071521211</t>
  </si>
  <si>
    <t>138</t>
  </si>
  <si>
    <t>429850008500</t>
  </si>
  <si>
    <t>Koleno KS 90˚ DN 250 pre kruhové spiro potrubie</t>
  </si>
  <si>
    <t>-164208480</t>
  </si>
  <si>
    <t>139</t>
  </si>
  <si>
    <t>769036000</t>
  </si>
  <si>
    <t>Montáž protidažďovej žalúzie do prierezu 0.100 m2</t>
  </si>
  <si>
    <t>-1265749386</t>
  </si>
  <si>
    <t>140</t>
  </si>
  <si>
    <t>76878</t>
  </si>
  <si>
    <t>IGC 250, sacia mriežka s ochr. pletivom, d250</t>
  </si>
  <si>
    <t>413332055</t>
  </si>
  <si>
    <t>144</t>
  </si>
  <si>
    <t>769036027</t>
  </si>
  <si>
    <t>Montáž protidažďovej žalúzie prierezu 0.504-0.600 m2</t>
  </si>
  <si>
    <t>-1392120579</t>
  </si>
  <si>
    <t>145</t>
  </si>
  <si>
    <t>429720064700</t>
  </si>
  <si>
    <t>Žalúzia protidažďová hliniková s rámom 1000x595m</t>
  </si>
  <si>
    <t>1950869041</t>
  </si>
  <si>
    <t>141</t>
  </si>
  <si>
    <t>998769201</t>
  </si>
  <si>
    <t>Presun hmôt pre montáž vzduchotechnických zariadení v stavbe (objekte) výšky do 7 m</t>
  </si>
  <si>
    <t>1471750167</t>
  </si>
  <si>
    <t>142</t>
  </si>
  <si>
    <t>998769291</t>
  </si>
  <si>
    <t>Príplatok za zväčšený presun vzduchotechnických zariadení nad vymedzenú najväčšiu dopravnú vzdialenosť po stavenisku do 1 km</t>
  </si>
  <si>
    <t>115710519</t>
  </si>
  <si>
    <t>143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</si>
  <si>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</si>
  <si>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</si>
  <si>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</si>
  <si>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</si>
  <si>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</si>
  <si>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21</t>
  </si>
  <si>
    <t>783424340</t>
  </si>
  <si>
    <t>Nátery kovového potrubia syntetické farby bielej do DN 50 mm dvojnásobné 1x email a základný náter</t>
  </si>
  <si>
    <t>-483794219</t>
  </si>
  <si>
    <t>3</t>
  </si>
  <si>
    <t>23-M</t>
  </si>
  <si>
    <t xml:space="preserve">Montáže potrubia </t>
  </si>
  <si>
    <t>24</t>
  </si>
  <si>
    <t>230170001</t>
  </si>
  <si>
    <t>Príprava pre skúšku tesnosti DN do - 40</t>
  </si>
  <si>
    <t>úsek</t>
  </si>
  <si>
    <t>64</t>
  </si>
  <si>
    <t>-554410523</t>
  </si>
  <si>
    <t>25</t>
  </si>
  <si>
    <t>230170011</t>
  </si>
  <si>
    <t>Skúška tesnosti potrubia podľa STN 13 0020 DN do - 40</t>
  </si>
  <si>
    <t>-1581169045</t>
  </si>
  <si>
    <t>26</t>
  </si>
  <si>
    <t>230230001</t>
  </si>
  <si>
    <t>Predbežná tlaková skúška vodou DN 50</t>
  </si>
  <si>
    <t>-1542792591</t>
  </si>
  <si>
    <t>27</t>
  </si>
  <si>
    <t>230230016</t>
  </si>
  <si>
    <t>Hlavná tlaková skúška vzduchom 0,6 MPa - STN 38 6413 DN 50</t>
  </si>
  <si>
    <t>-1852296571</t>
  </si>
  <si>
    <t>HZS</t>
  </si>
  <si>
    <t>Hodinové zúčtovacie sadzby</t>
  </si>
  <si>
    <t>78</t>
  </si>
  <si>
    <t>HZS000112</t>
  </si>
  <si>
    <t>Stavebno montážne práce náročnejšie, ucelené, obtiažne, rutinné (Tr. 2) v rozsahu viac ako 8 hodín náročnejšie</t>
  </si>
  <si>
    <t>hod</t>
  </si>
  <si>
    <t>512</t>
  </si>
  <si>
    <t>-1715121863</t>
  </si>
  <si>
    <t>OST</t>
  </si>
  <si>
    <t>Ostatné</t>
  </si>
  <si>
    <t>37</t>
  </si>
  <si>
    <t>HZS-0010</t>
  </si>
  <si>
    <t xml:space="preserve">Revízie </t>
  </si>
  <si>
    <t>sub</t>
  </si>
  <si>
    <t>-722075741</t>
  </si>
  <si>
    <t>38</t>
  </si>
  <si>
    <t>HZS-0051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</si>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</sst>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ROUND(J127,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ROUND((ROUND((SUM(BE127:BE171)),  2) + SUM(BE173:BE177)), 2)</f>
        <v>0</v>
      </c>
      <c r="G33" s="35"/>
      <c r="H33" s="35"/>
      <c r="I33" s="36">
        <v>0.2</v>
      </c>
      <c r="J33" s="34">
        <f>ROUND((ROUND(((SUM(BE127:BE171))*I33),  2) + (SUM(BE173:BE177)*I33)),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ROUND((ROUND((SUM(BF127:BF171)),  2) + SUM(BF173:BF177)), 2)</f>
        <v>0</v>
      </c>
      <c r="G34" s="35"/>
      <c r="H34" s="35"/>
      <c r="I34" s="36">
        <v>0.2</v>
      </c>
      <c r="J34" s="34">
        <f>ROUND((ROUND(((SUM(BF127:BF171))*I34),  2) + (SUM(BF173:BF177)*I34)),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ROUND((ROUND((SUM(BG127:BG171)),  2) + SUM(BG173:BG177)),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ROUND((ROUND((SUM(BH127:BH171)),  2) + SUM(BH173:BH177)),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ROUND((ROUND((SUM(BI127:BI171)),  2) + SUM(BI173:BI177)),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4 - Odberné plynové zariadenie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 úz. Tornaľa, parc. č. 1451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J127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J128</f>
        <v>0</v>
      </c>
      <c r="L97" s="62"/>
    </row>
    <row r="98" spans="1:31" s="66" customFormat="1" ht="19.95" customHeight="1">
      <c r="B98" s="67"/>
      <c r="D98" s="68" t="s">
        <v>50</v>
      </c>
      <c r="E98" s="69"/>
      <c r="F98" s="69"/>
      <c r="G98" s="69"/>
      <c r="H98" s="69"/>
      <c r="I98" s="69"/>
      <c r="J98" s="70">
        <f>J129</f>
        <v>0</v>
      </c>
      <c r="L98" s="67"/>
    </row>
    <row r="99" spans="1:31" s="61" customFormat="1" ht="24.9" customHeight="1">
      <c r="B99" s="62"/>
      <c r="D99" s="63" t="s">
        <v>51</v>
      </c>
      <c r="E99" s="64"/>
      <c r="F99" s="64"/>
      <c r="G99" s="64"/>
      <c r="H99" s="64"/>
      <c r="I99" s="64"/>
      <c r="J99" s="65">
        <f>J134</f>
        <v>0</v>
      </c>
      <c r="L99" s="62"/>
    </row>
    <row r="100" spans="1:31" s="66" customFormat="1" ht="19.95" customHeight="1">
      <c r="B100" s="67"/>
      <c r="D100" s="68" t="s">
        <v>52</v>
      </c>
      <c r="E100" s="69"/>
      <c r="F100" s="69"/>
      <c r="G100" s="69"/>
      <c r="H100" s="69"/>
      <c r="I100" s="69"/>
      <c r="J100" s="70">
        <f>J135</f>
        <v>0</v>
      </c>
      <c r="L100" s="67"/>
    </row>
    <row r="101" spans="1:31" s="66" customFormat="1" ht="19.95" customHeight="1">
      <c r="B101" s="67"/>
      <c r="D101" s="68" t="s">
        <v>53</v>
      </c>
      <c r="E101" s="69"/>
      <c r="F101" s="69"/>
      <c r="G101" s="69"/>
      <c r="H101" s="69"/>
      <c r="I101" s="69"/>
      <c r="J101" s="70">
        <f>J146</f>
        <v>0</v>
      </c>
      <c r="L101" s="67"/>
    </row>
    <row r="102" spans="1:31" s="66" customFormat="1" ht="19.95" customHeight="1">
      <c r="B102" s="67"/>
      <c r="D102" s="68" t="s">
        <v>54</v>
      </c>
      <c r="E102" s="69"/>
      <c r="F102" s="69"/>
      <c r="G102" s="69"/>
      <c r="H102" s="69"/>
      <c r="I102" s="69"/>
      <c r="J102" s="70">
        <f>J158</f>
        <v>0</v>
      </c>
      <c r="L102" s="67"/>
    </row>
    <row r="103" spans="1:31" s="61" customFormat="1" ht="24.9" customHeight="1">
      <c r="B103" s="62"/>
      <c r="D103" s="63" t="s">
        <v>55</v>
      </c>
      <c r="E103" s="64"/>
      <c r="F103" s="64"/>
      <c r="G103" s="64"/>
      <c r="H103" s="64"/>
      <c r="I103" s="64"/>
      <c r="J103" s="65">
        <f>J160</f>
        <v>0</v>
      </c>
      <c r="L103" s="62"/>
    </row>
    <row r="104" spans="1:31" s="66" customFormat="1" ht="19.95" customHeight="1">
      <c r="B104" s="67"/>
      <c r="D104" s="68" t="s">
        <v>56</v>
      </c>
      <c r="E104" s="69"/>
      <c r="F104" s="69"/>
      <c r="G104" s="69"/>
      <c r="H104" s="69"/>
      <c r="I104" s="69"/>
      <c r="J104" s="70">
        <f>J161</f>
        <v>0</v>
      </c>
      <c r="L104" s="67"/>
    </row>
    <row r="105" spans="1:31" s="61" customFormat="1" ht="24.9" customHeight="1">
      <c r="B105" s="62"/>
      <c r="D105" s="63" t="s">
        <v>57</v>
      </c>
      <c r="E105" s="64"/>
      <c r="F105" s="64"/>
      <c r="G105" s="64"/>
      <c r="H105" s="64"/>
      <c r="I105" s="64"/>
      <c r="J105" s="65">
        <f>J166</f>
        <v>0</v>
      </c>
      <c r="L105" s="62"/>
    </row>
    <row r="106" spans="1:31" s="61" customFormat="1" ht="24.9" customHeight="1">
      <c r="B106" s="62"/>
      <c r="D106" s="63" t="s">
        <v>58</v>
      </c>
      <c r="E106" s="64"/>
      <c r="F106" s="64"/>
      <c r="G106" s="64"/>
      <c r="H106" s="64"/>
      <c r="I106" s="64"/>
      <c r="J106" s="65">
        <f>J168</f>
        <v>0</v>
      </c>
      <c r="L106" s="62"/>
    </row>
    <row r="107" spans="1:31" s="61" customFormat="1" ht="21.75" customHeight="1">
      <c r="B107" s="62"/>
      <c r="D107" s="71" t="s">
        <v>59</v>
      </c>
      <c r="J107" s="72">
        <f>J172</f>
        <v>0</v>
      </c>
      <c r="L107" s="62"/>
    </row>
    <row r="108" spans="1:31" s="15" customFormat="1" ht="21.75" customHeight="1">
      <c r="A108" s="12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6.9" customHeight="1">
      <c r="A109" s="12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3" spans="1:63" s="15" customFormat="1" ht="6.9" customHeight="1">
      <c r="A113" s="12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3" s="15" customFormat="1" ht="24.9" customHeight="1">
      <c r="A114" s="12"/>
      <c r="B114" s="13"/>
      <c r="C114" s="7" t="s">
        <v>60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3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3" s="15" customFormat="1" ht="12" customHeight="1">
      <c r="A116" s="12"/>
      <c r="B116" s="13"/>
      <c r="C116" s="9" t="s">
        <v>6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3" s="15" customFormat="1" ht="26.25" customHeight="1">
      <c r="A117" s="12"/>
      <c r="B117" s="13"/>
      <c r="C117" s="12"/>
      <c r="D117" s="12"/>
      <c r="E117" s="10" t="str">
        <f>E7</f>
        <v>Soš Tornaľa - modernizácia odborného vzdelávania - budova bývalej Mš</v>
      </c>
      <c r="F117" s="11"/>
      <c r="G117" s="11"/>
      <c r="H117" s="11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3" s="15" customFormat="1" ht="12" customHeight="1">
      <c r="A118" s="12"/>
      <c r="B118" s="13"/>
      <c r="C118" s="9" t="s">
        <v>7</v>
      </c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3" s="15" customFormat="1" ht="16.5" customHeight="1">
      <c r="A119" s="12"/>
      <c r="B119" s="13"/>
      <c r="C119" s="12"/>
      <c r="D119" s="12"/>
      <c r="E119" s="16" t="str">
        <f>E9</f>
        <v>4 - Odberné plynové zariadenie</v>
      </c>
      <c r="F119" s="17"/>
      <c r="G119" s="17"/>
      <c r="H119" s="17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3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3" s="15" customFormat="1" ht="12" customHeight="1">
      <c r="A121" s="12"/>
      <c r="B121" s="13"/>
      <c r="C121" s="9" t="s">
        <v>12</v>
      </c>
      <c r="D121" s="12"/>
      <c r="E121" s="12"/>
      <c r="F121" s="18" t="str">
        <f>F12</f>
        <v>kat. úz. Tornaľa, parc. č. 1451</v>
      </c>
      <c r="G121" s="12"/>
      <c r="H121" s="12"/>
      <c r="I121" s="9" t="s">
        <v>14</v>
      </c>
      <c r="J121" s="19" t="str">
        <f>IF(J12="","",J12)</f>
        <v>18. 5. 2022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3" s="15" customFormat="1" ht="6.9" customHeight="1">
      <c r="A122" s="12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3" s="15" customFormat="1" ht="25.65" customHeight="1">
      <c r="A123" s="12"/>
      <c r="B123" s="13"/>
      <c r="C123" s="9" t="s">
        <v>15</v>
      </c>
      <c r="D123" s="12"/>
      <c r="E123" s="12"/>
      <c r="F123" s="18" t="str">
        <f>E15</f>
        <v>Stredná odborná škola – Szakközépiskola Tornaľa</v>
      </c>
      <c r="G123" s="12"/>
      <c r="H123" s="12"/>
      <c r="I123" s="9" t="s">
        <v>20</v>
      </c>
      <c r="J123" s="57" t="str">
        <f>E21</f>
        <v>Ing. Pavol Fedorčák, PhD.</v>
      </c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3" s="15" customFormat="1" ht="25.65" customHeight="1">
      <c r="A124" s="12"/>
      <c r="B124" s="13"/>
      <c r="C124" s="9" t="s">
        <v>19</v>
      </c>
      <c r="D124" s="12"/>
      <c r="E124" s="12"/>
      <c r="F124" s="18" t="str">
        <f>IF(E18="","",E18)</f>
        <v>Vyplň údaj</v>
      </c>
      <c r="G124" s="12"/>
      <c r="H124" s="12"/>
      <c r="I124" s="9" t="s">
        <v>22</v>
      </c>
      <c r="J124" s="57" t="str">
        <f>E24</f>
        <v>Ing. Pavol Fedorčák, PhD.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63" s="15" customFormat="1" ht="10.35" customHeight="1">
      <c r="A125" s="12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63" s="83" customFormat="1" ht="29.25" customHeight="1">
      <c r="A126" s="73"/>
      <c r="B126" s="74"/>
      <c r="C126" s="75" t="s">
        <v>61</v>
      </c>
      <c r="D126" s="76" t="s">
        <v>62</v>
      </c>
      <c r="E126" s="76" t="s">
        <v>63</v>
      </c>
      <c r="F126" s="76" t="s">
        <v>64</v>
      </c>
      <c r="G126" s="76" t="s">
        <v>65</v>
      </c>
      <c r="H126" s="76" t="s">
        <v>66</v>
      </c>
      <c r="I126" s="76" t="s">
        <v>67</v>
      </c>
      <c r="J126" s="77" t="s">
        <v>46</v>
      </c>
      <c r="K126" s="78" t="s">
        <v>68</v>
      </c>
      <c r="L126" s="79"/>
      <c r="M126" s="80" t="s">
        <v>10</v>
      </c>
      <c r="N126" s="81" t="s">
        <v>29</v>
      </c>
      <c r="O126" s="81" t="s">
        <v>69</v>
      </c>
      <c r="P126" s="81" t="s">
        <v>70</v>
      </c>
      <c r="Q126" s="81" t="s">
        <v>71</v>
      </c>
      <c r="R126" s="81" t="s">
        <v>72</v>
      </c>
      <c r="S126" s="81" t="s">
        <v>73</v>
      </c>
      <c r="T126" s="82" t="s">
        <v>74</v>
      </c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</row>
    <row r="127" spans="1:63" s="15" customFormat="1" ht="22.8" customHeight="1">
      <c r="A127" s="12"/>
      <c r="B127" s="13"/>
      <c r="C127" s="84" t="s">
        <v>47</v>
      </c>
      <c r="D127" s="12"/>
      <c r="E127" s="12"/>
      <c r="F127" s="12"/>
      <c r="G127" s="12"/>
      <c r="H127" s="12"/>
      <c r="I127" s="12"/>
      <c r="J127" s="85">
        <f>BK127</f>
        <v>0</v>
      </c>
      <c r="K127" s="12"/>
      <c r="L127" s="13"/>
      <c r="M127" s="86"/>
      <c r="N127" s="87"/>
      <c r="O127" s="28"/>
      <c r="P127" s="88">
        <f>P128+P134+P160+P166+P168+P172</f>
        <v>0</v>
      </c>
      <c r="Q127" s="28"/>
      <c r="R127" s="88">
        <f>R128+R134+R160+R166+R168+R172</f>
        <v>7.4662779999999998E-2</v>
      </c>
      <c r="S127" s="28"/>
      <c r="T127" s="89">
        <f>T128+T134+T160+T166+T168+T172</f>
        <v>5.7799999999999997E-2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3" t="s">
        <v>75</v>
      </c>
      <c r="AU127" s="3" t="s">
        <v>48</v>
      </c>
      <c r="BK127" s="90">
        <f>BK128+BK134+BK160+BK166+BK168+BK172</f>
        <v>0</v>
      </c>
    </row>
    <row r="128" spans="1:63" s="91" customFormat="1" ht="25.95" customHeight="1">
      <c r="B128" s="92"/>
      <c r="D128" s="93" t="s">
        <v>75</v>
      </c>
      <c r="E128" s="94" t="s">
        <v>76</v>
      </c>
      <c r="F128" s="94" t="s">
        <v>77</v>
      </c>
      <c r="I128" s="95"/>
      <c r="J128" s="72">
        <f>BK128</f>
        <v>0</v>
      </c>
      <c r="L128" s="92"/>
      <c r="M128" s="96"/>
      <c r="N128" s="97"/>
      <c r="O128" s="97"/>
      <c r="P128" s="98">
        <f>P129</f>
        <v>0</v>
      </c>
      <c r="Q128" s="97"/>
      <c r="R128" s="98">
        <f>R129</f>
        <v>1.5E-3</v>
      </c>
      <c r="S128" s="97"/>
      <c r="T128" s="99">
        <f>T129</f>
        <v>5.7799999999999997E-2</v>
      </c>
      <c r="AR128" s="93" t="s">
        <v>78</v>
      </c>
      <c r="AT128" s="100" t="s">
        <v>75</v>
      </c>
      <c r="AU128" s="100" t="s">
        <v>2</v>
      </c>
      <c r="AY128" s="93" t="s">
        <v>79</v>
      </c>
      <c r="BK128" s="101">
        <f>BK129</f>
        <v>0</v>
      </c>
    </row>
    <row r="129" spans="1:65" s="91" customFormat="1" ht="22.8" customHeight="1">
      <c r="B129" s="92"/>
      <c r="D129" s="93" t="s">
        <v>75</v>
      </c>
      <c r="E129" s="102" t="s">
        <v>80</v>
      </c>
      <c r="F129" s="102" t="s">
        <v>81</v>
      </c>
      <c r="I129" s="95"/>
      <c r="J129" s="103">
        <f>BK129</f>
        <v>0</v>
      </c>
      <c r="L129" s="92"/>
      <c r="M129" s="96"/>
      <c r="N129" s="97"/>
      <c r="O129" s="97"/>
      <c r="P129" s="98">
        <f>SUM(P130:P133)</f>
        <v>0</v>
      </c>
      <c r="Q129" s="97"/>
      <c r="R129" s="98">
        <f>SUM(R130:R133)</f>
        <v>1.5E-3</v>
      </c>
      <c r="S129" s="97"/>
      <c r="T129" s="99">
        <f>SUM(T130:T133)</f>
        <v>5.7799999999999997E-2</v>
      </c>
      <c r="AR129" s="93" t="s">
        <v>78</v>
      </c>
      <c r="AT129" s="100" t="s">
        <v>75</v>
      </c>
      <c r="AU129" s="100" t="s">
        <v>78</v>
      </c>
      <c r="AY129" s="93" t="s">
        <v>79</v>
      </c>
      <c r="BK129" s="101">
        <f>SUM(BK130:BK133)</f>
        <v>0</v>
      </c>
    </row>
    <row r="130" spans="1:65" s="15" customFormat="1" ht="24.15" customHeight="1">
      <c r="A130" s="12"/>
      <c r="B130" s="104"/>
      <c r="C130" s="105" t="s">
        <v>82</v>
      </c>
      <c r="D130" s="105" t="s">
        <v>83</v>
      </c>
      <c r="E130" s="106" t="s">
        <v>84</v>
      </c>
      <c r="F130" s="107" t="s">
        <v>85</v>
      </c>
      <c r="G130" s="108" t="s">
        <v>86</v>
      </c>
      <c r="H130" s="109">
        <v>65</v>
      </c>
      <c r="I130" s="109"/>
      <c r="J130" s="110">
        <f>ROUND(I130*H130,2)</f>
        <v>0</v>
      </c>
      <c r="K130" s="111"/>
      <c r="L130" s="13"/>
      <c r="M130" s="112" t="s">
        <v>10</v>
      </c>
      <c r="N130" s="113" t="s">
        <v>31</v>
      </c>
      <c r="O130" s="114"/>
      <c r="P130" s="115">
        <f>O130*H130</f>
        <v>0</v>
      </c>
      <c r="Q130" s="115">
        <v>0</v>
      </c>
      <c r="R130" s="115">
        <f>Q130*H130</f>
        <v>0</v>
      </c>
      <c r="S130" s="115">
        <v>2.0000000000000002E-5</v>
      </c>
      <c r="T130" s="116">
        <f>S130*H130</f>
        <v>1.3000000000000002E-3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87</v>
      </c>
      <c r="AT130" s="117" t="s">
        <v>83</v>
      </c>
      <c r="AU130" s="117" t="s">
        <v>88</v>
      </c>
      <c r="AY130" s="3" t="s">
        <v>79</v>
      </c>
      <c r="BE130" s="118">
        <f>IF(N130="základná",J130,0)</f>
        <v>0</v>
      </c>
      <c r="BF130" s="118">
        <f>IF(N130="znížená",J130,0)</f>
        <v>0</v>
      </c>
      <c r="BG130" s="118">
        <f>IF(N130="zákl. prenesená",J130,0)</f>
        <v>0</v>
      </c>
      <c r="BH130" s="118">
        <f>IF(N130="zníž. prenesená",J130,0)</f>
        <v>0</v>
      </c>
      <c r="BI130" s="118">
        <f>IF(N130="nulová",J130,0)</f>
        <v>0</v>
      </c>
      <c r="BJ130" s="3" t="s">
        <v>88</v>
      </c>
      <c r="BK130" s="118">
        <f>ROUND(I130*H130,2)</f>
        <v>0</v>
      </c>
      <c r="BL130" s="3" t="s">
        <v>87</v>
      </c>
      <c r="BM130" s="117" t="s">
        <v>89</v>
      </c>
    </row>
    <row r="131" spans="1:65" s="15" customFormat="1" ht="24.15" customHeight="1">
      <c r="A131" s="12"/>
      <c r="B131" s="104"/>
      <c r="C131" s="105" t="s">
        <v>90</v>
      </c>
      <c r="D131" s="105" t="s">
        <v>83</v>
      </c>
      <c r="E131" s="106" t="s">
        <v>91</v>
      </c>
      <c r="F131" s="107" t="s">
        <v>92</v>
      </c>
      <c r="G131" s="108" t="s">
        <v>86</v>
      </c>
      <c r="H131" s="109">
        <v>50</v>
      </c>
      <c r="I131" s="109"/>
      <c r="J131" s="110">
        <f>ROUND(I131*H131,2)</f>
        <v>0</v>
      </c>
      <c r="K131" s="111"/>
      <c r="L131" s="13"/>
      <c r="M131" s="112" t="s">
        <v>10</v>
      </c>
      <c r="N131" s="113" t="s">
        <v>31</v>
      </c>
      <c r="O131" s="114"/>
      <c r="P131" s="115">
        <f>O131*H131</f>
        <v>0</v>
      </c>
      <c r="Q131" s="115">
        <v>3.0000000000000001E-5</v>
      </c>
      <c r="R131" s="115">
        <f>Q131*H131</f>
        <v>1.5E-3</v>
      </c>
      <c r="S131" s="115">
        <v>1.1299999999999999E-3</v>
      </c>
      <c r="T131" s="116">
        <f>S131*H131</f>
        <v>5.6499999999999995E-2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87</v>
      </c>
      <c r="AT131" s="117" t="s">
        <v>83</v>
      </c>
      <c r="AU131" s="117" t="s">
        <v>88</v>
      </c>
      <c r="AY131" s="3" t="s">
        <v>79</v>
      </c>
      <c r="BE131" s="118">
        <f>IF(N131="základná",J131,0)</f>
        <v>0</v>
      </c>
      <c r="BF131" s="118">
        <f>IF(N131="znížená",J131,0)</f>
        <v>0</v>
      </c>
      <c r="BG131" s="118">
        <f>IF(N131="zákl. prenesená",J131,0)</f>
        <v>0</v>
      </c>
      <c r="BH131" s="118">
        <f>IF(N131="zníž. prenesená",J131,0)</f>
        <v>0</v>
      </c>
      <c r="BI131" s="118">
        <f>IF(N131="nulová",J131,0)</f>
        <v>0</v>
      </c>
      <c r="BJ131" s="3" t="s">
        <v>88</v>
      </c>
      <c r="BK131" s="118">
        <f>ROUND(I131*H131,2)</f>
        <v>0</v>
      </c>
      <c r="BL131" s="3" t="s">
        <v>87</v>
      </c>
      <c r="BM131" s="117" t="s">
        <v>93</v>
      </c>
    </row>
    <row r="132" spans="1:65" s="15" customFormat="1" ht="21.75" customHeight="1">
      <c r="A132" s="12"/>
      <c r="B132" s="104"/>
      <c r="C132" s="105" t="s">
        <v>94</v>
      </c>
      <c r="D132" s="105" t="s">
        <v>83</v>
      </c>
      <c r="E132" s="106" t="s">
        <v>95</v>
      </c>
      <c r="F132" s="107" t="s">
        <v>96</v>
      </c>
      <c r="G132" s="108" t="s">
        <v>97</v>
      </c>
      <c r="H132" s="109">
        <v>0.06</v>
      </c>
      <c r="I132" s="109"/>
      <c r="J132" s="110">
        <f>ROUND(I132*H132,2)</f>
        <v>0</v>
      </c>
      <c r="K132" s="111"/>
      <c r="L132" s="13"/>
      <c r="M132" s="112" t="s">
        <v>10</v>
      </c>
      <c r="N132" s="113" t="s">
        <v>31</v>
      </c>
      <c r="O132" s="114"/>
      <c r="P132" s="115">
        <f>O132*H132</f>
        <v>0</v>
      </c>
      <c r="Q132" s="115">
        <v>0</v>
      </c>
      <c r="R132" s="115">
        <f>Q132*H132</f>
        <v>0</v>
      </c>
      <c r="S132" s="115">
        <v>0</v>
      </c>
      <c r="T132" s="116">
        <f>S132*H132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87</v>
      </c>
      <c r="AT132" s="117" t="s">
        <v>83</v>
      </c>
      <c r="AU132" s="117" t="s">
        <v>88</v>
      </c>
      <c r="AY132" s="3" t="s">
        <v>79</v>
      </c>
      <c r="BE132" s="118">
        <f>IF(N132="základná",J132,0)</f>
        <v>0</v>
      </c>
      <c r="BF132" s="118">
        <f>IF(N132="znížená",J132,0)</f>
        <v>0</v>
      </c>
      <c r="BG132" s="118">
        <f>IF(N132="zákl. prenesená",J132,0)</f>
        <v>0</v>
      </c>
      <c r="BH132" s="118">
        <f>IF(N132="zníž. prenesená",J132,0)</f>
        <v>0</v>
      </c>
      <c r="BI132" s="118">
        <f>IF(N132="nulová",J132,0)</f>
        <v>0</v>
      </c>
      <c r="BJ132" s="3" t="s">
        <v>88</v>
      </c>
      <c r="BK132" s="118">
        <f>ROUND(I132*H132,2)</f>
        <v>0</v>
      </c>
      <c r="BL132" s="3" t="s">
        <v>87</v>
      </c>
      <c r="BM132" s="117" t="s">
        <v>98</v>
      </c>
    </row>
    <row r="133" spans="1:65" s="15" customFormat="1" ht="24.15" customHeight="1">
      <c r="A133" s="12"/>
      <c r="B133" s="104"/>
      <c r="C133" s="105" t="s">
        <v>99</v>
      </c>
      <c r="D133" s="105" t="s">
        <v>83</v>
      </c>
      <c r="E133" s="106" t="s">
        <v>100</v>
      </c>
      <c r="F133" s="107" t="s">
        <v>101</v>
      </c>
      <c r="G133" s="108" t="s">
        <v>97</v>
      </c>
      <c r="H133" s="109">
        <v>0.06</v>
      </c>
      <c r="I133" s="109"/>
      <c r="J133" s="110">
        <f>ROUND(I133*H133,2)</f>
        <v>0</v>
      </c>
      <c r="K133" s="111"/>
      <c r="L133" s="13"/>
      <c r="M133" s="112" t="s">
        <v>10</v>
      </c>
      <c r="N133" s="113" t="s">
        <v>31</v>
      </c>
      <c r="O133" s="114"/>
      <c r="P133" s="115">
        <f>O133*H133</f>
        <v>0</v>
      </c>
      <c r="Q133" s="115">
        <v>0</v>
      </c>
      <c r="R133" s="115">
        <f>Q133*H133</f>
        <v>0</v>
      </c>
      <c r="S133" s="115">
        <v>0</v>
      </c>
      <c r="T133" s="116">
        <f>S133*H133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87</v>
      </c>
      <c r="AT133" s="117" t="s">
        <v>83</v>
      </c>
      <c r="AU133" s="117" t="s">
        <v>88</v>
      </c>
      <c r="AY133" s="3" t="s">
        <v>79</v>
      </c>
      <c r="BE133" s="118">
        <f>IF(N133="základná",J133,0)</f>
        <v>0</v>
      </c>
      <c r="BF133" s="118">
        <f>IF(N133="znížená",J133,0)</f>
        <v>0</v>
      </c>
      <c r="BG133" s="118">
        <f>IF(N133="zákl. prenesená",J133,0)</f>
        <v>0</v>
      </c>
      <c r="BH133" s="118">
        <f>IF(N133="zníž. prenesená",J133,0)</f>
        <v>0</v>
      </c>
      <c r="BI133" s="118">
        <f>IF(N133="nulová",J133,0)</f>
        <v>0</v>
      </c>
      <c r="BJ133" s="3" t="s">
        <v>88</v>
      </c>
      <c r="BK133" s="118">
        <f>ROUND(I133*H133,2)</f>
        <v>0</v>
      </c>
      <c r="BL133" s="3" t="s">
        <v>87</v>
      </c>
      <c r="BM133" s="117" t="s">
        <v>102</v>
      </c>
    </row>
    <row r="134" spans="1:65" s="91" customFormat="1" ht="25.95" customHeight="1">
      <c r="B134" s="92"/>
      <c r="D134" s="93" t="s">
        <v>75</v>
      </c>
      <c r="E134" s="94" t="s">
        <v>103</v>
      </c>
      <c r="F134" s="94" t="s">
        <v>104</v>
      </c>
      <c r="I134" s="95"/>
      <c r="J134" s="72">
        <f>BK134</f>
        <v>0</v>
      </c>
      <c r="L134" s="92"/>
      <c r="M134" s="96"/>
      <c r="N134" s="97"/>
      <c r="O134" s="97"/>
      <c r="P134" s="98">
        <f>P135+P146+P158</f>
        <v>0</v>
      </c>
      <c r="Q134" s="97"/>
      <c r="R134" s="98">
        <f>R135+R146+R158</f>
        <v>7.3162779999999997E-2</v>
      </c>
      <c r="S134" s="97"/>
      <c r="T134" s="99">
        <f>T135+T146+T158</f>
        <v>0</v>
      </c>
      <c r="AR134" s="93" t="s">
        <v>88</v>
      </c>
      <c r="AT134" s="100" t="s">
        <v>75</v>
      </c>
      <c r="AU134" s="100" t="s">
        <v>2</v>
      </c>
      <c r="AY134" s="93" t="s">
        <v>79</v>
      </c>
      <c r="BK134" s="101">
        <f>BK135+BK146+BK158</f>
        <v>0</v>
      </c>
    </row>
    <row r="135" spans="1:65" s="91" customFormat="1" ht="22.8" customHeight="1">
      <c r="B135" s="92"/>
      <c r="D135" s="93" t="s">
        <v>75</v>
      </c>
      <c r="E135" s="102" t="s">
        <v>105</v>
      </c>
      <c r="F135" s="102" t="s">
        <v>106</v>
      </c>
      <c r="I135" s="95"/>
      <c r="J135" s="103">
        <f>BK135</f>
        <v>0</v>
      </c>
      <c r="L135" s="92"/>
      <c r="M135" s="96"/>
      <c r="N135" s="97"/>
      <c r="O135" s="97"/>
      <c r="P135" s="98">
        <f>SUM(P136:P145)</f>
        <v>0</v>
      </c>
      <c r="Q135" s="97"/>
      <c r="R135" s="98">
        <f>SUM(R136:R145)</f>
        <v>5.2792779999999997E-2</v>
      </c>
      <c r="S135" s="97"/>
      <c r="T135" s="99">
        <f>SUM(T136:T145)</f>
        <v>0</v>
      </c>
      <c r="AR135" s="93" t="s">
        <v>88</v>
      </c>
      <c r="AT135" s="100" t="s">
        <v>75</v>
      </c>
      <c r="AU135" s="100" t="s">
        <v>78</v>
      </c>
      <c r="AY135" s="93" t="s">
        <v>79</v>
      </c>
      <c r="BK135" s="101">
        <f>SUM(BK136:BK145)</f>
        <v>0</v>
      </c>
    </row>
    <row r="136" spans="1:65" s="15" customFormat="1" ht="24.15" customHeight="1">
      <c r="A136" s="12"/>
      <c r="B136" s="104"/>
      <c r="C136" s="105" t="s">
        <v>107</v>
      </c>
      <c r="D136" s="105" t="s">
        <v>83</v>
      </c>
      <c r="E136" s="106" t="s">
        <v>108</v>
      </c>
      <c r="F136" s="107" t="s">
        <v>109</v>
      </c>
      <c r="G136" s="108" t="s">
        <v>110</v>
      </c>
      <c r="H136" s="109">
        <v>9</v>
      </c>
      <c r="I136" s="109"/>
      <c r="J136" s="110">
        <f t="shared" ref="J136:J145" si="0">ROUND(I136*H136,2)</f>
        <v>0</v>
      </c>
      <c r="K136" s="111"/>
      <c r="L136" s="13"/>
      <c r="M136" s="112" t="s">
        <v>10</v>
      </c>
      <c r="N136" s="113" t="s">
        <v>31</v>
      </c>
      <c r="O136" s="114"/>
      <c r="P136" s="115">
        <f t="shared" ref="P136:P145" si="1">O136*H136</f>
        <v>0</v>
      </c>
      <c r="Q136" s="115">
        <v>1.8500000000000001E-3</v>
      </c>
      <c r="R136" s="115">
        <f t="shared" ref="R136:R145" si="2">Q136*H136</f>
        <v>1.6650000000000002E-2</v>
      </c>
      <c r="S136" s="115">
        <v>0</v>
      </c>
      <c r="T136" s="116">
        <f t="shared" ref="T136:T145" si="3">S136*H136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111</v>
      </c>
      <c r="AT136" s="117" t="s">
        <v>83</v>
      </c>
      <c r="AU136" s="117" t="s">
        <v>88</v>
      </c>
      <c r="AY136" s="3" t="s">
        <v>79</v>
      </c>
      <c r="BE136" s="118">
        <f t="shared" ref="BE136:BE145" si="4">IF(N136="základná",J136,0)</f>
        <v>0</v>
      </c>
      <c r="BF136" s="118">
        <f t="shared" ref="BF136:BF145" si="5">IF(N136="znížená",J136,0)</f>
        <v>0</v>
      </c>
      <c r="BG136" s="118">
        <f t="shared" ref="BG136:BG145" si="6">IF(N136="zákl. prenesená",J136,0)</f>
        <v>0</v>
      </c>
      <c r="BH136" s="118">
        <f t="shared" ref="BH136:BH145" si="7">IF(N136="zníž. prenesená",J136,0)</f>
        <v>0</v>
      </c>
      <c r="BI136" s="118">
        <f t="shared" ref="BI136:BI145" si="8">IF(N136="nulová",J136,0)</f>
        <v>0</v>
      </c>
      <c r="BJ136" s="3" t="s">
        <v>88</v>
      </c>
      <c r="BK136" s="118">
        <f t="shared" ref="BK136:BK145" si="9">ROUND(I136*H136,2)</f>
        <v>0</v>
      </c>
      <c r="BL136" s="3" t="s">
        <v>111</v>
      </c>
      <c r="BM136" s="117" t="s">
        <v>112</v>
      </c>
    </row>
    <row r="137" spans="1:65" s="15" customFormat="1" ht="24.15" customHeight="1">
      <c r="A137" s="12"/>
      <c r="B137" s="104"/>
      <c r="C137" s="105" t="s">
        <v>113</v>
      </c>
      <c r="D137" s="105" t="s">
        <v>83</v>
      </c>
      <c r="E137" s="106" t="s">
        <v>114</v>
      </c>
      <c r="F137" s="107" t="s">
        <v>115</v>
      </c>
      <c r="G137" s="108" t="s">
        <v>110</v>
      </c>
      <c r="H137" s="109">
        <v>1</v>
      </c>
      <c r="I137" s="109"/>
      <c r="J137" s="110">
        <f t="shared" si="0"/>
        <v>0</v>
      </c>
      <c r="K137" s="111"/>
      <c r="L137" s="13"/>
      <c r="M137" s="112" t="s">
        <v>10</v>
      </c>
      <c r="N137" s="113" t="s">
        <v>31</v>
      </c>
      <c r="O137" s="114"/>
      <c r="P137" s="115">
        <f t="shared" si="1"/>
        <v>0</v>
      </c>
      <c r="Q137" s="115">
        <v>2.7299999999999998E-3</v>
      </c>
      <c r="R137" s="115">
        <f t="shared" si="2"/>
        <v>2.7299999999999998E-3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111</v>
      </c>
      <c r="AT137" s="117" t="s">
        <v>83</v>
      </c>
      <c r="AU137" s="117" t="s">
        <v>88</v>
      </c>
      <c r="AY137" s="3" t="s">
        <v>79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88</v>
      </c>
      <c r="BK137" s="118">
        <f t="shared" si="9"/>
        <v>0</v>
      </c>
      <c r="BL137" s="3" t="s">
        <v>111</v>
      </c>
      <c r="BM137" s="117" t="s">
        <v>116</v>
      </c>
    </row>
    <row r="138" spans="1:65" s="15" customFormat="1" ht="24.15" customHeight="1">
      <c r="A138" s="12"/>
      <c r="B138" s="104"/>
      <c r="C138" s="105" t="s">
        <v>117</v>
      </c>
      <c r="D138" s="105" t="s">
        <v>83</v>
      </c>
      <c r="E138" s="106" t="s">
        <v>118</v>
      </c>
      <c r="F138" s="107" t="s">
        <v>119</v>
      </c>
      <c r="G138" s="108" t="s">
        <v>110</v>
      </c>
      <c r="H138" s="109">
        <v>0.8</v>
      </c>
      <c r="I138" s="109"/>
      <c r="J138" s="110">
        <f t="shared" si="0"/>
        <v>0</v>
      </c>
      <c r="K138" s="111"/>
      <c r="L138" s="13"/>
      <c r="M138" s="112" t="s">
        <v>10</v>
      </c>
      <c r="N138" s="113" t="s">
        <v>31</v>
      </c>
      <c r="O138" s="114"/>
      <c r="P138" s="115">
        <f t="shared" si="1"/>
        <v>0</v>
      </c>
      <c r="Q138" s="115">
        <v>2.5600000000000002E-3</v>
      </c>
      <c r="R138" s="115">
        <f t="shared" si="2"/>
        <v>2.0480000000000003E-3</v>
      </c>
      <c r="S138" s="115">
        <v>0</v>
      </c>
      <c r="T138" s="116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111</v>
      </c>
      <c r="AT138" s="117" t="s">
        <v>83</v>
      </c>
      <c r="AU138" s="117" t="s">
        <v>88</v>
      </c>
      <c r="AY138" s="3" t="s">
        <v>79</v>
      </c>
      <c r="BE138" s="118">
        <f t="shared" si="4"/>
        <v>0</v>
      </c>
      <c r="BF138" s="118">
        <f t="shared" si="5"/>
        <v>0</v>
      </c>
      <c r="BG138" s="118">
        <f t="shared" si="6"/>
        <v>0</v>
      </c>
      <c r="BH138" s="118">
        <f t="shared" si="7"/>
        <v>0</v>
      </c>
      <c r="BI138" s="118">
        <f t="shared" si="8"/>
        <v>0</v>
      </c>
      <c r="BJ138" s="3" t="s">
        <v>88</v>
      </c>
      <c r="BK138" s="118">
        <f t="shared" si="9"/>
        <v>0</v>
      </c>
      <c r="BL138" s="3" t="s">
        <v>111</v>
      </c>
      <c r="BM138" s="117" t="s">
        <v>120</v>
      </c>
    </row>
    <row r="139" spans="1:65" s="15" customFormat="1" ht="24.15" customHeight="1">
      <c r="A139" s="12"/>
      <c r="B139" s="104"/>
      <c r="C139" s="105" t="s">
        <v>121</v>
      </c>
      <c r="D139" s="105" t="s">
        <v>83</v>
      </c>
      <c r="E139" s="106" t="s">
        <v>122</v>
      </c>
      <c r="F139" s="107" t="s">
        <v>123</v>
      </c>
      <c r="G139" s="108" t="s">
        <v>124</v>
      </c>
      <c r="H139" s="109">
        <v>1</v>
      </c>
      <c r="I139" s="109"/>
      <c r="J139" s="110">
        <f t="shared" si="0"/>
        <v>0</v>
      </c>
      <c r="K139" s="111"/>
      <c r="L139" s="13"/>
      <c r="M139" s="112" t="s">
        <v>10</v>
      </c>
      <c r="N139" s="113" t="s">
        <v>31</v>
      </c>
      <c r="O139" s="114"/>
      <c r="P139" s="115">
        <f t="shared" si="1"/>
        <v>0</v>
      </c>
      <c r="Q139" s="115">
        <v>1.0447799999999999E-3</v>
      </c>
      <c r="R139" s="115">
        <f t="shared" si="2"/>
        <v>1.0447799999999999E-3</v>
      </c>
      <c r="S139" s="115">
        <v>0</v>
      </c>
      <c r="T139" s="116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111</v>
      </c>
      <c r="AT139" s="117" t="s">
        <v>83</v>
      </c>
      <c r="AU139" s="117" t="s">
        <v>88</v>
      </c>
      <c r="AY139" s="3" t="s">
        <v>79</v>
      </c>
      <c r="BE139" s="118">
        <f t="shared" si="4"/>
        <v>0</v>
      </c>
      <c r="BF139" s="118">
        <f t="shared" si="5"/>
        <v>0</v>
      </c>
      <c r="BG139" s="118">
        <f t="shared" si="6"/>
        <v>0</v>
      </c>
      <c r="BH139" s="118">
        <f t="shared" si="7"/>
        <v>0</v>
      </c>
      <c r="BI139" s="118">
        <f t="shared" si="8"/>
        <v>0</v>
      </c>
      <c r="BJ139" s="3" t="s">
        <v>88</v>
      </c>
      <c r="BK139" s="118">
        <f t="shared" si="9"/>
        <v>0</v>
      </c>
      <c r="BL139" s="3" t="s">
        <v>111</v>
      </c>
      <c r="BM139" s="117" t="s">
        <v>125</v>
      </c>
    </row>
    <row r="140" spans="1:65" s="15" customFormat="1" ht="24.15" customHeight="1">
      <c r="A140" s="12"/>
      <c r="B140" s="104"/>
      <c r="C140" s="105" t="s">
        <v>111</v>
      </c>
      <c r="D140" s="105" t="s">
        <v>83</v>
      </c>
      <c r="E140" s="106" t="s">
        <v>126</v>
      </c>
      <c r="F140" s="107" t="s">
        <v>127</v>
      </c>
      <c r="G140" s="108" t="s">
        <v>124</v>
      </c>
      <c r="H140" s="109">
        <v>2</v>
      </c>
      <c r="I140" s="109"/>
      <c r="J140" s="110">
        <f t="shared" si="0"/>
        <v>0</v>
      </c>
      <c r="K140" s="111"/>
      <c r="L140" s="13"/>
      <c r="M140" s="112" t="s">
        <v>10</v>
      </c>
      <c r="N140" s="113" t="s">
        <v>31</v>
      </c>
      <c r="O140" s="114"/>
      <c r="P140" s="115">
        <f t="shared" si="1"/>
        <v>0</v>
      </c>
      <c r="Q140" s="115">
        <v>3.0000000000000001E-5</v>
      </c>
      <c r="R140" s="115">
        <f t="shared" si="2"/>
        <v>6.0000000000000002E-5</v>
      </c>
      <c r="S140" s="115">
        <v>0</v>
      </c>
      <c r="T140" s="116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111</v>
      </c>
      <c r="AT140" s="117" t="s">
        <v>83</v>
      </c>
      <c r="AU140" s="117" t="s">
        <v>88</v>
      </c>
      <c r="AY140" s="3" t="s">
        <v>79</v>
      </c>
      <c r="BE140" s="118">
        <f t="shared" si="4"/>
        <v>0</v>
      </c>
      <c r="BF140" s="118">
        <f t="shared" si="5"/>
        <v>0</v>
      </c>
      <c r="BG140" s="118">
        <f t="shared" si="6"/>
        <v>0</v>
      </c>
      <c r="BH140" s="118">
        <f t="shared" si="7"/>
        <v>0</v>
      </c>
      <c r="BI140" s="118">
        <f t="shared" si="8"/>
        <v>0</v>
      </c>
      <c r="BJ140" s="3" t="s">
        <v>88</v>
      </c>
      <c r="BK140" s="118">
        <f t="shared" si="9"/>
        <v>0</v>
      </c>
      <c r="BL140" s="3" t="s">
        <v>111</v>
      </c>
      <c r="BM140" s="117" t="s">
        <v>128</v>
      </c>
    </row>
    <row r="141" spans="1:65" s="15" customFormat="1" ht="33" customHeight="1">
      <c r="A141" s="12"/>
      <c r="B141" s="104"/>
      <c r="C141" s="119" t="s">
        <v>129</v>
      </c>
      <c r="D141" s="119" t="s">
        <v>130</v>
      </c>
      <c r="E141" s="120" t="s">
        <v>131</v>
      </c>
      <c r="F141" s="121" t="s">
        <v>132</v>
      </c>
      <c r="G141" s="122" t="s">
        <v>124</v>
      </c>
      <c r="H141" s="123">
        <v>1</v>
      </c>
      <c r="I141" s="123"/>
      <c r="J141" s="124">
        <f t="shared" si="0"/>
        <v>0</v>
      </c>
      <c r="K141" s="125"/>
      <c r="L141" s="126"/>
      <c r="M141" s="127" t="s">
        <v>10</v>
      </c>
      <c r="N141" s="128" t="s">
        <v>31</v>
      </c>
      <c r="O141" s="114"/>
      <c r="P141" s="115">
        <f t="shared" si="1"/>
        <v>0</v>
      </c>
      <c r="Q141" s="115">
        <v>2.5999999999999998E-4</v>
      </c>
      <c r="R141" s="115">
        <f t="shared" si="2"/>
        <v>2.5999999999999998E-4</v>
      </c>
      <c r="S141" s="115">
        <v>0</v>
      </c>
      <c r="T141" s="116">
        <f t="shared" si="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133</v>
      </c>
      <c r="AT141" s="117" t="s">
        <v>130</v>
      </c>
      <c r="AU141" s="117" t="s">
        <v>88</v>
      </c>
      <c r="AY141" s="3" t="s">
        <v>79</v>
      </c>
      <c r="BE141" s="118">
        <f t="shared" si="4"/>
        <v>0</v>
      </c>
      <c r="BF141" s="118">
        <f t="shared" si="5"/>
        <v>0</v>
      </c>
      <c r="BG141" s="118">
        <f t="shared" si="6"/>
        <v>0</v>
      </c>
      <c r="BH141" s="118">
        <f t="shared" si="7"/>
        <v>0</v>
      </c>
      <c r="BI141" s="118">
        <f t="shared" si="8"/>
        <v>0</v>
      </c>
      <c r="BJ141" s="3" t="s">
        <v>88</v>
      </c>
      <c r="BK141" s="118">
        <f t="shared" si="9"/>
        <v>0</v>
      </c>
      <c r="BL141" s="3" t="s">
        <v>111</v>
      </c>
      <c r="BM141" s="117" t="s">
        <v>134</v>
      </c>
    </row>
    <row r="142" spans="1:65" s="15" customFormat="1" ht="16.5" customHeight="1">
      <c r="A142" s="12"/>
      <c r="B142" s="104"/>
      <c r="C142" s="119" t="s">
        <v>135</v>
      </c>
      <c r="D142" s="119" t="s">
        <v>130</v>
      </c>
      <c r="E142" s="120" t="s">
        <v>136</v>
      </c>
      <c r="F142" s="121" t="s">
        <v>137</v>
      </c>
      <c r="G142" s="122" t="s">
        <v>124</v>
      </c>
      <c r="H142" s="123">
        <v>1</v>
      </c>
      <c r="I142" s="123"/>
      <c r="J142" s="124">
        <f t="shared" si="0"/>
        <v>0</v>
      </c>
      <c r="K142" s="125"/>
      <c r="L142" s="126"/>
      <c r="M142" s="127" t="s">
        <v>10</v>
      </c>
      <c r="N142" s="128" t="s">
        <v>31</v>
      </c>
      <c r="O142" s="114"/>
      <c r="P142" s="115">
        <f t="shared" si="1"/>
        <v>0</v>
      </c>
      <c r="Q142" s="115">
        <v>0.03</v>
      </c>
      <c r="R142" s="115">
        <f t="shared" si="2"/>
        <v>0.03</v>
      </c>
      <c r="S142" s="115">
        <v>0</v>
      </c>
      <c r="T142" s="116">
        <f t="shared" si="3"/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133</v>
      </c>
      <c r="AT142" s="117" t="s">
        <v>130</v>
      </c>
      <c r="AU142" s="117" t="s">
        <v>88</v>
      </c>
      <c r="AY142" s="3" t="s">
        <v>79</v>
      </c>
      <c r="BE142" s="118">
        <f t="shared" si="4"/>
        <v>0</v>
      </c>
      <c r="BF142" s="118">
        <f t="shared" si="5"/>
        <v>0</v>
      </c>
      <c r="BG142" s="118">
        <f t="shared" si="6"/>
        <v>0</v>
      </c>
      <c r="BH142" s="118">
        <f t="shared" si="7"/>
        <v>0</v>
      </c>
      <c r="BI142" s="118">
        <f t="shared" si="8"/>
        <v>0</v>
      </c>
      <c r="BJ142" s="3" t="s">
        <v>88</v>
      </c>
      <c r="BK142" s="118">
        <f t="shared" si="9"/>
        <v>0</v>
      </c>
      <c r="BL142" s="3" t="s">
        <v>111</v>
      </c>
      <c r="BM142" s="117" t="s">
        <v>138</v>
      </c>
    </row>
    <row r="143" spans="1:65" s="15" customFormat="1" ht="24.15" customHeight="1">
      <c r="A143" s="12"/>
      <c r="B143" s="104"/>
      <c r="C143" s="105" t="s">
        <v>139</v>
      </c>
      <c r="D143" s="105" t="s">
        <v>83</v>
      </c>
      <c r="E143" s="106" t="s">
        <v>140</v>
      </c>
      <c r="F143" s="107" t="s">
        <v>141</v>
      </c>
      <c r="G143" s="108" t="s">
        <v>142</v>
      </c>
      <c r="H143" s="109"/>
      <c r="I143" s="109"/>
      <c r="J143" s="110">
        <f t="shared" si="0"/>
        <v>0</v>
      </c>
      <c r="K143" s="111"/>
      <c r="L143" s="13"/>
      <c r="M143" s="112" t="s">
        <v>10</v>
      </c>
      <c r="N143" s="113" t="s">
        <v>31</v>
      </c>
      <c r="O143" s="114"/>
      <c r="P143" s="115">
        <f t="shared" si="1"/>
        <v>0</v>
      </c>
      <c r="Q143" s="115">
        <v>0</v>
      </c>
      <c r="R143" s="115">
        <f t="shared" si="2"/>
        <v>0</v>
      </c>
      <c r="S143" s="115">
        <v>0</v>
      </c>
      <c r="T143" s="116">
        <f t="shared" si="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111</v>
      </c>
      <c r="AT143" s="117" t="s">
        <v>83</v>
      </c>
      <c r="AU143" s="117" t="s">
        <v>88</v>
      </c>
      <c r="AY143" s="3" t="s">
        <v>79</v>
      </c>
      <c r="BE143" s="118">
        <f t="shared" si="4"/>
        <v>0</v>
      </c>
      <c r="BF143" s="118">
        <f t="shared" si="5"/>
        <v>0</v>
      </c>
      <c r="BG143" s="118">
        <f t="shared" si="6"/>
        <v>0</v>
      </c>
      <c r="BH143" s="118">
        <f t="shared" si="7"/>
        <v>0</v>
      </c>
      <c r="BI143" s="118">
        <f t="shared" si="8"/>
        <v>0</v>
      </c>
      <c r="BJ143" s="3" t="s">
        <v>88</v>
      </c>
      <c r="BK143" s="118">
        <f t="shared" si="9"/>
        <v>0</v>
      </c>
      <c r="BL143" s="3" t="s">
        <v>111</v>
      </c>
      <c r="BM143" s="117" t="s">
        <v>143</v>
      </c>
    </row>
    <row r="144" spans="1:65" s="15" customFormat="1" ht="24.15" customHeight="1">
      <c r="A144" s="12"/>
      <c r="B144" s="104"/>
      <c r="C144" s="105" t="s">
        <v>144</v>
      </c>
      <c r="D144" s="105" t="s">
        <v>83</v>
      </c>
      <c r="E144" s="106" t="s">
        <v>145</v>
      </c>
      <c r="F144" s="107" t="s">
        <v>146</v>
      </c>
      <c r="G144" s="108" t="s">
        <v>142</v>
      </c>
      <c r="H144" s="109"/>
      <c r="I144" s="109"/>
      <c r="J144" s="110">
        <f t="shared" si="0"/>
        <v>0</v>
      </c>
      <c r="K144" s="111"/>
      <c r="L144" s="13"/>
      <c r="M144" s="112" t="s">
        <v>10</v>
      </c>
      <c r="N144" s="113" t="s">
        <v>31</v>
      </c>
      <c r="O144" s="114"/>
      <c r="P144" s="115">
        <f t="shared" si="1"/>
        <v>0</v>
      </c>
      <c r="Q144" s="115">
        <v>0</v>
      </c>
      <c r="R144" s="115">
        <f t="shared" si="2"/>
        <v>0</v>
      </c>
      <c r="S144" s="115">
        <v>0</v>
      </c>
      <c r="T144" s="116">
        <f t="shared" si="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111</v>
      </c>
      <c r="AT144" s="117" t="s">
        <v>83</v>
      </c>
      <c r="AU144" s="117" t="s">
        <v>88</v>
      </c>
      <c r="AY144" s="3" t="s">
        <v>79</v>
      </c>
      <c r="BE144" s="118">
        <f t="shared" si="4"/>
        <v>0</v>
      </c>
      <c r="BF144" s="118">
        <f t="shared" si="5"/>
        <v>0</v>
      </c>
      <c r="BG144" s="118">
        <f t="shared" si="6"/>
        <v>0</v>
      </c>
      <c r="BH144" s="118">
        <f t="shared" si="7"/>
        <v>0</v>
      </c>
      <c r="BI144" s="118">
        <f t="shared" si="8"/>
        <v>0</v>
      </c>
      <c r="BJ144" s="3" t="s">
        <v>88</v>
      </c>
      <c r="BK144" s="118">
        <f t="shared" si="9"/>
        <v>0</v>
      </c>
      <c r="BL144" s="3" t="s">
        <v>111</v>
      </c>
      <c r="BM144" s="117" t="s">
        <v>147</v>
      </c>
    </row>
    <row r="145" spans="1:65" s="15" customFormat="1" ht="24.15" customHeight="1">
      <c r="A145" s="12"/>
      <c r="B145" s="104"/>
      <c r="C145" s="105" t="s">
        <v>148</v>
      </c>
      <c r="D145" s="105" t="s">
        <v>83</v>
      </c>
      <c r="E145" s="106" t="s">
        <v>149</v>
      </c>
      <c r="F145" s="107" t="s">
        <v>150</v>
      </c>
      <c r="G145" s="108" t="s">
        <v>142</v>
      </c>
      <c r="H145" s="109"/>
      <c r="I145" s="109"/>
      <c r="J145" s="110">
        <f t="shared" si="0"/>
        <v>0</v>
      </c>
      <c r="K145" s="111"/>
      <c r="L145" s="13"/>
      <c r="M145" s="112" t="s">
        <v>10</v>
      </c>
      <c r="N145" s="113" t="s">
        <v>31</v>
      </c>
      <c r="O145" s="114"/>
      <c r="P145" s="115">
        <f t="shared" si="1"/>
        <v>0</v>
      </c>
      <c r="Q145" s="115">
        <v>0</v>
      </c>
      <c r="R145" s="115">
        <f t="shared" si="2"/>
        <v>0</v>
      </c>
      <c r="S145" s="115">
        <v>0</v>
      </c>
      <c r="T145" s="116">
        <f t="shared" si="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111</v>
      </c>
      <c r="AT145" s="117" t="s">
        <v>83</v>
      </c>
      <c r="AU145" s="117" t="s">
        <v>88</v>
      </c>
      <c r="AY145" s="3" t="s">
        <v>79</v>
      </c>
      <c r="BE145" s="118">
        <f t="shared" si="4"/>
        <v>0</v>
      </c>
      <c r="BF145" s="118">
        <f t="shared" si="5"/>
        <v>0</v>
      </c>
      <c r="BG145" s="118">
        <f t="shared" si="6"/>
        <v>0</v>
      </c>
      <c r="BH145" s="118">
        <f t="shared" si="7"/>
        <v>0</v>
      </c>
      <c r="BI145" s="118">
        <f t="shared" si="8"/>
        <v>0</v>
      </c>
      <c r="BJ145" s="3" t="s">
        <v>88</v>
      </c>
      <c r="BK145" s="118">
        <f t="shared" si="9"/>
        <v>0</v>
      </c>
      <c r="BL145" s="3" t="s">
        <v>111</v>
      </c>
      <c r="BM145" s="117" t="s">
        <v>151</v>
      </c>
    </row>
    <row r="146" spans="1:65" s="91" customFormat="1" ht="22.8" customHeight="1">
      <c r="B146" s="92"/>
      <c r="D146" s="93" t="s">
        <v>75</v>
      </c>
      <c r="E146" s="102" t="s">
        <v>152</v>
      </c>
      <c r="F146" s="102" t="s">
        <v>153</v>
      </c>
      <c r="I146" s="95"/>
      <c r="J146" s="103">
        <f>BK146</f>
        <v>0</v>
      </c>
      <c r="L146" s="92"/>
      <c r="M146" s="96"/>
      <c r="N146" s="97"/>
      <c r="O146" s="97"/>
      <c r="P146" s="98">
        <f>SUM(P147:P157)</f>
        <v>0</v>
      </c>
      <c r="Q146" s="97"/>
      <c r="R146" s="98">
        <f>SUM(R147:R157)</f>
        <v>1.9470000000000001E-2</v>
      </c>
      <c r="S146" s="97"/>
      <c r="T146" s="99">
        <f>SUM(T147:T157)</f>
        <v>0</v>
      </c>
      <c r="AR146" s="93" t="s">
        <v>88</v>
      </c>
      <c r="AT146" s="100" t="s">
        <v>75</v>
      </c>
      <c r="AU146" s="100" t="s">
        <v>78</v>
      </c>
      <c r="AY146" s="93" t="s">
        <v>79</v>
      </c>
      <c r="BK146" s="101">
        <f>SUM(BK147:BK157)</f>
        <v>0</v>
      </c>
    </row>
    <row r="147" spans="1:65" s="15" customFormat="1" ht="16.5" customHeight="1">
      <c r="A147" s="12"/>
      <c r="B147" s="104"/>
      <c r="C147" s="105" t="s">
        <v>154</v>
      </c>
      <c r="D147" s="105" t="s">
        <v>83</v>
      </c>
      <c r="E147" s="106" t="s">
        <v>155</v>
      </c>
      <c r="F147" s="107" t="s">
        <v>156</v>
      </c>
      <c r="G147" s="108" t="s">
        <v>110</v>
      </c>
      <c r="H147" s="109">
        <v>8</v>
      </c>
      <c r="I147" s="109"/>
      <c r="J147" s="110">
        <f t="shared" ref="J147:J157" si="10">ROUND(I147*H147,2)</f>
        <v>0</v>
      </c>
      <c r="K147" s="111"/>
      <c r="L147" s="13"/>
      <c r="M147" s="112" t="s">
        <v>10</v>
      </c>
      <c r="N147" s="113" t="s">
        <v>31</v>
      </c>
      <c r="O147" s="114"/>
      <c r="P147" s="115">
        <f t="shared" ref="P147:P157" si="11">O147*H147</f>
        <v>0</v>
      </c>
      <c r="Q147" s="115">
        <v>0</v>
      </c>
      <c r="R147" s="115">
        <f t="shared" ref="R147:R157" si="12">Q147*H147</f>
        <v>0</v>
      </c>
      <c r="S147" s="115">
        <v>0</v>
      </c>
      <c r="T147" s="116">
        <f t="shared" ref="T147:T157" si="13">S147*H147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111</v>
      </c>
      <c r="AT147" s="117" t="s">
        <v>83</v>
      </c>
      <c r="AU147" s="117" t="s">
        <v>88</v>
      </c>
      <c r="AY147" s="3" t="s">
        <v>79</v>
      </c>
      <c r="BE147" s="118">
        <f t="shared" ref="BE147:BE157" si="14">IF(N147="základná",J147,0)</f>
        <v>0</v>
      </c>
      <c r="BF147" s="118">
        <f t="shared" ref="BF147:BF157" si="15">IF(N147="znížená",J147,0)</f>
        <v>0</v>
      </c>
      <c r="BG147" s="118">
        <f t="shared" ref="BG147:BG157" si="16">IF(N147="zákl. prenesená",J147,0)</f>
        <v>0</v>
      </c>
      <c r="BH147" s="118">
        <f t="shared" ref="BH147:BH157" si="17">IF(N147="zníž. prenesená",J147,0)</f>
        <v>0</v>
      </c>
      <c r="BI147" s="118">
        <f t="shared" ref="BI147:BI157" si="18">IF(N147="nulová",J147,0)</f>
        <v>0</v>
      </c>
      <c r="BJ147" s="3" t="s">
        <v>88</v>
      </c>
      <c r="BK147" s="118">
        <f t="shared" ref="BK147:BK157" si="19">ROUND(I147*H147,2)</f>
        <v>0</v>
      </c>
      <c r="BL147" s="3" t="s">
        <v>111</v>
      </c>
      <c r="BM147" s="117" t="s">
        <v>157</v>
      </c>
    </row>
    <row r="148" spans="1:65" s="15" customFormat="1" ht="16.5" customHeight="1">
      <c r="A148" s="12"/>
      <c r="B148" s="104"/>
      <c r="C148" s="119" t="s">
        <v>158</v>
      </c>
      <c r="D148" s="119" t="s">
        <v>130</v>
      </c>
      <c r="E148" s="120" t="s">
        <v>159</v>
      </c>
      <c r="F148" s="121" t="s">
        <v>160</v>
      </c>
      <c r="G148" s="122" t="s">
        <v>110</v>
      </c>
      <c r="H148" s="123">
        <v>8</v>
      </c>
      <c r="I148" s="123"/>
      <c r="J148" s="124">
        <f t="shared" si="10"/>
        <v>0</v>
      </c>
      <c r="K148" s="125"/>
      <c r="L148" s="126"/>
      <c r="M148" s="127" t="s">
        <v>10</v>
      </c>
      <c r="N148" s="128" t="s">
        <v>31</v>
      </c>
      <c r="O148" s="114"/>
      <c r="P148" s="115">
        <f t="shared" si="11"/>
        <v>0</v>
      </c>
      <c r="Q148" s="115">
        <v>1.4E-3</v>
      </c>
      <c r="R148" s="115">
        <f t="shared" si="12"/>
        <v>1.12E-2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133</v>
      </c>
      <c r="AT148" s="117" t="s">
        <v>130</v>
      </c>
      <c r="AU148" s="117" t="s">
        <v>88</v>
      </c>
      <c r="AY148" s="3" t="s">
        <v>79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88</v>
      </c>
      <c r="BK148" s="118">
        <f t="shared" si="19"/>
        <v>0</v>
      </c>
      <c r="BL148" s="3" t="s">
        <v>111</v>
      </c>
      <c r="BM148" s="117" t="s">
        <v>161</v>
      </c>
    </row>
    <row r="149" spans="1:65" s="15" customFormat="1" ht="21.75" customHeight="1">
      <c r="A149" s="12"/>
      <c r="B149" s="104"/>
      <c r="C149" s="105" t="s">
        <v>162</v>
      </c>
      <c r="D149" s="105" t="s">
        <v>83</v>
      </c>
      <c r="E149" s="106" t="s">
        <v>163</v>
      </c>
      <c r="F149" s="107" t="s">
        <v>164</v>
      </c>
      <c r="G149" s="108" t="s">
        <v>124</v>
      </c>
      <c r="H149" s="109">
        <v>1</v>
      </c>
      <c r="I149" s="109"/>
      <c r="J149" s="110">
        <f t="shared" si="10"/>
        <v>0</v>
      </c>
      <c r="K149" s="111"/>
      <c r="L149" s="13"/>
      <c r="M149" s="112" t="s">
        <v>10</v>
      </c>
      <c r="N149" s="113" t="s">
        <v>31</v>
      </c>
      <c r="O149" s="114"/>
      <c r="P149" s="115">
        <f t="shared" si="11"/>
        <v>0</v>
      </c>
      <c r="Q149" s="115">
        <v>0</v>
      </c>
      <c r="R149" s="115">
        <f t="shared" si="12"/>
        <v>0</v>
      </c>
      <c r="S149" s="115">
        <v>0</v>
      </c>
      <c r="T149" s="116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111</v>
      </c>
      <c r="AT149" s="117" t="s">
        <v>83</v>
      </c>
      <c r="AU149" s="117" t="s">
        <v>88</v>
      </c>
      <c r="AY149" s="3" t="s">
        <v>79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3" t="s">
        <v>88</v>
      </c>
      <c r="BK149" s="118">
        <f t="shared" si="19"/>
        <v>0</v>
      </c>
      <c r="BL149" s="3" t="s">
        <v>111</v>
      </c>
      <c r="BM149" s="117" t="s">
        <v>165</v>
      </c>
    </row>
    <row r="150" spans="1:65" s="15" customFormat="1" ht="21.75" customHeight="1">
      <c r="A150" s="12"/>
      <c r="B150" s="104"/>
      <c r="C150" s="119" t="s">
        <v>166</v>
      </c>
      <c r="D150" s="119" t="s">
        <v>130</v>
      </c>
      <c r="E150" s="120" t="s">
        <v>167</v>
      </c>
      <c r="F150" s="121" t="s">
        <v>168</v>
      </c>
      <c r="G150" s="122" t="s">
        <v>124</v>
      </c>
      <c r="H150" s="123">
        <v>1</v>
      </c>
      <c r="I150" s="123"/>
      <c r="J150" s="124">
        <f t="shared" si="10"/>
        <v>0</v>
      </c>
      <c r="K150" s="125"/>
      <c r="L150" s="126"/>
      <c r="M150" s="127" t="s">
        <v>10</v>
      </c>
      <c r="N150" s="128" t="s">
        <v>31</v>
      </c>
      <c r="O150" s="114"/>
      <c r="P150" s="115">
        <f t="shared" si="11"/>
        <v>0</v>
      </c>
      <c r="Q150" s="115">
        <v>2.7000000000000001E-3</v>
      </c>
      <c r="R150" s="115">
        <f t="shared" si="12"/>
        <v>2.7000000000000001E-3</v>
      </c>
      <c r="S150" s="115">
        <v>0</v>
      </c>
      <c r="T150" s="116">
        <f t="shared" si="1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133</v>
      </c>
      <c r="AT150" s="117" t="s">
        <v>130</v>
      </c>
      <c r="AU150" s="117" t="s">
        <v>88</v>
      </c>
      <c r="AY150" s="3" t="s">
        <v>79</v>
      </c>
      <c r="BE150" s="118">
        <f t="shared" si="14"/>
        <v>0</v>
      </c>
      <c r="BF150" s="118">
        <f t="shared" si="15"/>
        <v>0</v>
      </c>
      <c r="BG150" s="118">
        <f t="shared" si="16"/>
        <v>0</v>
      </c>
      <c r="BH150" s="118">
        <f t="shared" si="17"/>
        <v>0</v>
      </c>
      <c r="BI150" s="118">
        <f t="shared" si="18"/>
        <v>0</v>
      </c>
      <c r="BJ150" s="3" t="s">
        <v>88</v>
      </c>
      <c r="BK150" s="118">
        <f t="shared" si="19"/>
        <v>0</v>
      </c>
      <c r="BL150" s="3" t="s">
        <v>111</v>
      </c>
      <c r="BM150" s="117" t="s">
        <v>169</v>
      </c>
    </row>
    <row r="151" spans="1:65" s="15" customFormat="1" ht="21.75" customHeight="1">
      <c r="A151" s="12"/>
      <c r="B151" s="104"/>
      <c r="C151" s="105" t="s">
        <v>170</v>
      </c>
      <c r="D151" s="105" t="s">
        <v>83</v>
      </c>
      <c r="E151" s="106" t="s">
        <v>171</v>
      </c>
      <c r="F151" s="107" t="s">
        <v>172</v>
      </c>
      <c r="G151" s="108" t="s">
        <v>124</v>
      </c>
      <c r="H151" s="109">
        <v>1</v>
      </c>
      <c r="I151" s="109"/>
      <c r="J151" s="110">
        <f t="shared" si="10"/>
        <v>0</v>
      </c>
      <c r="K151" s="111"/>
      <c r="L151" s="13"/>
      <c r="M151" s="112" t="s">
        <v>10</v>
      </c>
      <c r="N151" s="113" t="s">
        <v>31</v>
      </c>
      <c r="O151" s="114"/>
      <c r="P151" s="115">
        <f t="shared" si="11"/>
        <v>0</v>
      </c>
      <c r="Q151" s="115">
        <v>0</v>
      </c>
      <c r="R151" s="115">
        <f t="shared" si="12"/>
        <v>0</v>
      </c>
      <c r="S151" s="115">
        <v>0</v>
      </c>
      <c r="T151" s="116">
        <f t="shared" si="1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111</v>
      </c>
      <c r="AT151" s="117" t="s">
        <v>83</v>
      </c>
      <c r="AU151" s="117" t="s">
        <v>88</v>
      </c>
      <c r="AY151" s="3" t="s">
        <v>79</v>
      </c>
      <c r="BE151" s="118">
        <f t="shared" si="14"/>
        <v>0</v>
      </c>
      <c r="BF151" s="118">
        <f t="shared" si="15"/>
        <v>0</v>
      </c>
      <c r="BG151" s="118">
        <f t="shared" si="16"/>
        <v>0</v>
      </c>
      <c r="BH151" s="118">
        <f t="shared" si="17"/>
        <v>0</v>
      </c>
      <c r="BI151" s="118">
        <f t="shared" si="18"/>
        <v>0</v>
      </c>
      <c r="BJ151" s="3" t="s">
        <v>88</v>
      </c>
      <c r="BK151" s="118">
        <f t="shared" si="19"/>
        <v>0</v>
      </c>
      <c r="BL151" s="3" t="s">
        <v>111</v>
      </c>
      <c r="BM151" s="117" t="s">
        <v>173</v>
      </c>
    </row>
    <row r="152" spans="1:65" s="15" customFormat="1" ht="16.5" customHeight="1">
      <c r="A152" s="12"/>
      <c r="B152" s="104"/>
      <c r="C152" s="119" t="s">
        <v>174</v>
      </c>
      <c r="D152" s="119" t="s">
        <v>130</v>
      </c>
      <c r="E152" s="120" t="s">
        <v>175</v>
      </c>
      <c r="F152" s="121" t="s">
        <v>176</v>
      </c>
      <c r="G152" s="122" t="s">
        <v>124</v>
      </c>
      <c r="H152" s="123">
        <v>1</v>
      </c>
      <c r="I152" s="123"/>
      <c r="J152" s="124">
        <f t="shared" si="10"/>
        <v>0</v>
      </c>
      <c r="K152" s="125"/>
      <c r="L152" s="126"/>
      <c r="M152" s="127" t="s">
        <v>10</v>
      </c>
      <c r="N152" s="128" t="s">
        <v>31</v>
      </c>
      <c r="O152" s="114"/>
      <c r="P152" s="115">
        <f t="shared" si="11"/>
        <v>0</v>
      </c>
      <c r="Q152" s="115">
        <v>6.7000000000000002E-4</v>
      </c>
      <c r="R152" s="115">
        <f t="shared" si="12"/>
        <v>6.7000000000000002E-4</v>
      </c>
      <c r="S152" s="115">
        <v>0</v>
      </c>
      <c r="T152" s="116">
        <f t="shared" si="1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133</v>
      </c>
      <c r="AT152" s="117" t="s">
        <v>130</v>
      </c>
      <c r="AU152" s="117" t="s">
        <v>88</v>
      </c>
      <c r="AY152" s="3" t="s">
        <v>79</v>
      </c>
      <c r="BE152" s="118">
        <f t="shared" si="14"/>
        <v>0</v>
      </c>
      <c r="BF152" s="118">
        <f t="shared" si="15"/>
        <v>0</v>
      </c>
      <c r="BG152" s="118">
        <f t="shared" si="16"/>
        <v>0</v>
      </c>
      <c r="BH152" s="118">
        <f t="shared" si="17"/>
        <v>0</v>
      </c>
      <c r="BI152" s="118">
        <f t="shared" si="18"/>
        <v>0</v>
      </c>
      <c r="BJ152" s="3" t="s">
        <v>88</v>
      </c>
      <c r="BK152" s="118">
        <f t="shared" si="19"/>
        <v>0</v>
      </c>
      <c r="BL152" s="3" t="s">
        <v>111</v>
      </c>
      <c r="BM152" s="117" t="s">
        <v>177</v>
      </c>
    </row>
    <row r="153" spans="1:65" s="15" customFormat="1" ht="21.75" customHeight="1">
      <c r="A153" s="12"/>
      <c r="B153" s="104"/>
      <c r="C153" s="105" t="s">
        <v>178</v>
      </c>
      <c r="D153" s="105" t="s">
        <v>83</v>
      </c>
      <c r="E153" s="106" t="s">
        <v>179</v>
      </c>
      <c r="F153" s="107" t="s">
        <v>180</v>
      </c>
      <c r="G153" s="108" t="s">
        <v>124</v>
      </c>
      <c r="H153" s="109">
        <v>1</v>
      </c>
      <c r="I153" s="109"/>
      <c r="J153" s="110">
        <f t="shared" si="10"/>
        <v>0</v>
      </c>
      <c r="K153" s="111"/>
      <c r="L153" s="13"/>
      <c r="M153" s="112" t="s">
        <v>10</v>
      </c>
      <c r="N153" s="113" t="s">
        <v>31</v>
      </c>
      <c r="O153" s="114"/>
      <c r="P153" s="115">
        <f t="shared" si="11"/>
        <v>0</v>
      </c>
      <c r="Q153" s="115">
        <v>0</v>
      </c>
      <c r="R153" s="115">
        <f t="shared" si="12"/>
        <v>0</v>
      </c>
      <c r="S153" s="115">
        <v>0</v>
      </c>
      <c r="T153" s="116">
        <f t="shared" si="1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111</v>
      </c>
      <c r="AT153" s="117" t="s">
        <v>83</v>
      </c>
      <c r="AU153" s="117" t="s">
        <v>88</v>
      </c>
      <c r="AY153" s="3" t="s">
        <v>79</v>
      </c>
      <c r="BE153" s="118">
        <f t="shared" si="14"/>
        <v>0</v>
      </c>
      <c r="BF153" s="118">
        <f t="shared" si="15"/>
        <v>0</v>
      </c>
      <c r="BG153" s="118">
        <f t="shared" si="16"/>
        <v>0</v>
      </c>
      <c r="BH153" s="118">
        <f t="shared" si="17"/>
        <v>0</v>
      </c>
      <c r="BI153" s="118">
        <f t="shared" si="18"/>
        <v>0</v>
      </c>
      <c r="BJ153" s="3" t="s">
        <v>88</v>
      </c>
      <c r="BK153" s="118">
        <f t="shared" si="19"/>
        <v>0</v>
      </c>
      <c r="BL153" s="3" t="s">
        <v>111</v>
      </c>
      <c r="BM153" s="117" t="s">
        <v>181</v>
      </c>
    </row>
    <row r="154" spans="1:65" s="15" customFormat="1" ht="21.75" customHeight="1">
      <c r="A154" s="12"/>
      <c r="B154" s="104"/>
      <c r="C154" s="119" t="s">
        <v>182</v>
      </c>
      <c r="D154" s="119" t="s">
        <v>130</v>
      </c>
      <c r="E154" s="120" t="s">
        <v>183</v>
      </c>
      <c r="F154" s="121" t="s">
        <v>184</v>
      </c>
      <c r="G154" s="122" t="s">
        <v>124</v>
      </c>
      <c r="H154" s="123">
        <v>1</v>
      </c>
      <c r="I154" s="123"/>
      <c r="J154" s="124">
        <f t="shared" si="10"/>
        <v>0</v>
      </c>
      <c r="K154" s="125"/>
      <c r="L154" s="126"/>
      <c r="M154" s="127" t="s">
        <v>10</v>
      </c>
      <c r="N154" s="128" t="s">
        <v>31</v>
      </c>
      <c r="O154" s="114"/>
      <c r="P154" s="115">
        <f t="shared" si="11"/>
        <v>0</v>
      </c>
      <c r="Q154" s="115">
        <v>4.8999999999999998E-3</v>
      </c>
      <c r="R154" s="115">
        <f t="shared" si="12"/>
        <v>4.8999999999999998E-3</v>
      </c>
      <c r="S154" s="115">
        <v>0</v>
      </c>
      <c r="T154" s="116">
        <f t="shared" si="1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133</v>
      </c>
      <c r="AT154" s="117" t="s">
        <v>130</v>
      </c>
      <c r="AU154" s="117" t="s">
        <v>88</v>
      </c>
      <c r="AY154" s="3" t="s">
        <v>79</v>
      </c>
      <c r="BE154" s="118">
        <f t="shared" si="14"/>
        <v>0</v>
      </c>
      <c r="BF154" s="118">
        <f t="shared" si="15"/>
        <v>0</v>
      </c>
      <c r="BG154" s="118">
        <f t="shared" si="16"/>
        <v>0</v>
      </c>
      <c r="BH154" s="118">
        <f t="shared" si="17"/>
        <v>0</v>
      </c>
      <c r="BI154" s="118">
        <f t="shared" si="18"/>
        <v>0</v>
      </c>
      <c r="BJ154" s="3" t="s">
        <v>88</v>
      </c>
      <c r="BK154" s="118">
        <f t="shared" si="19"/>
        <v>0</v>
      </c>
      <c r="BL154" s="3" t="s">
        <v>111</v>
      </c>
      <c r="BM154" s="117" t="s">
        <v>185</v>
      </c>
    </row>
    <row r="155" spans="1:65" s="15" customFormat="1" ht="24.15" customHeight="1">
      <c r="A155" s="12"/>
      <c r="B155" s="104"/>
      <c r="C155" s="105" t="s">
        <v>186</v>
      </c>
      <c r="D155" s="105" t="s">
        <v>83</v>
      </c>
      <c r="E155" s="106" t="s">
        <v>187</v>
      </c>
      <c r="F155" s="107" t="s">
        <v>188</v>
      </c>
      <c r="G155" s="108" t="s">
        <v>142</v>
      </c>
      <c r="H155" s="109"/>
      <c r="I155" s="109"/>
      <c r="J155" s="110">
        <f t="shared" si="10"/>
        <v>0</v>
      </c>
      <c r="K155" s="111"/>
      <c r="L155" s="13"/>
      <c r="M155" s="112" t="s">
        <v>10</v>
      </c>
      <c r="N155" s="113" t="s">
        <v>31</v>
      </c>
      <c r="O155" s="114"/>
      <c r="P155" s="115">
        <f t="shared" si="11"/>
        <v>0</v>
      </c>
      <c r="Q155" s="115">
        <v>0</v>
      </c>
      <c r="R155" s="115">
        <f t="shared" si="12"/>
        <v>0</v>
      </c>
      <c r="S155" s="115">
        <v>0</v>
      </c>
      <c r="T155" s="116">
        <f t="shared" si="1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111</v>
      </c>
      <c r="AT155" s="117" t="s">
        <v>83</v>
      </c>
      <c r="AU155" s="117" t="s">
        <v>88</v>
      </c>
      <c r="AY155" s="3" t="s">
        <v>79</v>
      </c>
      <c r="BE155" s="118">
        <f t="shared" si="14"/>
        <v>0</v>
      </c>
      <c r="BF155" s="118">
        <f t="shared" si="15"/>
        <v>0</v>
      </c>
      <c r="BG155" s="118">
        <f t="shared" si="16"/>
        <v>0</v>
      </c>
      <c r="BH155" s="118">
        <f t="shared" si="17"/>
        <v>0</v>
      </c>
      <c r="BI155" s="118">
        <f t="shared" si="18"/>
        <v>0</v>
      </c>
      <c r="BJ155" s="3" t="s">
        <v>88</v>
      </c>
      <c r="BK155" s="118">
        <f t="shared" si="19"/>
        <v>0</v>
      </c>
      <c r="BL155" s="3" t="s">
        <v>111</v>
      </c>
      <c r="BM155" s="117" t="s">
        <v>189</v>
      </c>
    </row>
    <row r="156" spans="1:65" s="15" customFormat="1" ht="37.799999999999997" customHeight="1">
      <c r="A156" s="12"/>
      <c r="B156" s="104"/>
      <c r="C156" s="105" t="s">
        <v>190</v>
      </c>
      <c r="D156" s="105" t="s">
        <v>83</v>
      </c>
      <c r="E156" s="106" t="s">
        <v>191</v>
      </c>
      <c r="F156" s="107" t="s">
        <v>192</v>
      </c>
      <c r="G156" s="108" t="s">
        <v>142</v>
      </c>
      <c r="H156" s="109"/>
      <c r="I156" s="109"/>
      <c r="J156" s="110">
        <f t="shared" si="10"/>
        <v>0</v>
      </c>
      <c r="K156" s="111"/>
      <c r="L156" s="13"/>
      <c r="M156" s="112" t="s">
        <v>10</v>
      </c>
      <c r="N156" s="113" t="s">
        <v>31</v>
      </c>
      <c r="O156" s="114"/>
      <c r="P156" s="115">
        <f t="shared" si="11"/>
        <v>0</v>
      </c>
      <c r="Q156" s="115">
        <v>0</v>
      </c>
      <c r="R156" s="115">
        <f t="shared" si="12"/>
        <v>0</v>
      </c>
      <c r="S156" s="115">
        <v>0</v>
      </c>
      <c r="T156" s="116">
        <f t="shared" si="1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111</v>
      </c>
      <c r="AT156" s="117" t="s">
        <v>83</v>
      </c>
      <c r="AU156" s="117" t="s">
        <v>88</v>
      </c>
      <c r="AY156" s="3" t="s">
        <v>79</v>
      </c>
      <c r="BE156" s="118">
        <f t="shared" si="14"/>
        <v>0</v>
      </c>
      <c r="BF156" s="118">
        <f t="shared" si="15"/>
        <v>0</v>
      </c>
      <c r="BG156" s="118">
        <f t="shared" si="16"/>
        <v>0</v>
      </c>
      <c r="BH156" s="118">
        <f t="shared" si="17"/>
        <v>0</v>
      </c>
      <c r="BI156" s="118">
        <f t="shared" si="18"/>
        <v>0</v>
      </c>
      <c r="BJ156" s="3" t="s">
        <v>88</v>
      </c>
      <c r="BK156" s="118">
        <f t="shared" si="19"/>
        <v>0</v>
      </c>
      <c r="BL156" s="3" t="s">
        <v>111</v>
      </c>
      <c r="BM156" s="117" t="s">
        <v>193</v>
      </c>
    </row>
    <row r="157" spans="1:65" s="15" customFormat="1" ht="37.799999999999997" customHeight="1">
      <c r="A157" s="12"/>
      <c r="B157" s="104"/>
      <c r="C157" s="105" t="s">
        <v>194</v>
      </c>
      <c r="D157" s="105" t="s">
        <v>83</v>
      </c>
      <c r="E157" s="106" t="s">
        <v>195</v>
      </c>
      <c r="F157" s="107" t="s">
        <v>196</v>
      </c>
      <c r="G157" s="108" t="s">
        <v>142</v>
      </c>
      <c r="H157" s="109"/>
      <c r="I157" s="109"/>
      <c r="J157" s="110">
        <f t="shared" si="10"/>
        <v>0</v>
      </c>
      <c r="K157" s="111"/>
      <c r="L157" s="13"/>
      <c r="M157" s="112" t="s">
        <v>10</v>
      </c>
      <c r="N157" s="113" t="s">
        <v>31</v>
      </c>
      <c r="O157" s="114"/>
      <c r="P157" s="115">
        <f t="shared" si="11"/>
        <v>0</v>
      </c>
      <c r="Q157" s="115">
        <v>0</v>
      </c>
      <c r="R157" s="115">
        <f t="shared" si="12"/>
        <v>0</v>
      </c>
      <c r="S157" s="115">
        <v>0</v>
      </c>
      <c r="T157" s="116">
        <f t="shared" si="1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111</v>
      </c>
      <c r="AT157" s="117" t="s">
        <v>83</v>
      </c>
      <c r="AU157" s="117" t="s">
        <v>88</v>
      </c>
      <c r="AY157" s="3" t="s">
        <v>79</v>
      </c>
      <c r="BE157" s="118">
        <f t="shared" si="14"/>
        <v>0</v>
      </c>
      <c r="BF157" s="118">
        <f t="shared" si="15"/>
        <v>0</v>
      </c>
      <c r="BG157" s="118">
        <f t="shared" si="16"/>
        <v>0</v>
      </c>
      <c r="BH157" s="118">
        <f t="shared" si="17"/>
        <v>0</v>
      </c>
      <c r="BI157" s="118">
        <f t="shared" si="18"/>
        <v>0</v>
      </c>
      <c r="BJ157" s="3" t="s">
        <v>88</v>
      </c>
      <c r="BK157" s="118">
        <f t="shared" si="19"/>
        <v>0</v>
      </c>
      <c r="BL157" s="3" t="s">
        <v>111</v>
      </c>
      <c r="BM157" s="117" t="s">
        <v>197</v>
      </c>
    </row>
    <row r="158" spans="1:65" s="91" customFormat="1" ht="22.8" customHeight="1">
      <c r="B158" s="92"/>
      <c r="D158" s="93" t="s">
        <v>75</v>
      </c>
      <c r="E158" s="102" t="s">
        <v>198</v>
      </c>
      <c r="F158" s="102" t="s">
        <v>199</v>
      </c>
      <c r="I158" s="95"/>
      <c r="J158" s="103">
        <f>BK158</f>
        <v>0</v>
      </c>
      <c r="L158" s="92"/>
      <c r="M158" s="96"/>
      <c r="N158" s="97"/>
      <c r="O158" s="97"/>
      <c r="P158" s="98">
        <f>P159</f>
        <v>0</v>
      </c>
      <c r="Q158" s="97"/>
      <c r="R158" s="98">
        <f>R159</f>
        <v>9.0000000000000008E-4</v>
      </c>
      <c r="S158" s="97"/>
      <c r="T158" s="99">
        <f>T159</f>
        <v>0</v>
      </c>
      <c r="AR158" s="93" t="s">
        <v>88</v>
      </c>
      <c r="AT158" s="100" t="s">
        <v>75</v>
      </c>
      <c r="AU158" s="100" t="s">
        <v>78</v>
      </c>
      <c r="AY158" s="93" t="s">
        <v>79</v>
      </c>
      <c r="BK158" s="101">
        <f>BK159</f>
        <v>0</v>
      </c>
    </row>
    <row r="159" spans="1:65" s="15" customFormat="1" ht="33" customHeight="1">
      <c r="A159" s="12"/>
      <c r="B159" s="104"/>
      <c r="C159" s="105" t="s">
        <v>200</v>
      </c>
      <c r="D159" s="105" t="s">
        <v>83</v>
      </c>
      <c r="E159" s="106" t="s">
        <v>201</v>
      </c>
      <c r="F159" s="107" t="s">
        <v>202</v>
      </c>
      <c r="G159" s="108" t="s">
        <v>110</v>
      </c>
      <c r="H159" s="109">
        <v>10</v>
      </c>
      <c r="I159" s="109"/>
      <c r="J159" s="110">
        <f>ROUND(I159*H159,2)</f>
        <v>0</v>
      </c>
      <c r="K159" s="111"/>
      <c r="L159" s="13"/>
      <c r="M159" s="112" t="s">
        <v>10</v>
      </c>
      <c r="N159" s="113" t="s">
        <v>31</v>
      </c>
      <c r="O159" s="114"/>
      <c r="P159" s="115">
        <f>O159*H159</f>
        <v>0</v>
      </c>
      <c r="Q159" s="115">
        <v>9.0000000000000006E-5</v>
      </c>
      <c r="R159" s="115">
        <f>Q159*H159</f>
        <v>9.0000000000000008E-4</v>
      </c>
      <c r="S159" s="115">
        <v>0</v>
      </c>
      <c r="T159" s="116">
        <f>S159*H159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111</v>
      </c>
      <c r="AT159" s="117" t="s">
        <v>83</v>
      </c>
      <c r="AU159" s="117" t="s">
        <v>88</v>
      </c>
      <c r="AY159" s="3" t="s">
        <v>79</v>
      </c>
      <c r="BE159" s="118">
        <f>IF(N159="základná",J159,0)</f>
        <v>0</v>
      </c>
      <c r="BF159" s="118">
        <f>IF(N159="znížená",J159,0)</f>
        <v>0</v>
      </c>
      <c r="BG159" s="118">
        <f>IF(N159="zákl. prenesená",J159,0)</f>
        <v>0</v>
      </c>
      <c r="BH159" s="118">
        <f>IF(N159="zníž. prenesená",J159,0)</f>
        <v>0</v>
      </c>
      <c r="BI159" s="118">
        <f>IF(N159="nulová",J159,0)</f>
        <v>0</v>
      </c>
      <c r="BJ159" s="3" t="s">
        <v>88</v>
      </c>
      <c r="BK159" s="118">
        <f>ROUND(I159*H159,2)</f>
        <v>0</v>
      </c>
      <c r="BL159" s="3" t="s">
        <v>111</v>
      </c>
      <c r="BM159" s="117" t="s">
        <v>203</v>
      </c>
    </row>
    <row r="160" spans="1:65" s="91" customFormat="1" ht="25.95" customHeight="1">
      <c r="B160" s="92"/>
      <c r="D160" s="93" t="s">
        <v>75</v>
      </c>
      <c r="E160" s="94" t="s">
        <v>130</v>
      </c>
      <c r="F160" s="94" t="s">
        <v>130</v>
      </c>
      <c r="I160" s="95"/>
      <c r="J160" s="72">
        <f>BK160</f>
        <v>0</v>
      </c>
      <c r="L160" s="92"/>
      <c r="M160" s="96"/>
      <c r="N160" s="97"/>
      <c r="O160" s="97"/>
      <c r="P160" s="98">
        <f>P161</f>
        <v>0</v>
      </c>
      <c r="Q160" s="97"/>
      <c r="R160" s="98">
        <f>R161</f>
        <v>0</v>
      </c>
      <c r="S160" s="97"/>
      <c r="T160" s="99">
        <f>T161</f>
        <v>0</v>
      </c>
      <c r="AR160" s="93" t="s">
        <v>204</v>
      </c>
      <c r="AT160" s="100" t="s">
        <v>75</v>
      </c>
      <c r="AU160" s="100" t="s">
        <v>2</v>
      </c>
      <c r="AY160" s="93" t="s">
        <v>79</v>
      </c>
      <c r="BK160" s="101">
        <f>BK161</f>
        <v>0</v>
      </c>
    </row>
    <row r="161" spans="1:65" s="91" customFormat="1" ht="22.8" customHeight="1">
      <c r="B161" s="92"/>
      <c r="D161" s="93" t="s">
        <v>75</v>
      </c>
      <c r="E161" s="102" t="s">
        <v>205</v>
      </c>
      <c r="F161" s="102" t="s">
        <v>206</v>
      </c>
      <c r="I161" s="95"/>
      <c r="J161" s="103">
        <f>BK161</f>
        <v>0</v>
      </c>
      <c r="L161" s="92"/>
      <c r="M161" s="96"/>
      <c r="N161" s="97"/>
      <c r="O161" s="97"/>
      <c r="P161" s="98">
        <f>SUM(P162:P165)</f>
        <v>0</v>
      </c>
      <c r="Q161" s="97"/>
      <c r="R161" s="98">
        <f>SUM(R162:R165)</f>
        <v>0</v>
      </c>
      <c r="S161" s="97"/>
      <c r="T161" s="99">
        <f>SUM(T162:T165)</f>
        <v>0</v>
      </c>
      <c r="AR161" s="93" t="s">
        <v>204</v>
      </c>
      <c r="AT161" s="100" t="s">
        <v>75</v>
      </c>
      <c r="AU161" s="100" t="s">
        <v>78</v>
      </c>
      <c r="AY161" s="93" t="s">
        <v>79</v>
      </c>
      <c r="BK161" s="101">
        <f>SUM(BK162:BK165)</f>
        <v>0</v>
      </c>
    </row>
    <row r="162" spans="1:65" s="15" customFormat="1" ht="16.5" customHeight="1">
      <c r="A162" s="12"/>
      <c r="B162" s="104"/>
      <c r="C162" s="105" t="s">
        <v>207</v>
      </c>
      <c r="D162" s="105" t="s">
        <v>83</v>
      </c>
      <c r="E162" s="106" t="s">
        <v>208</v>
      </c>
      <c r="F162" s="107" t="s">
        <v>209</v>
      </c>
      <c r="G162" s="108" t="s">
        <v>210</v>
      </c>
      <c r="H162" s="109">
        <v>1</v>
      </c>
      <c r="I162" s="109"/>
      <c r="J162" s="110">
        <f>ROUND(I162*H162,2)</f>
        <v>0</v>
      </c>
      <c r="K162" s="111"/>
      <c r="L162" s="13"/>
      <c r="M162" s="112" t="s">
        <v>10</v>
      </c>
      <c r="N162" s="113" t="s">
        <v>31</v>
      </c>
      <c r="O162" s="114"/>
      <c r="P162" s="115">
        <f>O162*H162</f>
        <v>0</v>
      </c>
      <c r="Q162" s="115">
        <v>0</v>
      </c>
      <c r="R162" s="115">
        <f>Q162*H162</f>
        <v>0</v>
      </c>
      <c r="S162" s="115">
        <v>0</v>
      </c>
      <c r="T162" s="116">
        <f>S162*H162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211</v>
      </c>
      <c r="AT162" s="117" t="s">
        <v>83</v>
      </c>
      <c r="AU162" s="117" t="s">
        <v>88</v>
      </c>
      <c r="AY162" s="3" t="s">
        <v>79</v>
      </c>
      <c r="BE162" s="118">
        <f>IF(N162="základná",J162,0)</f>
        <v>0</v>
      </c>
      <c r="BF162" s="118">
        <f>IF(N162="znížená",J162,0)</f>
        <v>0</v>
      </c>
      <c r="BG162" s="118">
        <f>IF(N162="zákl. prenesená",J162,0)</f>
        <v>0</v>
      </c>
      <c r="BH162" s="118">
        <f>IF(N162="zníž. prenesená",J162,0)</f>
        <v>0</v>
      </c>
      <c r="BI162" s="118">
        <f>IF(N162="nulová",J162,0)</f>
        <v>0</v>
      </c>
      <c r="BJ162" s="3" t="s">
        <v>88</v>
      </c>
      <c r="BK162" s="118">
        <f>ROUND(I162*H162,2)</f>
        <v>0</v>
      </c>
      <c r="BL162" s="3" t="s">
        <v>211</v>
      </c>
      <c r="BM162" s="117" t="s">
        <v>212</v>
      </c>
    </row>
    <row r="163" spans="1:65" s="15" customFormat="1" ht="24.15" customHeight="1">
      <c r="A163" s="12"/>
      <c r="B163" s="104"/>
      <c r="C163" s="105" t="s">
        <v>213</v>
      </c>
      <c r="D163" s="105" t="s">
        <v>83</v>
      </c>
      <c r="E163" s="106" t="s">
        <v>214</v>
      </c>
      <c r="F163" s="107" t="s">
        <v>215</v>
      </c>
      <c r="G163" s="108" t="s">
        <v>110</v>
      </c>
      <c r="H163" s="109">
        <v>10</v>
      </c>
      <c r="I163" s="109"/>
      <c r="J163" s="110">
        <f>ROUND(I163*H163,2)</f>
        <v>0</v>
      </c>
      <c r="K163" s="111"/>
      <c r="L163" s="13"/>
      <c r="M163" s="112" t="s">
        <v>10</v>
      </c>
      <c r="N163" s="113" t="s">
        <v>31</v>
      </c>
      <c r="O163" s="114"/>
      <c r="P163" s="115">
        <f>O163*H163</f>
        <v>0</v>
      </c>
      <c r="Q163" s="115">
        <v>0</v>
      </c>
      <c r="R163" s="115">
        <f>Q163*H163</f>
        <v>0</v>
      </c>
      <c r="S163" s="115">
        <v>0</v>
      </c>
      <c r="T163" s="116">
        <f>S163*H163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211</v>
      </c>
      <c r="AT163" s="117" t="s">
        <v>83</v>
      </c>
      <c r="AU163" s="117" t="s">
        <v>88</v>
      </c>
      <c r="AY163" s="3" t="s">
        <v>79</v>
      </c>
      <c r="BE163" s="118">
        <f>IF(N163="základná",J163,0)</f>
        <v>0</v>
      </c>
      <c r="BF163" s="118">
        <f>IF(N163="znížená",J163,0)</f>
        <v>0</v>
      </c>
      <c r="BG163" s="118">
        <f>IF(N163="zákl. prenesená",J163,0)</f>
        <v>0</v>
      </c>
      <c r="BH163" s="118">
        <f>IF(N163="zníž. prenesená",J163,0)</f>
        <v>0</v>
      </c>
      <c r="BI163" s="118">
        <f>IF(N163="nulová",J163,0)</f>
        <v>0</v>
      </c>
      <c r="BJ163" s="3" t="s">
        <v>88</v>
      </c>
      <c r="BK163" s="118">
        <f>ROUND(I163*H163,2)</f>
        <v>0</v>
      </c>
      <c r="BL163" s="3" t="s">
        <v>211</v>
      </c>
      <c r="BM163" s="117" t="s">
        <v>216</v>
      </c>
    </row>
    <row r="164" spans="1:65" s="15" customFormat="1" ht="16.5" customHeight="1">
      <c r="A164" s="12"/>
      <c r="B164" s="104"/>
      <c r="C164" s="105" t="s">
        <v>217</v>
      </c>
      <c r="D164" s="105" t="s">
        <v>83</v>
      </c>
      <c r="E164" s="106" t="s">
        <v>218</v>
      </c>
      <c r="F164" s="107" t="s">
        <v>219</v>
      </c>
      <c r="G164" s="108" t="s">
        <v>110</v>
      </c>
      <c r="H164" s="109">
        <v>10</v>
      </c>
      <c r="I164" s="109"/>
      <c r="J164" s="110">
        <f>ROUND(I164*H164,2)</f>
        <v>0</v>
      </c>
      <c r="K164" s="111"/>
      <c r="L164" s="13"/>
      <c r="M164" s="112" t="s">
        <v>10</v>
      </c>
      <c r="N164" s="113" t="s">
        <v>31</v>
      </c>
      <c r="O164" s="114"/>
      <c r="P164" s="115">
        <f>O164*H164</f>
        <v>0</v>
      </c>
      <c r="Q164" s="115">
        <v>0</v>
      </c>
      <c r="R164" s="115">
        <f>Q164*H164</f>
        <v>0</v>
      </c>
      <c r="S164" s="115">
        <v>0</v>
      </c>
      <c r="T164" s="116">
        <f>S164*H164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211</v>
      </c>
      <c r="AT164" s="117" t="s">
        <v>83</v>
      </c>
      <c r="AU164" s="117" t="s">
        <v>88</v>
      </c>
      <c r="AY164" s="3" t="s">
        <v>79</v>
      </c>
      <c r="BE164" s="118">
        <f>IF(N164="základná",J164,0)</f>
        <v>0</v>
      </c>
      <c r="BF164" s="118">
        <f>IF(N164="znížená",J164,0)</f>
        <v>0</v>
      </c>
      <c r="BG164" s="118">
        <f>IF(N164="zákl. prenesená",J164,0)</f>
        <v>0</v>
      </c>
      <c r="BH164" s="118">
        <f>IF(N164="zníž. prenesená",J164,0)</f>
        <v>0</v>
      </c>
      <c r="BI164" s="118">
        <f>IF(N164="nulová",J164,0)</f>
        <v>0</v>
      </c>
      <c r="BJ164" s="3" t="s">
        <v>88</v>
      </c>
      <c r="BK164" s="118">
        <f>ROUND(I164*H164,2)</f>
        <v>0</v>
      </c>
      <c r="BL164" s="3" t="s">
        <v>211</v>
      </c>
      <c r="BM164" s="117" t="s">
        <v>220</v>
      </c>
    </row>
    <row r="165" spans="1:65" s="15" customFormat="1" ht="24.15" customHeight="1">
      <c r="A165" s="12"/>
      <c r="B165" s="104"/>
      <c r="C165" s="105" t="s">
        <v>221</v>
      </c>
      <c r="D165" s="105" t="s">
        <v>83</v>
      </c>
      <c r="E165" s="106" t="s">
        <v>222</v>
      </c>
      <c r="F165" s="107" t="s">
        <v>223</v>
      </c>
      <c r="G165" s="108" t="s">
        <v>110</v>
      </c>
      <c r="H165" s="109">
        <v>10</v>
      </c>
      <c r="I165" s="109"/>
      <c r="J165" s="110">
        <f>ROUND(I165*H165,2)</f>
        <v>0</v>
      </c>
      <c r="K165" s="111"/>
      <c r="L165" s="13"/>
      <c r="M165" s="112" t="s">
        <v>10</v>
      </c>
      <c r="N165" s="113" t="s">
        <v>31</v>
      </c>
      <c r="O165" s="114"/>
      <c r="P165" s="115">
        <f>O165*H165</f>
        <v>0</v>
      </c>
      <c r="Q165" s="115">
        <v>0</v>
      </c>
      <c r="R165" s="115">
        <f>Q165*H165</f>
        <v>0</v>
      </c>
      <c r="S165" s="115">
        <v>0</v>
      </c>
      <c r="T165" s="116">
        <f>S165*H165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211</v>
      </c>
      <c r="AT165" s="117" t="s">
        <v>83</v>
      </c>
      <c r="AU165" s="117" t="s">
        <v>88</v>
      </c>
      <c r="AY165" s="3" t="s">
        <v>79</v>
      </c>
      <c r="BE165" s="118">
        <f>IF(N165="základná",J165,0)</f>
        <v>0</v>
      </c>
      <c r="BF165" s="118">
        <f>IF(N165="znížená",J165,0)</f>
        <v>0</v>
      </c>
      <c r="BG165" s="118">
        <f>IF(N165="zákl. prenesená",J165,0)</f>
        <v>0</v>
      </c>
      <c r="BH165" s="118">
        <f>IF(N165="zníž. prenesená",J165,0)</f>
        <v>0</v>
      </c>
      <c r="BI165" s="118">
        <f>IF(N165="nulová",J165,0)</f>
        <v>0</v>
      </c>
      <c r="BJ165" s="3" t="s">
        <v>88</v>
      </c>
      <c r="BK165" s="118">
        <f>ROUND(I165*H165,2)</f>
        <v>0</v>
      </c>
      <c r="BL165" s="3" t="s">
        <v>211</v>
      </c>
      <c r="BM165" s="117" t="s">
        <v>224</v>
      </c>
    </row>
    <row r="166" spans="1:65" s="91" customFormat="1" ht="25.95" customHeight="1">
      <c r="B166" s="92"/>
      <c r="D166" s="93" t="s">
        <v>75</v>
      </c>
      <c r="E166" s="94" t="s">
        <v>225</v>
      </c>
      <c r="F166" s="94" t="s">
        <v>226</v>
      </c>
      <c r="I166" s="95"/>
      <c r="J166" s="72">
        <f>BK166</f>
        <v>0</v>
      </c>
      <c r="L166" s="92"/>
      <c r="M166" s="96"/>
      <c r="N166" s="97"/>
      <c r="O166" s="97"/>
      <c r="P166" s="98">
        <f>P167</f>
        <v>0</v>
      </c>
      <c r="Q166" s="97"/>
      <c r="R166" s="98">
        <f>R167</f>
        <v>0</v>
      </c>
      <c r="S166" s="97"/>
      <c r="T166" s="99">
        <f>T167</f>
        <v>0</v>
      </c>
      <c r="AR166" s="93" t="s">
        <v>87</v>
      </c>
      <c r="AT166" s="100" t="s">
        <v>75</v>
      </c>
      <c r="AU166" s="100" t="s">
        <v>2</v>
      </c>
      <c r="AY166" s="93" t="s">
        <v>79</v>
      </c>
      <c r="BK166" s="101">
        <f>BK167</f>
        <v>0</v>
      </c>
    </row>
    <row r="167" spans="1:65" s="15" customFormat="1" ht="37.799999999999997" customHeight="1">
      <c r="A167" s="12"/>
      <c r="B167" s="104"/>
      <c r="C167" s="105" t="s">
        <v>227</v>
      </c>
      <c r="D167" s="105" t="s">
        <v>83</v>
      </c>
      <c r="E167" s="106" t="s">
        <v>228</v>
      </c>
      <c r="F167" s="107" t="s">
        <v>229</v>
      </c>
      <c r="G167" s="108" t="s">
        <v>230</v>
      </c>
      <c r="H167" s="109">
        <v>8</v>
      </c>
      <c r="I167" s="109"/>
      <c r="J167" s="110">
        <f>ROUND(I167*H167,2)</f>
        <v>0</v>
      </c>
      <c r="K167" s="111"/>
      <c r="L167" s="13"/>
      <c r="M167" s="112" t="s">
        <v>10</v>
      </c>
      <c r="N167" s="113" t="s">
        <v>31</v>
      </c>
      <c r="O167" s="114"/>
      <c r="P167" s="115">
        <f>O167*H167</f>
        <v>0</v>
      </c>
      <c r="Q167" s="115">
        <v>0</v>
      </c>
      <c r="R167" s="115">
        <f>Q167*H167</f>
        <v>0</v>
      </c>
      <c r="S167" s="115">
        <v>0</v>
      </c>
      <c r="T167" s="116">
        <f>S167*H167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231</v>
      </c>
      <c r="AT167" s="117" t="s">
        <v>83</v>
      </c>
      <c r="AU167" s="117" t="s">
        <v>78</v>
      </c>
      <c r="AY167" s="3" t="s">
        <v>79</v>
      </c>
      <c r="BE167" s="118">
        <f>IF(N167="základná",J167,0)</f>
        <v>0</v>
      </c>
      <c r="BF167" s="118">
        <f>IF(N167="znížená",J167,0)</f>
        <v>0</v>
      </c>
      <c r="BG167" s="118">
        <f>IF(N167="zákl. prenesená",J167,0)</f>
        <v>0</v>
      </c>
      <c r="BH167" s="118">
        <f>IF(N167="zníž. prenesená",J167,0)</f>
        <v>0</v>
      </c>
      <c r="BI167" s="118">
        <f>IF(N167="nulová",J167,0)</f>
        <v>0</v>
      </c>
      <c r="BJ167" s="3" t="s">
        <v>88</v>
      </c>
      <c r="BK167" s="118">
        <f>ROUND(I167*H167,2)</f>
        <v>0</v>
      </c>
      <c r="BL167" s="3" t="s">
        <v>231</v>
      </c>
      <c r="BM167" s="117" t="s">
        <v>232</v>
      </c>
    </row>
    <row r="168" spans="1:65" s="91" customFormat="1" ht="25.95" customHeight="1">
      <c r="B168" s="92"/>
      <c r="D168" s="93" t="s">
        <v>75</v>
      </c>
      <c r="E168" s="94" t="s">
        <v>233</v>
      </c>
      <c r="F168" s="94" t="s">
        <v>234</v>
      </c>
      <c r="I168" s="95"/>
      <c r="J168" s="72">
        <f>BK168</f>
        <v>0</v>
      </c>
      <c r="L168" s="92"/>
      <c r="M168" s="96"/>
      <c r="N168" s="97"/>
      <c r="O168" s="97"/>
      <c r="P168" s="98">
        <f>SUM(P169:P171)</f>
        <v>0</v>
      </c>
      <c r="Q168" s="97"/>
      <c r="R168" s="98">
        <f>SUM(R169:R171)</f>
        <v>0</v>
      </c>
      <c r="S168" s="97"/>
      <c r="T168" s="99">
        <f>SUM(T169:T171)</f>
        <v>0</v>
      </c>
      <c r="AR168" s="93" t="s">
        <v>87</v>
      </c>
      <c r="AT168" s="100" t="s">
        <v>75</v>
      </c>
      <c r="AU168" s="100" t="s">
        <v>2</v>
      </c>
      <c r="AY168" s="93" t="s">
        <v>79</v>
      </c>
      <c r="BK168" s="101">
        <f>SUM(BK169:BK171)</f>
        <v>0</v>
      </c>
    </row>
    <row r="169" spans="1:65" s="15" customFormat="1" ht="16.5" customHeight="1">
      <c r="A169" s="12"/>
      <c r="B169" s="104"/>
      <c r="C169" s="105" t="s">
        <v>235</v>
      </c>
      <c r="D169" s="105" t="s">
        <v>83</v>
      </c>
      <c r="E169" s="106" t="s">
        <v>236</v>
      </c>
      <c r="F169" s="107" t="s">
        <v>237</v>
      </c>
      <c r="G169" s="108" t="s">
        <v>238</v>
      </c>
      <c r="H169" s="109">
        <v>1</v>
      </c>
      <c r="I169" s="109"/>
      <c r="J169" s="110">
        <f>ROUND(I169*H169,2)</f>
        <v>0</v>
      </c>
      <c r="K169" s="111"/>
      <c r="L169" s="13"/>
      <c r="M169" s="112" t="s">
        <v>10</v>
      </c>
      <c r="N169" s="113" t="s">
        <v>31</v>
      </c>
      <c r="O169" s="114"/>
      <c r="P169" s="115">
        <f>O169*H169</f>
        <v>0</v>
      </c>
      <c r="Q169" s="115">
        <v>0</v>
      </c>
      <c r="R169" s="115">
        <f>Q169*H169</f>
        <v>0</v>
      </c>
      <c r="S169" s="115">
        <v>0</v>
      </c>
      <c r="T169" s="116">
        <f>S169*H169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231</v>
      </c>
      <c r="AT169" s="117" t="s">
        <v>83</v>
      </c>
      <c r="AU169" s="117" t="s">
        <v>78</v>
      </c>
      <c r="AY169" s="3" t="s">
        <v>79</v>
      </c>
      <c r="BE169" s="118">
        <f>IF(N169="základná",J169,0)</f>
        <v>0</v>
      </c>
      <c r="BF169" s="118">
        <f>IF(N169="znížená",J169,0)</f>
        <v>0</v>
      </c>
      <c r="BG169" s="118">
        <f>IF(N169="zákl. prenesená",J169,0)</f>
        <v>0</v>
      </c>
      <c r="BH169" s="118">
        <f>IF(N169="zníž. prenesená",J169,0)</f>
        <v>0</v>
      </c>
      <c r="BI169" s="118">
        <f>IF(N169="nulová",J169,0)</f>
        <v>0</v>
      </c>
      <c r="BJ169" s="3" t="s">
        <v>88</v>
      </c>
      <c r="BK169" s="118">
        <f>ROUND(I169*H169,2)</f>
        <v>0</v>
      </c>
      <c r="BL169" s="3" t="s">
        <v>231</v>
      </c>
      <c r="BM169" s="117" t="s">
        <v>239</v>
      </c>
    </row>
    <row r="170" spans="1:65" s="15" customFormat="1" ht="16.5" customHeight="1">
      <c r="A170" s="12"/>
      <c r="B170" s="104"/>
      <c r="C170" s="105" t="s">
        <v>240</v>
      </c>
      <c r="D170" s="105" t="s">
        <v>83</v>
      </c>
      <c r="E170" s="106" t="s">
        <v>241</v>
      </c>
      <c r="F170" s="107" t="s">
        <v>242</v>
      </c>
      <c r="G170" s="108" t="s">
        <v>230</v>
      </c>
      <c r="H170" s="109">
        <v>2</v>
      </c>
      <c r="I170" s="109"/>
      <c r="J170" s="110">
        <f>ROUND(I170*H170,2)</f>
        <v>0</v>
      </c>
      <c r="K170" s="111"/>
      <c r="L170" s="13"/>
      <c r="M170" s="112" t="s">
        <v>10</v>
      </c>
      <c r="N170" s="113" t="s">
        <v>31</v>
      </c>
      <c r="O170" s="114"/>
      <c r="P170" s="115">
        <f>O170*H170</f>
        <v>0</v>
      </c>
      <c r="Q170" s="115">
        <v>0</v>
      </c>
      <c r="R170" s="115">
        <f>Q170*H170</f>
        <v>0</v>
      </c>
      <c r="S170" s="115">
        <v>0</v>
      </c>
      <c r="T170" s="116">
        <f>S170*H170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231</v>
      </c>
      <c r="AT170" s="117" t="s">
        <v>83</v>
      </c>
      <c r="AU170" s="117" t="s">
        <v>78</v>
      </c>
      <c r="AY170" s="3" t="s">
        <v>79</v>
      </c>
      <c r="BE170" s="118">
        <f>IF(N170="základná",J170,0)</f>
        <v>0</v>
      </c>
      <c r="BF170" s="118">
        <f>IF(N170="znížená",J170,0)</f>
        <v>0</v>
      </c>
      <c r="BG170" s="118">
        <f>IF(N170="zákl. prenesená",J170,0)</f>
        <v>0</v>
      </c>
      <c r="BH170" s="118">
        <f>IF(N170="zníž. prenesená",J170,0)</f>
        <v>0</v>
      </c>
      <c r="BI170" s="118">
        <f>IF(N170="nulová",J170,0)</f>
        <v>0</v>
      </c>
      <c r="BJ170" s="3" t="s">
        <v>88</v>
      </c>
      <c r="BK170" s="118">
        <f>ROUND(I170*H170,2)</f>
        <v>0</v>
      </c>
      <c r="BL170" s="3" t="s">
        <v>231</v>
      </c>
      <c r="BM170" s="117" t="s">
        <v>243</v>
      </c>
    </row>
    <row r="171" spans="1:65" s="15" customFormat="1" ht="16.5" customHeight="1">
      <c r="A171" s="12"/>
      <c r="B171" s="104"/>
      <c r="C171" s="105" t="s">
        <v>244</v>
      </c>
      <c r="D171" s="105" t="s">
        <v>83</v>
      </c>
      <c r="E171" s="106" t="s">
        <v>245</v>
      </c>
      <c r="F171" s="107" t="s">
        <v>246</v>
      </c>
      <c r="G171" s="108" t="s">
        <v>124</v>
      </c>
      <c r="H171" s="109">
        <v>1</v>
      </c>
      <c r="I171" s="109"/>
      <c r="J171" s="110">
        <f>ROUND(I171*H171,2)</f>
        <v>0</v>
      </c>
      <c r="K171" s="111"/>
      <c r="L171" s="13"/>
      <c r="M171" s="112" t="s">
        <v>10</v>
      </c>
      <c r="N171" s="113" t="s">
        <v>31</v>
      </c>
      <c r="O171" s="114"/>
      <c r="P171" s="115">
        <f>O171*H171</f>
        <v>0</v>
      </c>
      <c r="Q171" s="115">
        <v>0</v>
      </c>
      <c r="R171" s="115">
        <f>Q171*H171</f>
        <v>0</v>
      </c>
      <c r="S171" s="115">
        <v>0</v>
      </c>
      <c r="T171" s="116">
        <f>S171*H171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231</v>
      </c>
      <c r="AT171" s="117" t="s">
        <v>83</v>
      </c>
      <c r="AU171" s="117" t="s">
        <v>78</v>
      </c>
      <c r="AY171" s="3" t="s">
        <v>79</v>
      </c>
      <c r="BE171" s="118">
        <f>IF(N171="základná",J171,0)</f>
        <v>0</v>
      </c>
      <c r="BF171" s="118">
        <f>IF(N171="znížená",J171,0)</f>
        <v>0</v>
      </c>
      <c r="BG171" s="118">
        <f>IF(N171="zákl. prenesená",J171,0)</f>
        <v>0</v>
      </c>
      <c r="BH171" s="118">
        <f>IF(N171="zníž. prenesená",J171,0)</f>
        <v>0</v>
      </c>
      <c r="BI171" s="118">
        <f>IF(N171="nulová",J171,0)</f>
        <v>0</v>
      </c>
      <c r="BJ171" s="3" t="s">
        <v>88</v>
      </c>
      <c r="BK171" s="118">
        <f>ROUND(I171*H171,2)</f>
        <v>0</v>
      </c>
      <c r="BL171" s="3" t="s">
        <v>231</v>
      </c>
      <c r="BM171" s="117" t="s">
        <v>247</v>
      </c>
    </row>
    <row r="172" spans="1:65" s="15" customFormat="1" ht="49.95" customHeight="1">
      <c r="A172" s="12"/>
      <c r="B172" s="13"/>
      <c r="C172" s="12"/>
      <c r="D172" s="12"/>
      <c r="E172" s="94" t="s">
        <v>248</v>
      </c>
      <c r="F172" s="94" t="s">
        <v>249</v>
      </c>
      <c r="G172" s="12"/>
      <c r="H172" s="12"/>
      <c r="I172" s="12"/>
      <c r="J172" s="72">
        <f t="shared" ref="J172:J177" si="20">BK172</f>
        <v>0</v>
      </c>
      <c r="K172" s="12"/>
      <c r="L172" s="13"/>
      <c r="M172" s="129"/>
      <c r="N172" s="130"/>
      <c r="O172" s="114"/>
      <c r="P172" s="114"/>
      <c r="Q172" s="114"/>
      <c r="R172" s="114"/>
      <c r="S172" s="114"/>
      <c r="T172" s="13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3" t="s">
        <v>75</v>
      </c>
      <c r="AU172" s="3" t="s">
        <v>2</v>
      </c>
      <c r="AY172" s="3" t="s">
        <v>250</v>
      </c>
      <c r="BK172" s="118">
        <f>SUM(BK173:BK177)</f>
        <v>0</v>
      </c>
    </row>
    <row r="173" spans="1:65" s="15" customFormat="1" ht="16.350000000000001" customHeight="1">
      <c r="A173" s="12"/>
      <c r="B173" s="13"/>
      <c r="C173" s="132" t="s">
        <v>10</v>
      </c>
      <c r="D173" s="132" t="s">
        <v>83</v>
      </c>
      <c r="E173" s="133" t="s">
        <v>10</v>
      </c>
      <c r="F173" s="134" t="s">
        <v>10</v>
      </c>
      <c r="G173" s="135" t="s">
        <v>10</v>
      </c>
      <c r="H173" s="136"/>
      <c r="I173" s="136"/>
      <c r="J173" s="137">
        <f t="shared" si="20"/>
        <v>0</v>
      </c>
      <c r="K173" s="138"/>
      <c r="L173" s="13"/>
      <c r="M173" s="139" t="s">
        <v>10</v>
      </c>
      <c r="N173" s="140" t="s">
        <v>31</v>
      </c>
      <c r="O173" s="114"/>
      <c r="P173" s="114"/>
      <c r="Q173" s="114"/>
      <c r="R173" s="114"/>
      <c r="S173" s="114"/>
      <c r="T173" s="13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3" t="s">
        <v>250</v>
      </c>
      <c r="AU173" s="3" t="s">
        <v>78</v>
      </c>
      <c r="AY173" s="3" t="s">
        <v>250</v>
      </c>
      <c r="BE173" s="118">
        <f>IF(N173="základná",J173,0)</f>
        <v>0</v>
      </c>
      <c r="BF173" s="118">
        <f>IF(N173="znížená",J173,0)</f>
        <v>0</v>
      </c>
      <c r="BG173" s="118">
        <f>IF(N173="zákl. prenesená",J173,0)</f>
        <v>0</v>
      </c>
      <c r="BH173" s="118">
        <f>IF(N173="zníž. prenesená",J173,0)</f>
        <v>0</v>
      </c>
      <c r="BI173" s="118">
        <f>IF(N173="nulová",J173,0)</f>
        <v>0</v>
      </c>
      <c r="BJ173" s="3" t="s">
        <v>88</v>
      </c>
      <c r="BK173" s="118">
        <f>I173*H173</f>
        <v>0</v>
      </c>
    </row>
    <row r="174" spans="1:65" s="15" customFormat="1" ht="16.350000000000001" customHeight="1">
      <c r="A174" s="12"/>
      <c r="B174" s="13"/>
      <c r="C174" s="132" t="s">
        <v>10</v>
      </c>
      <c r="D174" s="132" t="s">
        <v>83</v>
      </c>
      <c r="E174" s="133" t="s">
        <v>10</v>
      </c>
      <c r="F174" s="134" t="s">
        <v>10</v>
      </c>
      <c r="G174" s="135" t="s">
        <v>10</v>
      </c>
      <c r="H174" s="136"/>
      <c r="I174" s="136"/>
      <c r="J174" s="137">
        <f t="shared" si="20"/>
        <v>0</v>
      </c>
      <c r="K174" s="138"/>
      <c r="L174" s="13"/>
      <c r="M174" s="139" t="s">
        <v>10</v>
      </c>
      <c r="N174" s="140" t="s">
        <v>31</v>
      </c>
      <c r="O174" s="114"/>
      <c r="P174" s="114"/>
      <c r="Q174" s="114"/>
      <c r="R174" s="114"/>
      <c r="S174" s="114"/>
      <c r="T174" s="13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3" t="s">
        <v>250</v>
      </c>
      <c r="AU174" s="3" t="s">
        <v>78</v>
      </c>
      <c r="AY174" s="3" t="s">
        <v>250</v>
      </c>
      <c r="BE174" s="118">
        <f>IF(N174="základná",J174,0)</f>
        <v>0</v>
      </c>
      <c r="BF174" s="118">
        <f>IF(N174="znížená",J174,0)</f>
        <v>0</v>
      </c>
      <c r="BG174" s="118">
        <f>IF(N174="zákl. prenesená",J174,0)</f>
        <v>0</v>
      </c>
      <c r="BH174" s="118">
        <f>IF(N174="zníž. prenesená",J174,0)</f>
        <v>0</v>
      </c>
      <c r="BI174" s="118">
        <f>IF(N174="nulová",J174,0)</f>
        <v>0</v>
      </c>
      <c r="BJ174" s="3" t="s">
        <v>88</v>
      </c>
      <c r="BK174" s="118">
        <f>I174*H174</f>
        <v>0</v>
      </c>
    </row>
    <row r="175" spans="1:65" s="15" customFormat="1" ht="16.350000000000001" customHeight="1">
      <c r="A175" s="12"/>
      <c r="B175" s="13"/>
      <c r="C175" s="132" t="s">
        <v>10</v>
      </c>
      <c r="D175" s="132" t="s">
        <v>83</v>
      </c>
      <c r="E175" s="133" t="s">
        <v>10</v>
      </c>
      <c r="F175" s="134" t="s">
        <v>10</v>
      </c>
      <c r="G175" s="135" t="s">
        <v>10</v>
      </c>
      <c r="H175" s="136"/>
      <c r="I175" s="136"/>
      <c r="J175" s="137">
        <f t="shared" si="20"/>
        <v>0</v>
      </c>
      <c r="K175" s="138"/>
      <c r="L175" s="13"/>
      <c r="M175" s="139" t="s">
        <v>10</v>
      </c>
      <c r="N175" s="140" t="s">
        <v>31</v>
      </c>
      <c r="O175" s="114"/>
      <c r="P175" s="114"/>
      <c r="Q175" s="114"/>
      <c r="R175" s="114"/>
      <c r="S175" s="114"/>
      <c r="T175" s="13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3" t="s">
        <v>250</v>
      </c>
      <c r="AU175" s="3" t="s">
        <v>78</v>
      </c>
      <c r="AY175" s="3" t="s">
        <v>250</v>
      </c>
      <c r="BE175" s="118">
        <f>IF(N175="základná",J175,0)</f>
        <v>0</v>
      </c>
      <c r="BF175" s="118">
        <f>IF(N175="znížená",J175,0)</f>
        <v>0</v>
      </c>
      <c r="BG175" s="118">
        <f>IF(N175="zákl. prenesená",J175,0)</f>
        <v>0</v>
      </c>
      <c r="BH175" s="118">
        <f>IF(N175="zníž. prenesená",J175,0)</f>
        <v>0</v>
      </c>
      <c r="BI175" s="118">
        <f>IF(N175="nulová",J175,0)</f>
        <v>0</v>
      </c>
      <c r="BJ175" s="3" t="s">
        <v>88</v>
      </c>
      <c r="BK175" s="118">
        <f>I175*H175</f>
        <v>0</v>
      </c>
    </row>
    <row r="176" spans="1:65" s="15" customFormat="1" ht="16.350000000000001" customHeight="1">
      <c r="A176" s="12"/>
      <c r="B176" s="13"/>
      <c r="C176" s="132" t="s">
        <v>10</v>
      </c>
      <c r="D176" s="132" t="s">
        <v>83</v>
      </c>
      <c r="E176" s="133" t="s">
        <v>10</v>
      </c>
      <c r="F176" s="134" t="s">
        <v>10</v>
      </c>
      <c r="G176" s="135" t="s">
        <v>10</v>
      </c>
      <c r="H176" s="136"/>
      <c r="I176" s="136"/>
      <c r="J176" s="137">
        <f t="shared" si="20"/>
        <v>0</v>
      </c>
      <c r="K176" s="138"/>
      <c r="L176" s="13"/>
      <c r="M176" s="139" t="s">
        <v>10</v>
      </c>
      <c r="N176" s="140" t="s">
        <v>31</v>
      </c>
      <c r="O176" s="114"/>
      <c r="P176" s="114"/>
      <c r="Q176" s="114"/>
      <c r="R176" s="114"/>
      <c r="S176" s="114"/>
      <c r="T176" s="13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3" t="s">
        <v>250</v>
      </c>
      <c r="AU176" s="3" t="s">
        <v>78</v>
      </c>
      <c r="AY176" s="3" t="s">
        <v>250</v>
      </c>
      <c r="BE176" s="118">
        <f>IF(N176="základná",J176,0)</f>
        <v>0</v>
      </c>
      <c r="BF176" s="118">
        <f>IF(N176="znížená",J176,0)</f>
        <v>0</v>
      </c>
      <c r="BG176" s="118">
        <f>IF(N176="zákl. prenesená",J176,0)</f>
        <v>0</v>
      </c>
      <c r="BH176" s="118">
        <f>IF(N176="zníž. prenesená",J176,0)</f>
        <v>0</v>
      </c>
      <c r="BI176" s="118">
        <f>IF(N176="nulová",J176,0)</f>
        <v>0</v>
      </c>
      <c r="BJ176" s="3" t="s">
        <v>88</v>
      </c>
      <c r="BK176" s="118">
        <f>I176*H176</f>
        <v>0</v>
      </c>
    </row>
    <row r="177" spans="1:63" s="15" customFormat="1" ht="16.350000000000001" customHeight="1">
      <c r="A177" s="12"/>
      <c r="B177" s="13"/>
      <c r="C177" s="132" t="s">
        <v>10</v>
      </c>
      <c r="D177" s="132" t="s">
        <v>83</v>
      </c>
      <c r="E177" s="133" t="s">
        <v>10</v>
      </c>
      <c r="F177" s="134" t="s">
        <v>10</v>
      </c>
      <c r="G177" s="135" t="s">
        <v>10</v>
      </c>
      <c r="H177" s="136"/>
      <c r="I177" s="136"/>
      <c r="J177" s="137">
        <f t="shared" si="20"/>
        <v>0</v>
      </c>
      <c r="K177" s="138"/>
      <c r="L177" s="13"/>
      <c r="M177" s="139" t="s">
        <v>10</v>
      </c>
      <c r="N177" s="140" t="s">
        <v>31</v>
      </c>
      <c r="O177" s="141"/>
      <c r="P177" s="141"/>
      <c r="Q177" s="141"/>
      <c r="R177" s="141"/>
      <c r="S177" s="141"/>
      <c r="T177" s="14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3" t="s">
        <v>250</v>
      </c>
      <c r="AU177" s="3" t="s">
        <v>78</v>
      </c>
      <c r="AY177" s="3" t="s">
        <v>250</v>
      </c>
      <c r="BE177" s="118">
        <f>IF(N177="základná",J177,0)</f>
        <v>0</v>
      </c>
      <c r="BF177" s="118">
        <f>IF(N177="znížená",J177,0)</f>
        <v>0</v>
      </c>
      <c r="BG177" s="118">
        <f>IF(N177="zákl. prenesená",J177,0)</f>
        <v>0</v>
      </c>
      <c r="BH177" s="118">
        <f>IF(N177="zníž. prenesená",J177,0)</f>
        <v>0</v>
      </c>
      <c r="BI177" s="118">
        <f>IF(N177="nulová",J177,0)</f>
        <v>0</v>
      </c>
      <c r="BJ177" s="3" t="s">
        <v>88</v>
      </c>
      <c r="BK177" s="118">
        <f>I177*H177</f>
        <v>0</v>
      </c>
    </row>
    <row r="178" spans="1:63" s="15" customFormat="1" ht="6.9" customHeight="1">
      <c r="A178" s="12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13"/>
      <c r="M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73:N178">
      <formula1>"základná, znížená, nulová"</formula1>
    </dataValidation>
    <dataValidation type="list" allowBlank="1" showInputMessage="1" showErrorMessage="1" error="Povolené sú hodnoty K, M." sqref="D173:D178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4 - Odberné plynové zaria...</vt:lpstr>
      <vt:lpstr>'4 - Odberné plynové zaria...'!Názvy_tlače</vt:lpstr>
      <vt:lpstr>'4 - Odberné plynové zaria...'!Oblasť_tlače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2022-05-19T09:35:39Z</dcterms:created>
  <dcterms:modified xsi:type="dcterms:W3CDTF">2022-05-19T09:35:48Z</dcterms:modified>
</cp:coreProperties>
</file>