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Rok 2022\27. Most Krškany\Zákazka\"/>
    </mc:Choice>
  </mc:AlternateContent>
  <xr:revisionPtr revIDLastSave="0" documentId="13_ncr:1_{356EAA1C-745A-492D-9083-40372B65B97C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Rekapitulácia stavby" sheetId="1" r:id="rId1"/>
    <sheet name="SO01.1 - SO01.1 Búracie p..." sheetId="2" r:id="rId2"/>
    <sheet name="SO01.2 - SO01.2 Nové konš..." sheetId="3" r:id="rId3"/>
  </sheets>
  <definedNames>
    <definedName name="_xlnm._FilterDatabase" localSheetId="1" hidden="1">'SO01.1 - SO01.1 Búracie p...'!$C$119:$K$155</definedName>
    <definedName name="_xlnm._FilterDatabase" localSheetId="2" hidden="1">'SO01.2 - SO01.2 Nové konš...'!$C$117:$K$153</definedName>
    <definedName name="_xlnm.Print_Titles" localSheetId="0">'Rekapitulácia stavby'!$92:$92</definedName>
    <definedName name="_xlnm.Print_Titles" localSheetId="1">'SO01.1 - SO01.1 Búracie p...'!$119:$119</definedName>
    <definedName name="_xlnm.Print_Titles" localSheetId="2">'SO01.2 - SO01.2 Nové konš...'!$117:$117</definedName>
    <definedName name="_xlnm.Print_Area" localSheetId="0">'Rekapitulácia stavby'!$D$4:$AO$76,'Rekapitulácia stavby'!$C$82:$AQ$97</definedName>
    <definedName name="_xlnm.Print_Area" localSheetId="1">'SO01.1 - SO01.1 Búracie p...'!$C$4:$J$76,'SO01.1 - SO01.1 Búracie p...'!$C$82:$J$101,'SO01.1 - SO01.1 Búracie p...'!$C$107:$J$155</definedName>
    <definedName name="_xlnm.Print_Area" localSheetId="2">'SO01.2 - SO01.2 Nové konš...'!$C$4:$J$76,'SO01.2 - SO01.2 Nové konš...'!$C$82:$J$99,'SO01.2 - SO01.2 Nové konš...'!$C$105:$J$153</definedName>
  </definedNames>
  <calcPr calcId="191029"/>
</workbook>
</file>

<file path=xl/calcChain.xml><?xml version="1.0" encoding="utf-8"?>
<calcChain xmlns="http://schemas.openxmlformats.org/spreadsheetml/2006/main">
  <c r="J37" i="3" l="1"/>
  <c r="J36" i="3"/>
  <c r="AY96" i="1" s="1"/>
  <c r="J35" i="3"/>
  <c r="AX96" i="1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2" i="3"/>
  <c r="BH142" i="3"/>
  <c r="BG142" i="3"/>
  <c r="BE142" i="3"/>
  <c r="T142" i="3"/>
  <c r="R142" i="3"/>
  <c r="P142" i="3"/>
  <c r="BI131" i="3"/>
  <c r="BH131" i="3"/>
  <c r="BG131" i="3"/>
  <c r="BE131" i="3"/>
  <c r="T131" i="3"/>
  <c r="R131" i="3"/>
  <c r="P131" i="3"/>
  <c r="BI121" i="3"/>
  <c r="BH121" i="3"/>
  <c r="BG121" i="3"/>
  <c r="BE121" i="3"/>
  <c r="T121" i="3"/>
  <c r="R121" i="3"/>
  <c r="P121" i="3"/>
  <c r="J115" i="3"/>
  <c r="J114" i="3"/>
  <c r="F114" i="3"/>
  <c r="F112" i="3"/>
  <c r="E110" i="3"/>
  <c r="J92" i="3"/>
  <c r="J91" i="3"/>
  <c r="F91" i="3"/>
  <c r="F89" i="3"/>
  <c r="E87" i="3"/>
  <c r="J18" i="3"/>
  <c r="E18" i="3"/>
  <c r="F115" i="3"/>
  <c r="J17" i="3"/>
  <c r="J112" i="3"/>
  <c r="E7" i="3"/>
  <c r="E85" i="3" s="1"/>
  <c r="J37" i="2"/>
  <c r="J36" i="2"/>
  <c r="AY95" i="1" s="1"/>
  <c r="J35" i="2"/>
  <c r="AX95" i="1" s="1"/>
  <c r="BI155" i="2"/>
  <c r="BH155" i="2"/>
  <c r="BG155" i="2"/>
  <c r="BE155" i="2"/>
  <c r="T155" i="2"/>
  <c r="R155" i="2"/>
  <c r="P155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40" i="2"/>
  <c r="BH140" i="2"/>
  <c r="BG140" i="2"/>
  <c r="BE140" i="2"/>
  <c r="T140" i="2"/>
  <c r="T139" i="2"/>
  <c r="R140" i="2"/>
  <c r="R139" i="2"/>
  <c r="P140" i="2"/>
  <c r="P139" i="2"/>
  <c r="BI136" i="2"/>
  <c r="BH136" i="2"/>
  <c r="BG136" i="2"/>
  <c r="BE136" i="2"/>
  <c r="T136" i="2"/>
  <c r="R136" i="2"/>
  <c r="P136" i="2"/>
  <c r="BI123" i="2"/>
  <c r="BH123" i="2"/>
  <c r="BG123" i="2"/>
  <c r="BE123" i="2"/>
  <c r="T123" i="2"/>
  <c r="T122" i="2" s="1"/>
  <c r="R123" i="2"/>
  <c r="R122" i="2" s="1"/>
  <c r="P123" i="2"/>
  <c r="P122" i="2" s="1"/>
  <c r="J117" i="2"/>
  <c r="J116" i="2"/>
  <c r="F116" i="2"/>
  <c r="F114" i="2"/>
  <c r="E112" i="2"/>
  <c r="J92" i="2"/>
  <c r="J91" i="2"/>
  <c r="F91" i="2"/>
  <c r="F89" i="2"/>
  <c r="E87" i="2"/>
  <c r="J18" i="2"/>
  <c r="E18" i="2"/>
  <c r="F117" i="2" s="1"/>
  <c r="J17" i="2"/>
  <c r="J114" i="2"/>
  <c r="E7" i="2"/>
  <c r="E110" i="2" s="1"/>
  <c r="L90" i="1"/>
  <c r="AM90" i="1"/>
  <c r="AM89" i="1"/>
  <c r="L89" i="1"/>
  <c r="AM87" i="1"/>
  <c r="L87" i="1"/>
  <c r="L85" i="1"/>
  <c r="L84" i="1"/>
  <c r="BK153" i="2"/>
  <c r="J153" i="2"/>
  <c r="BK151" i="2"/>
  <c r="BK136" i="2"/>
  <c r="J151" i="3"/>
  <c r="BK151" i="3"/>
  <c r="J121" i="3"/>
  <c r="BK142" i="3"/>
  <c r="BK123" i="2"/>
  <c r="J152" i="2"/>
  <c r="BK140" i="2"/>
  <c r="J136" i="2"/>
  <c r="J123" i="2"/>
  <c r="J149" i="3"/>
  <c r="BK121" i="3"/>
  <c r="J142" i="3"/>
  <c r="J150" i="3"/>
  <c r="BK131" i="3"/>
  <c r="J155" i="2"/>
  <c r="BK152" i="2"/>
  <c r="J151" i="2"/>
  <c r="J140" i="2"/>
  <c r="BK155" i="2"/>
  <c r="AS94" i="1"/>
  <c r="J131" i="3"/>
  <c r="BK149" i="3"/>
  <c r="BK150" i="3"/>
  <c r="T150" i="2" l="1"/>
  <c r="T121" i="2"/>
  <c r="T120" i="2" s="1"/>
  <c r="BK150" i="2"/>
  <c r="J150" i="2" s="1"/>
  <c r="J100" i="2" s="1"/>
  <c r="R150" i="2"/>
  <c r="R121" i="2"/>
  <c r="R120" i="2" s="1"/>
  <c r="P150" i="2"/>
  <c r="P121" i="2"/>
  <c r="P120" i="2" s="1"/>
  <c r="AU95" i="1" s="1"/>
  <c r="BK120" i="3"/>
  <c r="J120" i="3" s="1"/>
  <c r="J98" i="3" s="1"/>
  <c r="P120" i="3"/>
  <c r="P119" i="3"/>
  <c r="P118" i="3" s="1"/>
  <c r="AU96" i="1" s="1"/>
  <c r="R120" i="3"/>
  <c r="R119" i="3"/>
  <c r="R118" i="3" s="1"/>
  <c r="T120" i="3"/>
  <c r="T119" i="3" s="1"/>
  <c r="T118" i="3" s="1"/>
  <c r="BK122" i="2"/>
  <c r="J122" i="2"/>
  <c r="J98" i="2" s="1"/>
  <c r="BK139" i="2"/>
  <c r="J139" i="2"/>
  <c r="J99" i="2" s="1"/>
  <c r="E108" i="3"/>
  <c r="BF149" i="3"/>
  <c r="J89" i="3"/>
  <c r="F92" i="3"/>
  <c r="BF131" i="3"/>
  <c r="BF142" i="3"/>
  <c r="BF150" i="3"/>
  <c r="BF151" i="3"/>
  <c r="BF121" i="3"/>
  <c r="BF155" i="2"/>
  <c r="BF123" i="2"/>
  <c r="BF136" i="2"/>
  <c r="BF140" i="2"/>
  <c r="BF151" i="2"/>
  <c r="BF152" i="2"/>
  <c r="BF153" i="2"/>
  <c r="E85" i="2"/>
  <c r="J89" i="2"/>
  <c r="F92" i="2"/>
  <c r="F35" i="2"/>
  <c r="BB95" i="1" s="1"/>
  <c r="J33" i="2"/>
  <c r="AV95" i="1" s="1"/>
  <c r="F33" i="2"/>
  <c r="AZ95" i="1" s="1"/>
  <c r="J33" i="3"/>
  <c r="AV96" i="1" s="1"/>
  <c r="F35" i="3"/>
  <c r="BB96" i="1" s="1"/>
  <c r="F37" i="3"/>
  <c r="BD96" i="1" s="1"/>
  <c r="F33" i="3"/>
  <c r="AZ96" i="1" s="1"/>
  <c r="F36" i="2"/>
  <c r="BC95" i="1"/>
  <c r="F37" i="2"/>
  <c r="BD95" i="1" s="1"/>
  <c r="F36" i="3"/>
  <c r="BC96" i="1" s="1"/>
  <c r="BK119" i="3" l="1"/>
  <c r="BK118" i="3"/>
  <c r="J118" i="3" s="1"/>
  <c r="J30" i="3" s="1"/>
  <c r="AG96" i="1" s="1"/>
  <c r="BK121" i="2"/>
  <c r="J121" i="2" s="1"/>
  <c r="J97" i="2" s="1"/>
  <c r="J34" i="2"/>
  <c r="AW95" i="1"/>
  <c r="AT95" i="1"/>
  <c r="AU94" i="1"/>
  <c r="F34" i="2"/>
  <c r="BA95" i="1"/>
  <c r="J34" i="3"/>
  <c r="AW96" i="1" s="1"/>
  <c r="AT96" i="1" s="1"/>
  <c r="BC94" i="1"/>
  <c r="W32" i="1"/>
  <c r="BB94" i="1"/>
  <c r="W31" i="1" s="1"/>
  <c r="F34" i="3"/>
  <c r="BA96" i="1"/>
  <c r="BD94" i="1"/>
  <c r="W33" i="1" s="1"/>
  <c r="AZ94" i="1"/>
  <c r="W29" i="1"/>
  <c r="AN96" i="1" l="1"/>
  <c r="J96" i="3"/>
  <c r="J119" i="3"/>
  <c r="J97" i="3"/>
  <c r="BK120" i="2"/>
  <c r="J120" i="2" s="1"/>
  <c r="J96" i="2" s="1"/>
  <c r="J39" i="3"/>
  <c r="AY94" i="1"/>
  <c r="BA94" i="1"/>
  <c r="W30" i="1"/>
  <c r="AV94" i="1"/>
  <c r="AK29" i="1" s="1"/>
  <c r="AX94" i="1"/>
  <c r="J30" i="2" l="1"/>
  <c r="AG95" i="1"/>
  <c r="AG94" i="1" s="1"/>
  <c r="AK26" i="1" s="1"/>
  <c r="AW94" i="1"/>
  <c r="AK30" i="1" s="1"/>
  <c r="AK35" i="1" l="1"/>
  <c r="J39" i="2"/>
  <c r="AN95" i="1"/>
  <c r="AT94" i="1"/>
  <c r="AN94" i="1" s="1"/>
</calcChain>
</file>

<file path=xl/sharedStrings.xml><?xml version="1.0" encoding="utf-8"?>
<sst xmlns="http://schemas.openxmlformats.org/spreadsheetml/2006/main" count="1071" uniqueCount="222">
  <si>
    <t>Export Komplet</t>
  </si>
  <si>
    <t/>
  </si>
  <si>
    <t>2.0</t>
  </si>
  <si>
    <t>False</t>
  </si>
  <si>
    <t>{976df1b3-3533-4fde-a3e1-e826d6634ccd}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</si>
  <si>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</si>
  <si>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</si>
  <si>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</si>
  <si>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</si>
  <si>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</si>
  <si>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</si>
  <si>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</si>
  <si>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</si>
  <si>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</si>
  <si>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</si>
  <si>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JKSO:</t>
  </si>
  <si>
    <t>KS:</t>
  </si>
  <si>
    <t>Miesto:</t>
  </si>
  <si>
    <t xml:space="preserve">Krškany  Nitra </t>
  </si>
  <si>
    <t>Dátum:</t>
  </si>
  <si>
    <t>Objednávateľ:</t>
  </si>
  <si>
    <t>IČO:</t>
  </si>
  <si>
    <t xml:space="preserve">Mesto Nitra </t>
  </si>
  <si>
    <t>IČ DPH:</t>
  </si>
  <si>
    <t>Zhotoviteľ:</t>
  </si>
  <si>
    <t>Vyplň údaj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</si>
  <si>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</si>
  <si>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</si>
  <si>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</si>
  <si>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</si>
  <si>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</si>
  <si>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</si>
  <si>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</si>
  <si>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</si>
  <si>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</si>
  <si>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</si>
  <si>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</si>
  <si>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</si>
  <si>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</si>
  <si>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</si>
  <si>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</si>
  <si>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</si>
  <si>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</si>
  <si>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</si>
  <si>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</si>
  <si>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</si>
  <si>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</si>
  <si>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</si>
  <si>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</si>
  <si>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</si>
  <si>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</si>
  <si>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</si>
  <si>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</si>
  <si>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</si>
  <si>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</si>
  <si>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</si>
  <si>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</si>
  <si>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</si>
  <si>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</si>
  <si>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</si>
  <si>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</si>
  <si>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</si>
  <si>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</si>
  <si>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</si>
  <si>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</si>
  <si>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</si>
  <si>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</si>
  <si>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</si>
  <si>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</si>
  <si>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</si>
  <si>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</si>
  <si>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</si>
  <si>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</si>
  <si>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</si>
  <si>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</si>
  <si>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SO01.1</t>
  </si>
  <si>
    <t>SO01.1 Búracie práce - stavebná   časť</t>
  </si>
  <si>
    <t>STA</t>
  </si>
  <si>
    <t>1</t>
  </si>
  <si>
    <t>{9a2a0a66-ebfa-4dc1-bd86-81f7f19171ba}</t>
  </si>
  <si>
    <t>SO01.2</t>
  </si>
  <si>
    <t>SO01.2 Nové konštrukcie most  číslo NR VII-014 Dolné Krškany  - stavebná   časť</t>
  </si>
  <si>
    <t>{47e2e0ba-f117-4a5f-89d2-aeef62b91ca0}</t>
  </si>
  <si>
    <t>KRYCÍ LIST ROZPOČTU</t>
  </si>
  <si>
    <t>Objekt:</t>
  </si>
  <si>
    <t>SO01.1 - SO01.1 Búracie práce - stavebná   časť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</si>
  <si>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</si>
  <si>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</si>
  <si>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</si>
  <si>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</si>
  <si>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</si>
  <si>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</si>
  <si>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4 - Vodorovné konštrukcie</t>
  </si>
  <si>
    <t xml:space="preserve">    5 - Komunikácie</t>
  </si>
  <si>
    <t xml:space="preserve">    9 - Ostatné konštrukcie a práce-búranie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</si>
  <si>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</si>
  <si>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</si>
  <si>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</si>
  <si>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</si>
  <si>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</si>
  <si>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</si>
  <si>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</si>
  <si>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</si>
  <si>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</si>
  <si>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</si>
  <si>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</si>
  <si>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</si>
  <si>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</si>
  <si>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</si>
  <si>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</si>
  <si>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4</t>
  </si>
  <si>
    <t>Vodorovné konštrukcie</t>
  </si>
  <si>
    <t>K</t>
  </si>
  <si>
    <t>421941151.S</t>
  </si>
  <si>
    <t>Demontáž plechových podláh s odsunom materiálu mimo objektu mosta,  -0,06010t</t>
  </si>
  <si>
    <t>m2</t>
  </si>
  <si>
    <t>2</t>
  </si>
  <si>
    <t>-1678365778</t>
  </si>
  <si>
    <t>VV</t>
  </si>
  <si>
    <t xml:space="preserve">" 1 pas / na moste sú 2 pojazdné pasy vid výkres S01  05/2022  Ing.Drobena </t>
  </si>
  <si>
    <t xml:space="preserve"> "  15ks rebrovaný plech  hr.6mm 1 ks  rozmer 0,75x3,0x 51,10kg = 114,98kg/ks</t>
  </si>
  <si>
    <t>"  15ks x114,98kg   = 1724,70kg</t>
  </si>
  <si>
    <t xml:space="preserve">"  2ks rebrovaný plech hr.6mm  1 ks  rozmer 0,75x0,4x51,1kg/m2 = 15,33kg/ks </t>
  </si>
  <si>
    <t>"   2ks x 15,33kg = 30,66kg</t>
  </si>
  <si>
    <t>0,75*3*15</t>
  </si>
  <si>
    <t>0,75*0,4*2</t>
  </si>
  <si>
    <t>Medzisúčet  1 pas</t>
  </si>
  <si>
    <t>3</t>
  </si>
  <si>
    <t>Medzisúčet  2 pas</t>
  </si>
  <si>
    <t xml:space="preserve">Súčet  V.č. S01  , S02 pôv. PD </t>
  </si>
  <si>
    <t>HZS01</t>
  </si>
  <si>
    <t xml:space="preserve">HZS - demontaž pod mostovkou , vytiahnutiema spojovacej časti a matice </t>
  </si>
  <si>
    <t>hod</t>
  </si>
  <si>
    <t>512</t>
  </si>
  <si>
    <t>-446490168</t>
  </si>
  <si>
    <t>1*312</t>
  </si>
  <si>
    <t>Súčet</t>
  </si>
  <si>
    <t>5</t>
  </si>
  <si>
    <t>Komunikácie</t>
  </si>
  <si>
    <t>54893001R1</t>
  </si>
  <si>
    <t xml:space="preserve">Rezanie  plameňom - skrutiek a matíc  horná časť </t>
  </si>
  <si>
    <t>ks</t>
  </si>
  <si>
    <t>2053218086</t>
  </si>
  <si>
    <t>"   Pojazdná plocha   skrutky  1 pas:</t>
  </si>
  <si>
    <t>"   14ks pojazdných plechov je prichytených:</t>
  </si>
  <si>
    <t xml:space="preserve"> "   10 skrutkami  priemer 12mm zo zapustenou hlavou, ukončené maticou pod mostovkou</t>
  </si>
  <si>
    <t xml:space="preserve"> "  1ks je prichytený 12 skrutkami , ukončené maticou pod mostovkou</t>
  </si>
  <si>
    <t>"   2ks menších plechov :</t>
  </si>
  <si>
    <t xml:space="preserve"> "   2ks skrutiek, ukončené maticou pod mostovkou</t>
  </si>
  <si>
    <t>"    1  pás má 156ks skrutiek.</t>
  </si>
  <si>
    <t>312</t>
  </si>
  <si>
    <t>9</t>
  </si>
  <si>
    <t>Ostatné konštrukcie a práce-búranie</t>
  </si>
  <si>
    <t>979011111.S</t>
  </si>
  <si>
    <t>Zvislá doprava sutiny a vybúraných hmôt za prvé podlažie nad alebo pod základným podlažím</t>
  </si>
  <si>
    <t>t</t>
  </si>
  <si>
    <t>1296719327</t>
  </si>
  <si>
    <t>979081111.S</t>
  </si>
  <si>
    <t>Odvoz sutiny a vybúraných hmôt na skládku do 1 km</t>
  </si>
  <si>
    <t>932081465</t>
  </si>
  <si>
    <t>6</t>
  </si>
  <si>
    <t>979081121.S</t>
  </si>
  <si>
    <t>Odvoz sutiny a vybúraných hmôt na skládku za každý ďalší 1 km (2x)</t>
  </si>
  <si>
    <t>1131437417</t>
  </si>
  <si>
    <t>4,129*2 'Prepočítané koeficientom množstva</t>
  </si>
  <si>
    <t>7</t>
  </si>
  <si>
    <t>979089x</t>
  </si>
  <si>
    <t>Odovzdanie do zberných surovín /majetok mesta</t>
  </si>
  <si>
    <t>785951916</t>
  </si>
  <si>
    <t>SO01.2 - SO01.2 Nové konštrukcie most  číslo NR VII-014 Dolné Krškany  - stavebná   časť</t>
  </si>
  <si>
    <t>PSV - Práce a dodávky PSV</t>
  </si>
  <si>
    <t xml:space="preserve">    767 - Konštrukcie doplnkové kovové</t>
  </si>
  <si>
    <t>PSV</t>
  </si>
  <si>
    <t>Práce a dodávky PSV</t>
  </si>
  <si>
    <t>767</t>
  </si>
  <si>
    <t>Konštrukcie doplnkové kovové</t>
  </si>
  <si>
    <t>767510111.S</t>
  </si>
  <si>
    <t>Montáž  osadenie krytov- osadenie rebrovaných plechov  na most</t>
  </si>
  <si>
    <t>kg</t>
  </si>
  <si>
    <t>16</t>
  </si>
  <si>
    <t>1713384967</t>
  </si>
  <si>
    <t>"  NOVA KONŠTRUKCIA  nové plechy , bez kotvenia .</t>
  </si>
  <si>
    <t xml:space="preserve">"  Zmena   v. č. S01, S02  6/2022 Statik Ing. Drobena </t>
  </si>
  <si>
    <t>"  Výkaz rebrovaných plechov – materiál S235 JR:</t>
  </si>
  <si>
    <t>"  PL1 – PL 6xš. 750mm x dl.6000mm  ks=14 hmotnosť 1ks plechu  PL 0,75x6,0x 51,10kg/m2  = 229,95kg</t>
  </si>
  <si>
    <t>"  PL2 – PL6x  š.750 mm x dl.7155mm ks =2  hmotnosť 1ks PL2  0,75x7,155x 51,10kg/m2 = 274,22kg</t>
  </si>
  <si>
    <t>0,75*6*14*51,10</t>
  </si>
  <si>
    <t>0,75*7,155*2*51,10</t>
  </si>
  <si>
    <t xml:space="preserve">Medzisúčet  </t>
  </si>
  <si>
    <t xml:space="preserve">Súčet  v.č. S01 zmena 6/2022 Ing.Drobena </t>
  </si>
  <si>
    <t>767995380.S</t>
  </si>
  <si>
    <t>Výroba doplnku stavebného atypického o hmotnosti od 20,01 do 300 kg stupňa zložitosti 1</t>
  </si>
  <si>
    <t>766084345</t>
  </si>
  <si>
    <t>"   Na zhotovenie plechov PL1 a PL2  je potrebných17ks plechov rozmerov 1500mmx3000mm.</t>
  </si>
  <si>
    <t>"   Hmotnosť  1ks 1500x3000mm x51,10kg/m2 = 229,95kg</t>
  </si>
  <si>
    <t xml:space="preserve">"   Hmotnosť všetkých plechov : 17ks x229,95kg = 3909,15kg </t>
  </si>
  <si>
    <t xml:space="preserve">" vyroba prvkov </t>
  </si>
  <si>
    <t xml:space="preserve">"  Plechy bude potrebné narezať na potrebné dĺžky a zvariť. </t>
  </si>
  <si>
    <t xml:space="preserve">"montaž plechov </t>
  </si>
  <si>
    <t>"  Žeriavom osadiť na požadované miesto  po odstránení pôvodných plechov, bez kotvenia.</t>
  </si>
  <si>
    <t>3909,1</t>
  </si>
  <si>
    <t>Medzisúčet</t>
  </si>
  <si>
    <t>Súčet  v.č.S01  zmena 6/2022</t>
  </si>
  <si>
    <t>M</t>
  </si>
  <si>
    <t>136110023000.S</t>
  </si>
  <si>
    <t>Plech oceľový rebrovaný hr. 6 mm, ozn. 11 373.0, podľa EN S235JRG1</t>
  </si>
  <si>
    <t>32</t>
  </si>
  <si>
    <t>-1778623862</t>
  </si>
  <si>
    <t>3909,1/1000</t>
  </si>
  <si>
    <t>998767101.S</t>
  </si>
  <si>
    <t>Presun hmôt pre kovové stavebné doplnkové konštrukcie v objektoch výšky do 6 m</t>
  </si>
  <si>
    <t>1644507482</t>
  </si>
  <si>
    <t>998767192.S</t>
  </si>
  <si>
    <t>Kovové stav.dopln.konštr., prípl.za presun nad najväčšiu dopr. vzdial. do 100 m</t>
  </si>
  <si>
    <t>-1365126113</t>
  </si>
  <si>
    <t>171</t>
  </si>
  <si>
    <t>Žeriav na kolesovom podvozku 28t</t>
  </si>
  <si>
    <t>Sh</t>
  </si>
  <si>
    <t>64</t>
  </si>
  <si>
    <t>148585403</t>
  </si>
  <si>
    <t>Súčet  vykaldanie materiálov</t>
  </si>
  <si>
    <t>OPRAVA MOSTA DO KOMPOSTÁRNE  MOST číslo NR VII-014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</si>
</sst>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0000A8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sz val="10"/>
      <color rgb="FFFF0000"/>
      <name val="Arial CE"/>
      <family val="2"/>
      <charset val="238"/>
    </font>
    <font>
      <b/>
      <sz val="11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26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2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5" fillId="5" borderId="0" xfId="0" applyFont="1" applyFill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3" fillId="0" borderId="14" xfId="0" applyNumberFormat="1" applyFont="1" applyBorder="1" applyAlignment="1">
      <alignment vertical="center"/>
    </xf>
    <xf numFmtId="4" fontId="23" fillId="0" borderId="0" xfId="0" applyNumberFormat="1" applyFont="1" applyBorder="1" applyAlignment="1">
      <alignment vertical="center"/>
    </xf>
    <xf numFmtId="166" fontId="23" fillId="0" borderId="0" xfId="0" applyNumberFormat="1" applyFont="1" applyBorder="1" applyAlignment="1">
      <alignment vertical="center"/>
    </xf>
    <xf numFmtId="4" fontId="23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2" fillId="0" borderId="14" xfId="0" applyNumberFormat="1" applyFont="1" applyBorder="1" applyAlignment="1">
      <alignment vertical="center"/>
    </xf>
    <xf numFmtId="4" fontId="32" fillId="0" borderId="0" xfId="0" applyNumberFormat="1" applyFont="1" applyBorder="1" applyAlignment="1">
      <alignment vertical="center"/>
    </xf>
    <xf numFmtId="166" fontId="32" fillId="0" borderId="0" xfId="0" applyNumberFormat="1" applyFont="1" applyBorder="1" applyAlignment="1">
      <alignment vertical="center"/>
    </xf>
    <xf numFmtId="4" fontId="32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2" fillId="0" borderId="19" xfId="0" applyNumberFormat="1" applyFont="1" applyBorder="1" applyAlignment="1">
      <alignment vertical="center"/>
    </xf>
    <xf numFmtId="4" fontId="32" fillId="0" borderId="20" xfId="0" applyNumberFormat="1" applyFont="1" applyBorder="1" applyAlignment="1">
      <alignment vertical="center"/>
    </xf>
    <xf numFmtId="166" fontId="32" fillId="0" borderId="20" xfId="0" applyNumberFormat="1" applyFont="1" applyBorder="1" applyAlignment="1">
      <alignment vertical="center"/>
    </xf>
    <xf numFmtId="4" fontId="32" fillId="0" borderId="21" xfId="0" applyNumberFormat="1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9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5" fillId="5" borderId="0" xfId="0" applyFont="1" applyFill="1" applyAlignment="1">
      <alignment horizontal="left" vertical="center"/>
    </xf>
    <xf numFmtId="0" fontId="25" fillId="5" borderId="0" xfId="0" applyFont="1" applyFill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5" fillId="5" borderId="16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0" fontId="25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7" fillId="0" borderId="0" xfId="0" applyNumberFormat="1" applyFont="1" applyAlignment="1"/>
    <xf numFmtId="166" fontId="35" fillId="0" borderId="12" xfId="0" applyNumberFormat="1" applyFont="1" applyBorder="1" applyAlignment="1"/>
    <xf numFmtId="166" fontId="35" fillId="0" borderId="13" xfId="0" applyNumberFormat="1" applyFont="1" applyBorder="1" applyAlignment="1"/>
    <xf numFmtId="4" fontId="36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5" fillId="0" borderId="22" xfId="0" applyFont="1" applyBorder="1" applyAlignment="1" applyProtection="1">
      <alignment horizontal="center" vertical="center"/>
      <protection locked="0"/>
    </xf>
    <xf numFmtId="49" fontId="25" fillId="0" borderId="22" xfId="0" applyNumberFormat="1" applyFont="1" applyBorder="1" applyAlignment="1" applyProtection="1">
      <alignment horizontal="left" vertical="center" wrapText="1"/>
      <protection locked="0"/>
    </xf>
    <xf numFmtId="0" fontId="25" fillId="0" borderId="22" xfId="0" applyFont="1" applyBorder="1" applyAlignment="1" applyProtection="1">
      <alignment horizontal="left" vertical="center" wrapText="1"/>
      <protection locked="0"/>
    </xf>
    <xf numFmtId="0" fontId="25" fillId="0" borderId="22" xfId="0" applyFont="1" applyBorder="1" applyAlignment="1" applyProtection="1">
      <alignment horizontal="center" vertical="center" wrapText="1"/>
      <protection locked="0"/>
    </xf>
    <xf numFmtId="167" fontId="25" fillId="0" borderId="22" xfId="0" applyNumberFormat="1" applyFont="1" applyBorder="1" applyAlignment="1" applyProtection="1">
      <alignment vertical="center"/>
      <protection locked="0"/>
    </xf>
    <xf numFmtId="4" fontId="25" fillId="3" borderId="22" xfId="0" applyNumberFormat="1" applyFont="1" applyFill="1" applyBorder="1" applyAlignment="1" applyProtection="1">
      <alignment vertical="center"/>
      <protection locked="0"/>
    </xf>
    <xf numFmtId="4" fontId="25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6" fillId="3" borderId="14" xfId="0" applyFont="1" applyFill="1" applyBorder="1" applyAlignment="1" applyProtection="1">
      <alignment horizontal="left" vertical="center"/>
      <protection locked="0"/>
    </xf>
    <xf numFmtId="0" fontId="26" fillId="0" borderId="0" xfId="0" applyFont="1" applyBorder="1" applyAlignment="1">
      <alignment horizontal="center" vertical="center"/>
    </xf>
    <xf numFmtId="166" fontId="26" fillId="0" borderId="0" xfId="0" applyNumberFormat="1" applyFont="1" applyBorder="1" applyAlignment="1">
      <alignment vertical="center"/>
    </xf>
    <xf numFmtId="166" fontId="26" fillId="0" borderId="15" xfId="0" applyNumberFormat="1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26" fillId="3" borderId="19" xfId="0" applyFont="1" applyFill="1" applyBorder="1" applyAlignment="1" applyProtection="1">
      <alignment horizontal="left" vertical="center"/>
      <protection locked="0"/>
    </xf>
    <xf numFmtId="0" fontId="26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166" fontId="26" fillId="0" borderId="21" xfId="0" applyNumberFormat="1" applyFont="1" applyBorder="1" applyAlignment="1">
      <alignment vertical="center"/>
    </xf>
    <xf numFmtId="0" fontId="38" fillId="0" borderId="22" xfId="0" applyFont="1" applyBorder="1" applyAlignment="1" applyProtection="1">
      <alignment horizontal="center" vertical="center"/>
      <protection locked="0"/>
    </xf>
    <xf numFmtId="49" fontId="38" fillId="0" borderId="22" xfId="0" applyNumberFormat="1" applyFont="1" applyBorder="1" applyAlignment="1" applyProtection="1">
      <alignment horizontal="left" vertical="center" wrapText="1"/>
      <protection locked="0"/>
    </xf>
    <xf numFmtId="0" fontId="38" fillId="0" borderId="22" xfId="0" applyFont="1" applyBorder="1" applyAlignment="1" applyProtection="1">
      <alignment horizontal="left" vertical="center" wrapText="1"/>
      <protection locked="0"/>
    </xf>
    <xf numFmtId="0" fontId="38" fillId="0" borderId="22" xfId="0" applyFont="1" applyBorder="1" applyAlignment="1" applyProtection="1">
      <alignment horizontal="center" vertical="center" wrapText="1"/>
      <protection locked="0"/>
    </xf>
    <xf numFmtId="167" fontId="38" fillId="0" borderId="22" xfId="0" applyNumberFormat="1" applyFont="1" applyBorder="1" applyAlignment="1" applyProtection="1">
      <alignment vertical="center"/>
      <protection locked="0"/>
    </xf>
    <xf numFmtId="4" fontId="38" fillId="3" borderId="22" xfId="0" applyNumberFormat="1" applyFont="1" applyFill="1" applyBorder="1" applyAlignment="1" applyProtection="1">
      <alignment vertical="center"/>
      <protection locked="0"/>
    </xf>
    <xf numFmtId="4" fontId="38" fillId="0" borderId="22" xfId="0" applyNumberFormat="1" applyFont="1" applyBorder="1" applyAlignment="1" applyProtection="1">
      <alignment vertical="center"/>
      <protection locked="0"/>
    </xf>
    <xf numFmtId="0" fontId="39" fillId="0" borderId="22" xfId="0" applyFont="1" applyBorder="1" applyAlignment="1" applyProtection="1">
      <alignment vertical="center"/>
      <protection locked="0"/>
    </xf>
    <xf numFmtId="0" fontId="39" fillId="0" borderId="3" xfId="0" applyFont="1" applyBorder="1" applyAlignment="1">
      <alignment vertical="center"/>
    </xf>
    <xf numFmtId="0" fontId="38" fillId="3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>
      <alignment horizontal="center" vertical="center"/>
    </xf>
    <xf numFmtId="0" fontId="12" fillId="0" borderId="19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4" fontId="31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0" fontId="30" fillId="0" borderId="0" xfId="0" applyFont="1" applyAlignment="1">
      <alignment horizontal="left" vertical="center" wrapText="1"/>
    </xf>
    <xf numFmtId="4" fontId="27" fillId="0" borderId="0" xfId="0" applyNumberFormat="1" applyFont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25" fillId="5" borderId="6" xfId="0" applyFont="1" applyFill="1" applyBorder="1" applyAlignment="1">
      <alignment horizontal="center" vertical="center"/>
    </xf>
    <xf numFmtId="0" fontId="25" fillId="5" borderId="7" xfId="0" applyFont="1" applyFill="1" applyBorder="1" applyAlignment="1">
      <alignment horizontal="left" vertical="center"/>
    </xf>
    <xf numFmtId="0" fontId="25" fillId="5" borderId="7" xfId="0" applyFont="1" applyFill="1" applyBorder="1" applyAlignment="1">
      <alignment horizontal="center" vertical="center"/>
    </xf>
    <xf numFmtId="0" fontId="25" fillId="5" borderId="7" xfId="0" applyFont="1" applyFill="1" applyBorder="1" applyAlignment="1">
      <alignment horizontal="right" vertical="center"/>
    </xf>
    <xf numFmtId="0" fontId="25" fillId="5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4" fontId="20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164" fontId="19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2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8"/>
  <sheetViews>
    <sheetView showGridLines="0" workbookViewId="0">
      <selection activeCell="E20" sqref="E20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hidden="1" customWidth="1"/>
    <col min="44" max="44" width="13.7109375" style="1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pans="1:74" s="1" customFormat="1" ht="36.9" customHeight="1">
      <c r="AR2" s="217" t="s">
        <v>5</v>
      </c>
      <c r="AS2" s="218"/>
      <c r="AT2" s="218"/>
      <c r="AU2" s="218"/>
      <c r="AV2" s="218"/>
      <c r="AW2" s="218"/>
      <c r="AX2" s="218"/>
      <c r="AY2" s="218"/>
      <c r="AZ2" s="218"/>
      <c r="BA2" s="218"/>
      <c r="BB2" s="218"/>
      <c r="BC2" s="218"/>
      <c r="BD2" s="218"/>
      <c r="BE2" s="218"/>
      <c r="BS2" s="18" t="s">
        <v>6</v>
      </c>
      <c r="BT2" s="18" t="s">
        <v>7</v>
      </c>
    </row>
    <row r="3" spans="1:74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7</v>
      </c>
    </row>
    <row r="4" spans="1:74" s="1" customFormat="1" ht="24.9" customHeight="1">
      <c r="B4" s="21"/>
      <c r="D4" s="22" t="s">
        <v>8</v>
      </c>
      <c r="AR4" s="21"/>
      <c r="AS4" s="23" t="s">
        <v>9</v>
      </c>
      <c r="BE4" s="24" t="s">
        <v>10</v>
      </c>
      <c r="BS4" s="18" t="s">
        <v>11</v>
      </c>
    </row>
    <row r="5" spans="1:74" s="1" customFormat="1" ht="12" customHeight="1">
      <c r="B5" s="21"/>
      <c r="D5" s="25" t="s">
        <v>12</v>
      </c>
      <c r="K5" s="251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  <c r="Z5" s="218"/>
      <c r="AA5" s="218"/>
      <c r="AB5" s="218"/>
      <c r="AC5" s="218"/>
      <c r="AD5" s="218"/>
      <c r="AE5" s="218"/>
      <c r="AF5" s="218"/>
      <c r="AG5" s="218"/>
      <c r="AH5" s="218"/>
      <c r="AI5" s="218"/>
      <c r="AJ5" s="218"/>
      <c r="AK5" s="218"/>
      <c r="AL5" s="218"/>
      <c r="AM5" s="218"/>
      <c r="AN5" s="218"/>
      <c r="AO5" s="218"/>
      <c r="AR5" s="21"/>
      <c r="BE5" s="248" t="s">
        <v>13</v>
      </c>
      <c r="BS5" s="18" t="s">
        <v>6</v>
      </c>
    </row>
    <row r="6" spans="1:74" s="1" customFormat="1" ht="36.9" customHeight="1">
      <c r="B6" s="21"/>
      <c r="D6" s="27" t="s">
        <v>14</v>
      </c>
      <c r="K6" s="252" t="s">
        <v>221</v>
      </c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18"/>
      <c r="Z6" s="218"/>
      <c r="AA6" s="218"/>
      <c r="AB6" s="218"/>
      <c r="AC6" s="218"/>
      <c r="AD6" s="218"/>
      <c r="AE6" s="218"/>
      <c r="AF6" s="218"/>
      <c r="AG6" s="218"/>
      <c r="AH6" s="218"/>
      <c r="AI6" s="218"/>
      <c r="AJ6" s="218"/>
      <c r="AK6" s="218"/>
      <c r="AL6" s="218"/>
      <c r="AM6" s="218"/>
      <c r="AN6" s="218"/>
      <c r="AO6" s="218"/>
      <c r="AR6" s="21"/>
      <c r="BE6" s="249"/>
      <c r="BS6" s="18" t="s">
        <v>6</v>
      </c>
    </row>
    <row r="7" spans="1:74" s="1" customFormat="1" ht="12" customHeight="1">
      <c r="B7" s="21"/>
      <c r="D7" s="28" t="s">
        <v>15</v>
      </c>
      <c r="K7" s="26" t="s">
        <v>1</v>
      </c>
      <c r="AK7" s="28" t="s">
        <v>16</v>
      </c>
      <c r="AN7" s="26" t="s">
        <v>1</v>
      </c>
      <c r="AR7" s="21"/>
      <c r="BE7" s="249"/>
      <c r="BS7" s="18" t="s">
        <v>6</v>
      </c>
    </row>
    <row r="8" spans="1:74" s="1" customFormat="1" ht="12" customHeight="1">
      <c r="B8" s="21"/>
      <c r="D8" s="28" t="s">
        <v>17</v>
      </c>
      <c r="K8" s="26" t="s">
        <v>18</v>
      </c>
      <c r="AK8" s="28" t="s">
        <v>19</v>
      </c>
      <c r="AN8" s="29"/>
      <c r="AR8" s="21"/>
      <c r="BE8" s="249"/>
      <c r="BS8" s="18" t="s">
        <v>6</v>
      </c>
    </row>
    <row r="9" spans="1:74" s="1" customFormat="1" ht="14.4" customHeight="1">
      <c r="B9" s="21"/>
      <c r="AR9" s="21"/>
      <c r="BE9" s="249"/>
      <c r="BS9" s="18" t="s">
        <v>6</v>
      </c>
    </row>
    <row r="10" spans="1:74" s="1" customFormat="1" ht="12" customHeight="1">
      <c r="B10" s="21"/>
      <c r="D10" s="28" t="s">
        <v>20</v>
      </c>
      <c r="AK10" s="28" t="s">
        <v>21</v>
      </c>
      <c r="AN10" s="26" t="s">
        <v>1</v>
      </c>
      <c r="AR10" s="21"/>
      <c r="BE10" s="249"/>
      <c r="BS10" s="18" t="s">
        <v>6</v>
      </c>
    </row>
    <row r="11" spans="1:74" s="1" customFormat="1" ht="18.45" customHeight="1">
      <c r="B11" s="21"/>
      <c r="E11" s="26" t="s">
        <v>22</v>
      </c>
      <c r="AK11" s="28" t="s">
        <v>23</v>
      </c>
      <c r="AN11" s="26" t="s">
        <v>1</v>
      </c>
      <c r="AR11" s="21"/>
      <c r="BE11" s="249"/>
      <c r="BS11" s="18" t="s">
        <v>6</v>
      </c>
    </row>
    <row r="12" spans="1:74" s="1" customFormat="1" ht="6.9" customHeight="1">
      <c r="B12" s="21"/>
      <c r="AR12" s="21"/>
      <c r="BE12" s="249"/>
      <c r="BS12" s="18" t="s">
        <v>6</v>
      </c>
    </row>
    <row r="13" spans="1:74" s="1" customFormat="1" ht="12" customHeight="1">
      <c r="B13" s="21"/>
      <c r="D13" s="28" t="s">
        <v>24</v>
      </c>
      <c r="AK13" s="28" t="s">
        <v>21</v>
      </c>
      <c r="AN13" s="30" t="s">
        <v>25</v>
      </c>
      <c r="AR13" s="21"/>
      <c r="BE13" s="249"/>
      <c r="BS13" s="18" t="s">
        <v>6</v>
      </c>
    </row>
    <row r="14" spans="1:74" ht="13.2">
      <c r="B14" s="21"/>
      <c r="E14" s="253" t="s">
        <v>25</v>
      </c>
      <c r="F14" s="254"/>
      <c r="G14" s="254"/>
      <c r="H14" s="254"/>
      <c r="I14" s="254"/>
      <c r="J14" s="254"/>
      <c r="K14" s="254"/>
      <c r="L14" s="254"/>
      <c r="M14" s="254"/>
      <c r="N14" s="254"/>
      <c r="O14" s="254"/>
      <c r="P14" s="254"/>
      <c r="Q14" s="254"/>
      <c r="R14" s="254"/>
      <c r="S14" s="254"/>
      <c r="T14" s="254"/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  <c r="AE14" s="254"/>
      <c r="AF14" s="254"/>
      <c r="AG14" s="254"/>
      <c r="AH14" s="254"/>
      <c r="AI14" s="254"/>
      <c r="AJ14" s="254"/>
      <c r="AK14" s="28" t="s">
        <v>23</v>
      </c>
      <c r="AN14" s="30" t="s">
        <v>25</v>
      </c>
      <c r="AR14" s="21"/>
      <c r="BE14" s="249"/>
      <c r="BS14" s="18" t="s">
        <v>6</v>
      </c>
    </row>
    <row r="15" spans="1:74" s="1" customFormat="1" ht="6.9" customHeight="1">
      <c r="B15" s="21"/>
      <c r="AR15" s="21"/>
      <c r="BE15" s="249"/>
      <c r="BS15" s="18" t="s">
        <v>3</v>
      </c>
    </row>
    <row r="16" spans="1:74" s="1" customFormat="1" ht="12" customHeight="1">
      <c r="B16" s="21"/>
      <c r="D16" s="28" t="s">
        <v>26</v>
      </c>
      <c r="AK16" s="28" t="s">
        <v>21</v>
      </c>
      <c r="AN16" s="26" t="s">
        <v>1</v>
      </c>
      <c r="AR16" s="21"/>
      <c r="BE16" s="249"/>
      <c r="BS16" s="18" t="s">
        <v>3</v>
      </c>
    </row>
    <row r="17" spans="1:71" s="1" customFormat="1" ht="18.45" customHeight="1">
      <c r="B17" s="21"/>
      <c r="E17" s="26"/>
      <c r="AK17" s="28" t="s">
        <v>23</v>
      </c>
      <c r="AN17" s="26" t="s">
        <v>1</v>
      </c>
      <c r="AR17" s="21"/>
      <c r="BE17" s="249"/>
      <c r="BS17" s="18" t="s">
        <v>27</v>
      </c>
    </row>
    <row r="18" spans="1:71" s="1" customFormat="1" ht="6.9" customHeight="1">
      <c r="B18" s="21"/>
      <c r="AR18" s="21"/>
      <c r="BE18" s="249"/>
      <c r="BS18" s="18" t="s">
        <v>6</v>
      </c>
    </row>
    <row r="19" spans="1:71" s="1" customFormat="1" ht="12" customHeight="1">
      <c r="B19" s="21"/>
      <c r="D19" s="28" t="s">
        <v>28</v>
      </c>
      <c r="AK19" s="28" t="s">
        <v>21</v>
      </c>
      <c r="AN19" s="26" t="s">
        <v>1</v>
      </c>
      <c r="AR19" s="21"/>
      <c r="BE19" s="249"/>
      <c r="BS19" s="18" t="s">
        <v>6</v>
      </c>
    </row>
    <row r="20" spans="1:71" s="1" customFormat="1" ht="18.45" customHeight="1">
      <c r="B20" s="21"/>
      <c r="E20" s="26"/>
      <c r="AK20" s="28" t="s">
        <v>23</v>
      </c>
      <c r="AN20" s="26" t="s">
        <v>1</v>
      </c>
      <c r="AR20" s="21"/>
      <c r="BE20" s="249"/>
      <c r="BS20" s="18" t="s">
        <v>27</v>
      </c>
    </row>
    <row r="21" spans="1:71" s="1" customFormat="1" ht="6.9" customHeight="1">
      <c r="B21" s="21"/>
      <c r="AR21" s="21"/>
      <c r="BE21" s="249"/>
    </row>
    <row r="22" spans="1:71" s="1" customFormat="1" ht="12" customHeight="1">
      <c r="B22" s="21"/>
      <c r="D22" s="28" t="s">
        <v>29</v>
      </c>
      <c r="AR22" s="21"/>
      <c r="BE22" s="249"/>
    </row>
    <row r="23" spans="1:71" s="1" customFormat="1" ht="16.5" customHeight="1">
      <c r="B23" s="21"/>
      <c r="E23" s="255" t="s">
        <v>1</v>
      </c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R23" s="21"/>
      <c r="BE23" s="249"/>
    </row>
    <row r="24" spans="1:71" s="1" customFormat="1" ht="6.9" customHeight="1">
      <c r="B24" s="21"/>
      <c r="AR24" s="21"/>
      <c r="BE24" s="249"/>
    </row>
    <row r="25" spans="1:71" s="1" customFormat="1" ht="6.9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249"/>
    </row>
    <row r="26" spans="1:71" s="2" customFormat="1" ht="25.95" customHeight="1">
      <c r="A26" s="33"/>
      <c r="B26" s="34"/>
      <c r="C26" s="33"/>
      <c r="D26" s="35" t="s">
        <v>30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256">
        <f>ROUND(AG94,2)</f>
        <v>0</v>
      </c>
      <c r="AL26" s="257"/>
      <c r="AM26" s="257"/>
      <c r="AN26" s="257"/>
      <c r="AO26" s="257"/>
      <c r="AP26" s="33"/>
      <c r="AQ26" s="33"/>
      <c r="AR26" s="34"/>
      <c r="BE26" s="249"/>
    </row>
    <row r="27" spans="1:71" s="2" customFormat="1" ht="6.9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4"/>
      <c r="BE27" s="249"/>
    </row>
    <row r="28" spans="1:71" s="2" customFormat="1" ht="13.2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258" t="s">
        <v>31</v>
      </c>
      <c r="M28" s="258"/>
      <c r="N28" s="258"/>
      <c r="O28" s="258"/>
      <c r="P28" s="258"/>
      <c r="Q28" s="33"/>
      <c r="R28" s="33"/>
      <c r="S28" s="33"/>
      <c r="T28" s="33"/>
      <c r="U28" s="33"/>
      <c r="V28" s="33"/>
      <c r="W28" s="258" t="s">
        <v>32</v>
      </c>
      <c r="X28" s="258"/>
      <c r="Y28" s="258"/>
      <c r="Z28" s="258"/>
      <c r="AA28" s="258"/>
      <c r="AB28" s="258"/>
      <c r="AC28" s="258"/>
      <c r="AD28" s="258"/>
      <c r="AE28" s="258"/>
      <c r="AF28" s="33"/>
      <c r="AG28" s="33"/>
      <c r="AH28" s="33"/>
      <c r="AI28" s="33"/>
      <c r="AJ28" s="33"/>
      <c r="AK28" s="258" t="s">
        <v>33</v>
      </c>
      <c r="AL28" s="258"/>
      <c r="AM28" s="258"/>
      <c r="AN28" s="258"/>
      <c r="AO28" s="258"/>
      <c r="AP28" s="33"/>
      <c r="AQ28" s="33"/>
      <c r="AR28" s="34"/>
      <c r="BE28" s="249"/>
    </row>
    <row r="29" spans="1:71" s="3" customFormat="1" ht="14.4" customHeight="1">
      <c r="B29" s="38"/>
      <c r="D29" s="28" t="s">
        <v>34</v>
      </c>
      <c r="F29" s="39" t="s">
        <v>35</v>
      </c>
      <c r="L29" s="240">
        <v>0.2</v>
      </c>
      <c r="M29" s="239"/>
      <c r="N29" s="239"/>
      <c r="O29" s="239"/>
      <c r="P29" s="239"/>
      <c r="Q29" s="40"/>
      <c r="R29" s="40"/>
      <c r="S29" s="40"/>
      <c r="T29" s="40"/>
      <c r="U29" s="40"/>
      <c r="V29" s="40"/>
      <c r="W29" s="238">
        <f>ROUND(AZ94, 2)</f>
        <v>0</v>
      </c>
      <c r="X29" s="239"/>
      <c r="Y29" s="239"/>
      <c r="Z29" s="239"/>
      <c r="AA29" s="239"/>
      <c r="AB29" s="239"/>
      <c r="AC29" s="239"/>
      <c r="AD29" s="239"/>
      <c r="AE29" s="239"/>
      <c r="AF29" s="40"/>
      <c r="AG29" s="40"/>
      <c r="AH29" s="40"/>
      <c r="AI29" s="40"/>
      <c r="AJ29" s="40"/>
      <c r="AK29" s="238">
        <f>ROUND(AV94, 2)</f>
        <v>0</v>
      </c>
      <c r="AL29" s="239"/>
      <c r="AM29" s="239"/>
      <c r="AN29" s="239"/>
      <c r="AO29" s="239"/>
      <c r="AP29" s="40"/>
      <c r="AQ29" s="40"/>
      <c r="AR29" s="41"/>
      <c r="AS29" s="40"/>
      <c r="AT29" s="40"/>
      <c r="AU29" s="40"/>
      <c r="AV29" s="40"/>
      <c r="AW29" s="40"/>
      <c r="AX29" s="40"/>
      <c r="AY29" s="40"/>
      <c r="AZ29" s="40"/>
      <c r="BE29" s="250"/>
    </row>
    <row r="30" spans="1:71" s="3" customFormat="1" ht="14.4" customHeight="1">
      <c r="B30" s="38"/>
      <c r="F30" s="39" t="s">
        <v>36</v>
      </c>
      <c r="L30" s="240">
        <v>0.2</v>
      </c>
      <c r="M30" s="239"/>
      <c r="N30" s="239"/>
      <c r="O30" s="239"/>
      <c r="P30" s="239"/>
      <c r="Q30" s="40"/>
      <c r="R30" s="40"/>
      <c r="S30" s="40"/>
      <c r="T30" s="40"/>
      <c r="U30" s="40"/>
      <c r="V30" s="40"/>
      <c r="W30" s="238">
        <f>ROUND(BA94, 2)</f>
        <v>0</v>
      </c>
      <c r="X30" s="239"/>
      <c r="Y30" s="239"/>
      <c r="Z30" s="239"/>
      <c r="AA30" s="239"/>
      <c r="AB30" s="239"/>
      <c r="AC30" s="239"/>
      <c r="AD30" s="239"/>
      <c r="AE30" s="239"/>
      <c r="AF30" s="40"/>
      <c r="AG30" s="40"/>
      <c r="AH30" s="40"/>
      <c r="AI30" s="40"/>
      <c r="AJ30" s="40"/>
      <c r="AK30" s="238">
        <f>ROUND(AW94, 2)</f>
        <v>0</v>
      </c>
      <c r="AL30" s="239"/>
      <c r="AM30" s="239"/>
      <c r="AN30" s="239"/>
      <c r="AO30" s="239"/>
      <c r="AP30" s="40"/>
      <c r="AQ30" s="40"/>
      <c r="AR30" s="41"/>
      <c r="AS30" s="40"/>
      <c r="AT30" s="40"/>
      <c r="AU30" s="40"/>
      <c r="AV30" s="40"/>
      <c r="AW30" s="40"/>
      <c r="AX30" s="40"/>
      <c r="AY30" s="40"/>
      <c r="AZ30" s="40"/>
      <c r="BE30" s="250"/>
    </row>
    <row r="31" spans="1:71" s="3" customFormat="1" ht="14.4" hidden="1" customHeight="1">
      <c r="B31" s="38"/>
      <c r="F31" s="28" t="s">
        <v>37</v>
      </c>
      <c r="L31" s="247">
        <v>0.2</v>
      </c>
      <c r="M31" s="246"/>
      <c r="N31" s="246"/>
      <c r="O31" s="246"/>
      <c r="P31" s="246"/>
      <c r="W31" s="245">
        <f>ROUND(BB94, 2)</f>
        <v>0</v>
      </c>
      <c r="X31" s="246"/>
      <c r="Y31" s="246"/>
      <c r="Z31" s="246"/>
      <c r="AA31" s="246"/>
      <c r="AB31" s="246"/>
      <c r="AC31" s="246"/>
      <c r="AD31" s="246"/>
      <c r="AE31" s="246"/>
      <c r="AK31" s="245">
        <v>0</v>
      </c>
      <c r="AL31" s="246"/>
      <c r="AM31" s="246"/>
      <c r="AN31" s="246"/>
      <c r="AO31" s="246"/>
      <c r="AR31" s="38"/>
      <c r="BE31" s="250"/>
    </row>
    <row r="32" spans="1:71" s="3" customFormat="1" ht="14.4" hidden="1" customHeight="1">
      <c r="B32" s="38"/>
      <c r="F32" s="28" t="s">
        <v>38</v>
      </c>
      <c r="L32" s="247">
        <v>0.2</v>
      </c>
      <c r="M32" s="246"/>
      <c r="N32" s="246"/>
      <c r="O32" s="246"/>
      <c r="P32" s="246"/>
      <c r="W32" s="245">
        <f>ROUND(BC94, 2)</f>
        <v>0</v>
      </c>
      <c r="X32" s="246"/>
      <c r="Y32" s="246"/>
      <c r="Z32" s="246"/>
      <c r="AA32" s="246"/>
      <c r="AB32" s="246"/>
      <c r="AC32" s="246"/>
      <c r="AD32" s="246"/>
      <c r="AE32" s="246"/>
      <c r="AK32" s="245">
        <v>0</v>
      </c>
      <c r="AL32" s="246"/>
      <c r="AM32" s="246"/>
      <c r="AN32" s="246"/>
      <c r="AO32" s="246"/>
      <c r="AR32" s="38"/>
      <c r="BE32" s="250"/>
    </row>
    <row r="33" spans="1:57" s="3" customFormat="1" ht="14.4" hidden="1" customHeight="1">
      <c r="B33" s="38"/>
      <c r="F33" s="39" t="s">
        <v>39</v>
      </c>
      <c r="L33" s="240">
        <v>0</v>
      </c>
      <c r="M33" s="239"/>
      <c r="N33" s="239"/>
      <c r="O33" s="239"/>
      <c r="P33" s="239"/>
      <c r="Q33" s="40"/>
      <c r="R33" s="40"/>
      <c r="S33" s="40"/>
      <c r="T33" s="40"/>
      <c r="U33" s="40"/>
      <c r="V33" s="40"/>
      <c r="W33" s="238">
        <f>ROUND(BD94, 2)</f>
        <v>0</v>
      </c>
      <c r="X33" s="239"/>
      <c r="Y33" s="239"/>
      <c r="Z33" s="239"/>
      <c r="AA33" s="239"/>
      <c r="AB33" s="239"/>
      <c r="AC33" s="239"/>
      <c r="AD33" s="239"/>
      <c r="AE33" s="239"/>
      <c r="AF33" s="40"/>
      <c r="AG33" s="40"/>
      <c r="AH33" s="40"/>
      <c r="AI33" s="40"/>
      <c r="AJ33" s="40"/>
      <c r="AK33" s="238">
        <v>0</v>
      </c>
      <c r="AL33" s="239"/>
      <c r="AM33" s="239"/>
      <c r="AN33" s="239"/>
      <c r="AO33" s="239"/>
      <c r="AP33" s="40"/>
      <c r="AQ33" s="40"/>
      <c r="AR33" s="41"/>
      <c r="AS33" s="40"/>
      <c r="AT33" s="40"/>
      <c r="AU33" s="40"/>
      <c r="AV33" s="40"/>
      <c r="AW33" s="40"/>
      <c r="AX33" s="40"/>
      <c r="AY33" s="40"/>
      <c r="AZ33" s="40"/>
      <c r="BE33" s="250"/>
    </row>
    <row r="34" spans="1:57" s="2" customFormat="1" ht="6.9" customHeight="1">
      <c r="A34" s="33"/>
      <c r="B34" s="34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4"/>
      <c r="BE34" s="249"/>
    </row>
    <row r="35" spans="1:57" s="2" customFormat="1" ht="25.95" customHeight="1">
      <c r="A35" s="33"/>
      <c r="B35" s="34"/>
      <c r="C35" s="42"/>
      <c r="D35" s="43" t="s">
        <v>40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5" t="s">
        <v>41</v>
      </c>
      <c r="U35" s="44"/>
      <c r="V35" s="44"/>
      <c r="W35" s="44"/>
      <c r="X35" s="241" t="s">
        <v>42</v>
      </c>
      <c r="Y35" s="242"/>
      <c r="Z35" s="242"/>
      <c r="AA35" s="242"/>
      <c r="AB35" s="242"/>
      <c r="AC35" s="44"/>
      <c r="AD35" s="44"/>
      <c r="AE35" s="44"/>
      <c r="AF35" s="44"/>
      <c r="AG35" s="44"/>
      <c r="AH35" s="44"/>
      <c r="AI35" s="44"/>
      <c r="AJ35" s="44"/>
      <c r="AK35" s="243">
        <f>SUM(AK26:AK33)</f>
        <v>0</v>
      </c>
      <c r="AL35" s="242"/>
      <c r="AM35" s="242"/>
      <c r="AN35" s="242"/>
      <c r="AO35" s="244"/>
      <c r="AP35" s="42"/>
      <c r="AQ35" s="42"/>
      <c r="AR35" s="34"/>
      <c r="BE35" s="33"/>
    </row>
    <row r="36" spans="1:57" s="2" customFormat="1" ht="6.9" customHeight="1">
      <c r="A36" s="33"/>
      <c r="B36" s="34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4"/>
      <c r="BE36" s="33"/>
    </row>
    <row r="37" spans="1:57" s="2" customFormat="1" ht="14.4" customHeight="1">
      <c r="A37" s="33"/>
      <c r="B37" s="34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4"/>
      <c r="BE37" s="33"/>
    </row>
    <row r="38" spans="1:57" s="1" customFormat="1" ht="14.4" customHeight="1">
      <c r="B38" s="21"/>
      <c r="AR38" s="21"/>
    </row>
    <row r="39" spans="1:57" s="1" customFormat="1" ht="14.4" customHeight="1">
      <c r="B39" s="21"/>
      <c r="AR39" s="21"/>
    </row>
    <row r="40" spans="1:57" s="1" customFormat="1" ht="14.4" customHeight="1">
      <c r="B40" s="21"/>
      <c r="AR40" s="21"/>
    </row>
    <row r="41" spans="1:57" s="1" customFormat="1" ht="14.4" customHeight="1">
      <c r="B41" s="21"/>
      <c r="AR41" s="21"/>
    </row>
    <row r="42" spans="1:57" s="1" customFormat="1" ht="14.4" customHeight="1">
      <c r="B42" s="21"/>
      <c r="AR42" s="21"/>
    </row>
    <row r="43" spans="1:57" s="1" customFormat="1" ht="14.4" customHeight="1">
      <c r="B43" s="21"/>
      <c r="AR43" s="21"/>
    </row>
    <row r="44" spans="1:57" s="1" customFormat="1" ht="14.4" customHeight="1">
      <c r="B44" s="21"/>
      <c r="AR44" s="21"/>
    </row>
    <row r="45" spans="1:57" s="1" customFormat="1" ht="14.4" customHeight="1">
      <c r="B45" s="21"/>
      <c r="AR45" s="21"/>
    </row>
    <row r="46" spans="1:57" s="1" customFormat="1" ht="14.4" customHeight="1">
      <c r="B46" s="21"/>
      <c r="AR46" s="21"/>
    </row>
    <row r="47" spans="1:57" s="1" customFormat="1" ht="14.4" customHeight="1">
      <c r="B47" s="21"/>
      <c r="AR47" s="21"/>
    </row>
    <row r="48" spans="1:57" s="1" customFormat="1" ht="14.4" customHeight="1">
      <c r="B48" s="21"/>
      <c r="AR48" s="21"/>
    </row>
    <row r="49" spans="1:57" s="2" customFormat="1" ht="14.4" customHeight="1">
      <c r="B49" s="46"/>
      <c r="D49" s="47" t="s">
        <v>43</v>
      </c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7" t="s">
        <v>44</v>
      </c>
      <c r="AI49" s="48"/>
      <c r="AJ49" s="48"/>
      <c r="AK49" s="48"/>
      <c r="AL49" s="48"/>
      <c r="AM49" s="48"/>
      <c r="AN49" s="48"/>
      <c r="AO49" s="48"/>
      <c r="AR49" s="46"/>
    </row>
    <row r="50" spans="1:57">
      <c r="B50" s="21"/>
      <c r="AR50" s="21"/>
    </row>
    <row r="51" spans="1:57">
      <c r="B51" s="21"/>
      <c r="AR51" s="21"/>
    </row>
    <row r="52" spans="1:57">
      <c r="B52" s="21"/>
      <c r="AR52" s="21"/>
    </row>
    <row r="53" spans="1:57">
      <c r="B53" s="21"/>
      <c r="AR53" s="21"/>
    </row>
    <row r="54" spans="1:57">
      <c r="B54" s="21"/>
      <c r="AR54" s="21"/>
    </row>
    <row r="55" spans="1:57">
      <c r="B55" s="21"/>
      <c r="AR55" s="21"/>
    </row>
    <row r="56" spans="1:57">
      <c r="B56" s="21"/>
      <c r="AR56" s="21"/>
    </row>
    <row r="57" spans="1:57">
      <c r="B57" s="21"/>
      <c r="AR57" s="21"/>
    </row>
    <row r="58" spans="1:57">
      <c r="B58" s="21"/>
      <c r="AR58" s="21"/>
    </row>
    <row r="59" spans="1:57">
      <c r="B59" s="21"/>
      <c r="AR59" s="21"/>
    </row>
    <row r="60" spans="1:57" s="2" customFormat="1" ht="13.2">
      <c r="A60" s="33"/>
      <c r="B60" s="34"/>
      <c r="C60" s="33"/>
      <c r="D60" s="49" t="s">
        <v>45</v>
      </c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49" t="s">
        <v>46</v>
      </c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49" t="s">
        <v>45</v>
      </c>
      <c r="AI60" s="36"/>
      <c r="AJ60" s="36"/>
      <c r="AK60" s="36"/>
      <c r="AL60" s="36"/>
      <c r="AM60" s="49" t="s">
        <v>46</v>
      </c>
      <c r="AN60" s="36"/>
      <c r="AO60" s="36"/>
      <c r="AP60" s="33"/>
      <c r="AQ60" s="33"/>
      <c r="AR60" s="34"/>
      <c r="BE60" s="33"/>
    </row>
    <row r="61" spans="1:57">
      <c r="B61" s="21"/>
      <c r="AR61" s="21"/>
    </row>
    <row r="62" spans="1:57">
      <c r="B62" s="21"/>
      <c r="AR62" s="21"/>
    </row>
    <row r="63" spans="1:57">
      <c r="B63" s="21"/>
      <c r="AR63" s="21"/>
    </row>
    <row r="64" spans="1:57" s="2" customFormat="1" ht="13.2">
      <c r="A64" s="33"/>
      <c r="B64" s="34"/>
      <c r="C64" s="33"/>
      <c r="D64" s="47" t="s">
        <v>47</v>
      </c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47" t="s">
        <v>48</v>
      </c>
      <c r="AI64" s="50"/>
      <c r="AJ64" s="50"/>
      <c r="AK64" s="50"/>
      <c r="AL64" s="50"/>
      <c r="AM64" s="50"/>
      <c r="AN64" s="50"/>
      <c r="AO64" s="50"/>
      <c r="AP64" s="33"/>
      <c r="AQ64" s="33"/>
      <c r="AR64" s="34"/>
      <c r="BE64" s="33"/>
    </row>
    <row r="65" spans="1:57">
      <c r="B65" s="21"/>
      <c r="AR65" s="21"/>
    </row>
    <row r="66" spans="1:57">
      <c r="B66" s="21"/>
      <c r="AR66" s="21"/>
    </row>
    <row r="67" spans="1:57">
      <c r="B67" s="21"/>
      <c r="AR67" s="21"/>
    </row>
    <row r="68" spans="1:57">
      <c r="B68" s="21"/>
      <c r="AR68" s="21"/>
    </row>
    <row r="69" spans="1:57">
      <c r="B69" s="21"/>
      <c r="AR69" s="21"/>
    </row>
    <row r="70" spans="1:57">
      <c r="B70" s="21"/>
      <c r="AR70" s="21"/>
    </row>
    <row r="71" spans="1:57">
      <c r="B71" s="21"/>
      <c r="AR71" s="21"/>
    </row>
    <row r="72" spans="1:57">
      <c r="B72" s="21"/>
      <c r="AR72" s="21"/>
    </row>
    <row r="73" spans="1:57">
      <c r="B73" s="21"/>
      <c r="AR73" s="21"/>
    </row>
    <row r="74" spans="1:57">
      <c r="B74" s="21"/>
      <c r="AR74" s="21"/>
    </row>
    <row r="75" spans="1:57" s="2" customFormat="1" ht="13.2">
      <c r="A75" s="33"/>
      <c r="B75" s="34"/>
      <c r="C75" s="33"/>
      <c r="D75" s="49" t="s">
        <v>45</v>
      </c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49" t="s">
        <v>46</v>
      </c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49" t="s">
        <v>45</v>
      </c>
      <c r="AI75" s="36"/>
      <c r="AJ75" s="36"/>
      <c r="AK75" s="36"/>
      <c r="AL75" s="36"/>
      <c r="AM75" s="49" t="s">
        <v>46</v>
      </c>
      <c r="AN75" s="36"/>
      <c r="AO75" s="36"/>
      <c r="AP75" s="33"/>
      <c r="AQ75" s="33"/>
      <c r="AR75" s="34"/>
      <c r="BE75" s="33"/>
    </row>
    <row r="76" spans="1:57" s="2" customFormat="1">
      <c r="A76" s="33"/>
      <c r="B76" s="34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4"/>
      <c r="BE76" s="33"/>
    </row>
    <row r="77" spans="1:57" s="2" customFormat="1" ht="6.9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34"/>
      <c r="BE77" s="33"/>
    </row>
    <row r="81" spans="1:91" s="2" customFormat="1" ht="6.9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34"/>
      <c r="BE81" s="33"/>
    </row>
    <row r="82" spans="1:91" s="2" customFormat="1" ht="24.9" customHeight="1">
      <c r="A82" s="33"/>
      <c r="B82" s="34"/>
      <c r="C82" s="22" t="s">
        <v>49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4"/>
      <c r="BE82" s="33"/>
    </row>
    <row r="83" spans="1:91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4"/>
      <c r="BE83" s="33"/>
    </row>
    <row r="84" spans="1:91" s="4" customFormat="1" ht="12" customHeight="1">
      <c r="B84" s="55"/>
      <c r="C84" s="28" t="s">
        <v>12</v>
      </c>
      <c r="L84" s="4">
        <f>K5</f>
        <v>0</v>
      </c>
      <c r="AR84" s="55"/>
    </row>
    <row r="85" spans="1:91" s="5" customFormat="1" ht="36.9" customHeight="1">
      <c r="B85" s="56"/>
      <c r="C85" s="57" t="s">
        <v>14</v>
      </c>
      <c r="L85" s="229" t="str">
        <f>K6</f>
        <v>OPRAVA MOSTA DO KOMPOSTÁRNE  MOST číslo NR VII-014</v>
      </c>
      <c r="M85" s="230"/>
      <c r="N85" s="230"/>
      <c r="O85" s="230"/>
      <c r="P85" s="230"/>
      <c r="Q85" s="230"/>
      <c r="R85" s="230"/>
      <c r="S85" s="230"/>
      <c r="T85" s="230"/>
      <c r="U85" s="230"/>
      <c r="V85" s="230"/>
      <c r="W85" s="230"/>
      <c r="X85" s="230"/>
      <c r="Y85" s="230"/>
      <c r="Z85" s="230"/>
      <c r="AA85" s="230"/>
      <c r="AB85" s="230"/>
      <c r="AC85" s="230"/>
      <c r="AD85" s="230"/>
      <c r="AE85" s="230"/>
      <c r="AF85" s="230"/>
      <c r="AG85" s="230"/>
      <c r="AH85" s="230"/>
      <c r="AI85" s="230"/>
      <c r="AJ85" s="230"/>
      <c r="AK85" s="230"/>
      <c r="AL85" s="230"/>
      <c r="AM85" s="230"/>
      <c r="AN85" s="230"/>
      <c r="AO85" s="230"/>
      <c r="AR85" s="56"/>
    </row>
    <row r="86" spans="1:91" s="2" customFormat="1" ht="6.9" customHeight="1">
      <c r="A86" s="33"/>
      <c r="B86" s="34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4"/>
      <c r="BE86" s="33"/>
    </row>
    <row r="87" spans="1:91" s="2" customFormat="1" ht="12" customHeight="1">
      <c r="A87" s="33"/>
      <c r="B87" s="34"/>
      <c r="C87" s="28" t="s">
        <v>17</v>
      </c>
      <c r="D87" s="33"/>
      <c r="E87" s="33"/>
      <c r="F87" s="33"/>
      <c r="G87" s="33"/>
      <c r="H87" s="33"/>
      <c r="I87" s="33"/>
      <c r="J87" s="33"/>
      <c r="K87" s="33"/>
      <c r="L87" s="58" t="str">
        <f>IF(K8="","",K8)</f>
        <v xml:space="preserve">Krškany  Nitra </v>
      </c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28" t="s">
        <v>19</v>
      </c>
      <c r="AJ87" s="33"/>
      <c r="AK87" s="33"/>
      <c r="AL87" s="33"/>
      <c r="AM87" s="231" t="str">
        <f>IF(AN8= "","",AN8)</f>
        <v/>
      </c>
      <c r="AN87" s="231"/>
      <c r="AO87" s="33"/>
      <c r="AP87" s="33"/>
      <c r="AQ87" s="33"/>
      <c r="AR87" s="34"/>
      <c r="BE87" s="33"/>
    </row>
    <row r="88" spans="1:91" s="2" customFormat="1" ht="6.9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4"/>
      <c r="BE88" s="33"/>
    </row>
    <row r="89" spans="1:91" s="2" customFormat="1" ht="25.65" customHeight="1">
      <c r="A89" s="33"/>
      <c r="B89" s="34"/>
      <c r="C89" s="28" t="s">
        <v>20</v>
      </c>
      <c r="D89" s="33"/>
      <c r="E89" s="33"/>
      <c r="F89" s="33"/>
      <c r="G89" s="33"/>
      <c r="H89" s="33"/>
      <c r="I89" s="33"/>
      <c r="J89" s="33"/>
      <c r="K89" s="33"/>
      <c r="L89" s="4" t="str">
        <f>IF(E11= "","",E11)</f>
        <v xml:space="preserve">Mesto Nitra </v>
      </c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28" t="s">
        <v>26</v>
      </c>
      <c r="AJ89" s="33"/>
      <c r="AK89" s="33"/>
      <c r="AL89" s="33"/>
      <c r="AM89" s="232" t="str">
        <f>IF(E17="","",E17)</f>
        <v/>
      </c>
      <c r="AN89" s="233"/>
      <c r="AO89" s="233"/>
      <c r="AP89" s="233"/>
      <c r="AQ89" s="33"/>
      <c r="AR89" s="34"/>
      <c r="AS89" s="234" t="s">
        <v>50</v>
      </c>
      <c r="AT89" s="235"/>
      <c r="AU89" s="60"/>
      <c r="AV89" s="60"/>
      <c r="AW89" s="60"/>
      <c r="AX89" s="60"/>
      <c r="AY89" s="60"/>
      <c r="AZ89" s="60"/>
      <c r="BA89" s="60"/>
      <c r="BB89" s="60"/>
      <c r="BC89" s="60"/>
      <c r="BD89" s="61"/>
      <c r="BE89" s="33"/>
    </row>
    <row r="90" spans="1:91" s="2" customFormat="1" ht="15.15" customHeight="1">
      <c r="A90" s="33"/>
      <c r="B90" s="34"/>
      <c r="C90" s="28" t="s">
        <v>24</v>
      </c>
      <c r="D90" s="33"/>
      <c r="E90" s="33"/>
      <c r="F90" s="33"/>
      <c r="G90" s="33"/>
      <c r="H90" s="33"/>
      <c r="I90" s="33"/>
      <c r="J90" s="33"/>
      <c r="K90" s="33"/>
      <c r="L90" s="4" t="str">
        <f>IF(E14= "Vyplň údaj","",E14)</f>
        <v/>
      </c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28" t="s">
        <v>28</v>
      </c>
      <c r="AJ90" s="33"/>
      <c r="AK90" s="33"/>
      <c r="AL90" s="33"/>
      <c r="AM90" s="232" t="str">
        <f>IF(E20="","",E20)</f>
        <v/>
      </c>
      <c r="AN90" s="233"/>
      <c r="AO90" s="233"/>
      <c r="AP90" s="233"/>
      <c r="AQ90" s="33"/>
      <c r="AR90" s="34"/>
      <c r="AS90" s="236"/>
      <c r="AT90" s="237"/>
      <c r="AU90" s="62"/>
      <c r="AV90" s="62"/>
      <c r="AW90" s="62"/>
      <c r="AX90" s="62"/>
      <c r="AY90" s="62"/>
      <c r="AZ90" s="62"/>
      <c r="BA90" s="62"/>
      <c r="BB90" s="62"/>
      <c r="BC90" s="62"/>
      <c r="BD90" s="63"/>
      <c r="BE90" s="33"/>
    </row>
    <row r="91" spans="1:91" s="2" customFormat="1" ht="10.95" customHeight="1">
      <c r="A91" s="33"/>
      <c r="B91" s="34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4"/>
      <c r="AS91" s="236"/>
      <c r="AT91" s="237"/>
      <c r="AU91" s="62"/>
      <c r="AV91" s="62"/>
      <c r="AW91" s="62"/>
      <c r="AX91" s="62"/>
      <c r="AY91" s="62"/>
      <c r="AZ91" s="62"/>
      <c r="BA91" s="62"/>
      <c r="BB91" s="62"/>
      <c r="BC91" s="62"/>
      <c r="BD91" s="63"/>
      <c r="BE91" s="33"/>
    </row>
    <row r="92" spans="1:91" s="2" customFormat="1" ht="29.25" customHeight="1">
      <c r="A92" s="33"/>
      <c r="B92" s="34"/>
      <c r="C92" s="224" t="s">
        <v>51</v>
      </c>
      <c r="D92" s="225"/>
      <c r="E92" s="225"/>
      <c r="F92" s="225"/>
      <c r="G92" s="225"/>
      <c r="H92" s="64"/>
      <c r="I92" s="226" t="s">
        <v>52</v>
      </c>
      <c r="J92" s="225"/>
      <c r="K92" s="225"/>
      <c r="L92" s="225"/>
      <c r="M92" s="225"/>
      <c r="N92" s="225"/>
      <c r="O92" s="225"/>
      <c r="P92" s="225"/>
      <c r="Q92" s="225"/>
      <c r="R92" s="225"/>
      <c r="S92" s="225"/>
      <c r="T92" s="225"/>
      <c r="U92" s="225"/>
      <c r="V92" s="225"/>
      <c r="W92" s="225"/>
      <c r="X92" s="225"/>
      <c r="Y92" s="225"/>
      <c r="Z92" s="225"/>
      <c r="AA92" s="225"/>
      <c r="AB92" s="225"/>
      <c r="AC92" s="225"/>
      <c r="AD92" s="225"/>
      <c r="AE92" s="225"/>
      <c r="AF92" s="225"/>
      <c r="AG92" s="227" t="s">
        <v>53</v>
      </c>
      <c r="AH92" s="225"/>
      <c r="AI92" s="225"/>
      <c r="AJ92" s="225"/>
      <c r="AK92" s="225"/>
      <c r="AL92" s="225"/>
      <c r="AM92" s="225"/>
      <c r="AN92" s="226" t="s">
        <v>54</v>
      </c>
      <c r="AO92" s="225"/>
      <c r="AP92" s="228"/>
      <c r="AQ92" s="65" t="s">
        <v>55</v>
      </c>
      <c r="AR92" s="34"/>
      <c r="AS92" s="66" t="s">
        <v>56</v>
      </c>
      <c r="AT92" s="67" t="s">
        <v>57</v>
      </c>
      <c r="AU92" s="67" t="s">
        <v>58</v>
      </c>
      <c r="AV92" s="67" t="s">
        <v>59</v>
      </c>
      <c r="AW92" s="67" t="s">
        <v>60</v>
      </c>
      <c r="AX92" s="67" t="s">
        <v>61</v>
      </c>
      <c r="AY92" s="67" t="s">
        <v>62</v>
      </c>
      <c r="AZ92" s="67" t="s">
        <v>63</v>
      </c>
      <c r="BA92" s="67" t="s">
        <v>64</v>
      </c>
      <c r="BB92" s="67" t="s">
        <v>65</v>
      </c>
      <c r="BC92" s="67" t="s">
        <v>66</v>
      </c>
      <c r="BD92" s="68" t="s">
        <v>67</v>
      </c>
      <c r="BE92" s="33"/>
    </row>
    <row r="93" spans="1:91" s="2" customFormat="1" ht="10.9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4"/>
      <c r="AS93" s="69"/>
      <c r="AT93" s="70"/>
      <c r="AU93" s="70"/>
      <c r="AV93" s="70"/>
      <c r="AW93" s="70"/>
      <c r="AX93" s="70"/>
      <c r="AY93" s="70"/>
      <c r="AZ93" s="70"/>
      <c r="BA93" s="70"/>
      <c r="BB93" s="70"/>
      <c r="BC93" s="70"/>
      <c r="BD93" s="71"/>
      <c r="BE93" s="33"/>
    </row>
    <row r="94" spans="1:91" s="6" customFormat="1" ht="32.4" customHeight="1">
      <c r="B94" s="72"/>
      <c r="C94" s="73" t="s">
        <v>68</v>
      </c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222">
        <f>ROUND(SUM(AG95:AG96),2)</f>
        <v>0</v>
      </c>
      <c r="AH94" s="222"/>
      <c r="AI94" s="222"/>
      <c r="AJ94" s="222"/>
      <c r="AK94" s="222"/>
      <c r="AL94" s="222"/>
      <c r="AM94" s="222"/>
      <c r="AN94" s="223">
        <f>SUM(AG94,AT94)</f>
        <v>0</v>
      </c>
      <c r="AO94" s="223"/>
      <c r="AP94" s="223"/>
      <c r="AQ94" s="76" t="s">
        <v>1</v>
      </c>
      <c r="AR94" s="72"/>
      <c r="AS94" s="77">
        <f>ROUND(SUM(AS95:AS96),2)</f>
        <v>0</v>
      </c>
      <c r="AT94" s="78">
        <f>ROUND(SUM(AV94:AW94),2)</f>
        <v>0</v>
      </c>
      <c r="AU94" s="79">
        <f>ROUND(SUM(AU95:AU96),5)</f>
        <v>0</v>
      </c>
      <c r="AV94" s="78">
        <f>ROUND(AZ94*L29,2)</f>
        <v>0</v>
      </c>
      <c r="AW94" s="78">
        <f>ROUND(BA94*L30,2)</f>
        <v>0</v>
      </c>
      <c r="AX94" s="78">
        <f>ROUND(BB94*L29,2)</f>
        <v>0</v>
      </c>
      <c r="AY94" s="78">
        <f>ROUND(BC94*L30,2)</f>
        <v>0</v>
      </c>
      <c r="AZ94" s="78">
        <f>ROUND(SUM(AZ95:AZ96),2)</f>
        <v>0</v>
      </c>
      <c r="BA94" s="78">
        <f>ROUND(SUM(BA95:BA96),2)</f>
        <v>0</v>
      </c>
      <c r="BB94" s="78">
        <f>ROUND(SUM(BB95:BB96),2)</f>
        <v>0</v>
      </c>
      <c r="BC94" s="78">
        <f>ROUND(SUM(BC95:BC96),2)</f>
        <v>0</v>
      </c>
      <c r="BD94" s="80">
        <f>ROUND(SUM(BD95:BD96),2)</f>
        <v>0</v>
      </c>
      <c r="BS94" s="81" t="s">
        <v>69</v>
      </c>
      <c r="BT94" s="81" t="s">
        <v>70</v>
      </c>
      <c r="BU94" s="82" t="s">
        <v>71</v>
      </c>
      <c r="BV94" s="81" t="s">
        <v>72</v>
      </c>
      <c r="BW94" s="81" t="s">
        <v>4</v>
      </c>
      <c r="BX94" s="81" t="s">
        <v>73</v>
      </c>
      <c r="CL94" s="81" t="s">
        <v>1</v>
      </c>
    </row>
    <row r="95" spans="1:91" s="7" customFormat="1" ht="24.75" customHeight="1">
      <c r="A95" s="83" t="s">
        <v>74</v>
      </c>
      <c r="B95" s="84"/>
      <c r="C95" s="85"/>
      <c r="D95" s="221" t="s">
        <v>75</v>
      </c>
      <c r="E95" s="221"/>
      <c r="F95" s="221"/>
      <c r="G95" s="221"/>
      <c r="H95" s="221"/>
      <c r="I95" s="86"/>
      <c r="J95" s="221" t="s">
        <v>76</v>
      </c>
      <c r="K95" s="221"/>
      <c r="L95" s="221"/>
      <c r="M95" s="221"/>
      <c r="N95" s="221"/>
      <c r="O95" s="221"/>
      <c r="P95" s="221"/>
      <c r="Q95" s="221"/>
      <c r="R95" s="221"/>
      <c r="S95" s="221"/>
      <c r="T95" s="221"/>
      <c r="U95" s="221"/>
      <c r="V95" s="221"/>
      <c r="W95" s="221"/>
      <c r="X95" s="221"/>
      <c r="Y95" s="221"/>
      <c r="Z95" s="221"/>
      <c r="AA95" s="221"/>
      <c r="AB95" s="221"/>
      <c r="AC95" s="221"/>
      <c r="AD95" s="221"/>
      <c r="AE95" s="221"/>
      <c r="AF95" s="221"/>
      <c r="AG95" s="219">
        <f>'SO01.1 - SO01.1 Búracie p...'!J30</f>
        <v>0</v>
      </c>
      <c r="AH95" s="220"/>
      <c r="AI95" s="220"/>
      <c r="AJ95" s="220"/>
      <c r="AK95" s="220"/>
      <c r="AL95" s="220"/>
      <c r="AM95" s="220"/>
      <c r="AN95" s="219">
        <f>SUM(AG95,AT95)</f>
        <v>0</v>
      </c>
      <c r="AO95" s="220"/>
      <c r="AP95" s="220"/>
      <c r="AQ95" s="87" t="s">
        <v>77</v>
      </c>
      <c r="AR95" s="84"/>
      <c r="AS95" s="88">
        <v>0</v>
      </c>
      <c r="AT95" s="89">
        <f>ROUND(SUM(AV95:AW95),2)</f>
        <v>0</v>
      </c>
      <c r="AU95" s="90">
        <f>'SO01.1 - SO01.1 Búracie p...'!P120</f>
        <v>0</v>
      </c>
      <c r="AV95" s="89">
        <f>'SO01.1 - SO01.1 Búracie p...'!J33</f>
        <v>0</v>
      </c>
      <c r="AW95" s="89">
        <f>'SO01.1 - SO01.1 Búracie p...'!J34</f>
        <v>0</v>
      </c>
      <c r="AX95" s="89">
        <f>'SO01.1 - SO01.1 Búracie p...'!J35</f>
        <v>0</v>
      </c>
      <c r="AY95" s="89">
        <f>'SO01.1 - SO01.1 Búracie p...'!J36</f>
        <v>0</v>
      </c>
      <c r="AZ95" s="89">
        <f>'SO01.1 - SO01.1 Búracie p...'!F33</f>
        <v>0</v>
      </c>
      <c r="BA95" s="89">
        <f>'SO01.1 - SO01.1 Búracie p...'!F34</f>
        <v>0</v>
      </c>
      <c r="BB95" s="89">
        <f>'SO01.1 - SO01.1 Búracie p...'!F35</f>
        <v>0</v>
      </c>
      <c r="BC95" s="89">
        <f>'SO01.1 - SO01.1 Búracie p...'!F36</f>
        <v>0</v>
      </c>
      <c r="BD95" s="91">
        <f>'SO01.1 - SO01.1 Búracie p...'!F37</f>
        <v>0</v>
      </c>
      <c r="BT95" s="92" t="s">
        <v>78</v>
      </c>
      <c r="BV95" s="92" t="s">
        <v>72</v>
      </c>
      <c r="BW95" s="92" t="s">
        <v>79</v>
      </c>
      <c r="BX95" s="92" t="s">
        <v>4</v>
      </c>
      <c r="CL95" s="92" t="s">
        <v>1</v>
      </c>
      <c r="CM95" s="92" t="s">
        <v>70</v>
      </c>
    </row>
    <row r="96" spans="1:91" s="7" customFormat="1" ht="37.5" customHeight="1">
      <c r="A96" s="83" t="s">
        <v>74</v>
      </c>
      <c r="B96" s="84"/>
      <c r="C96" s="85"/>
      <c r="D96" s="221" t="s">
        <v>80</v>
      </c>
      <c r="E96" s="221"/>
      <c r="F96" s="221"/>
      <c r="G96" s="221"/>
      <c r="H96" s="221"/>
      <c r="I96" s="86"/>
      <c r="J96" s="221" t="s">
        <v>81</v>
      </c>
      <c r="K96" s="221"/>
      <c r="L96" s="221"/>
      <c r="M96" s="221"/>
      <c r="N96" s="221"/>
      <c r="O96" s="221"/>
      <c r="P96" s="221"/>
      <c r="Q96" s="221"/>
      <c r="R96" s="221"/>
      <c r="S96" s="221"/>
      <c r="T96" s="221"/>
      <c r="U96" s="221"/>
      <c r="V96" s="221"/>
      <c r="W96" s="221"/>
      <c r="X96" s="221"/>
      <c r="Y96" s="221"/>
      <c r="Z96" s="221"/>
      <c r="AA96" s="221"/>
      <c r="AB96" s="221"/>
      <c r="AC96" s="221"/>
      <c r="AD96" s="221"/>
      <c r="AE96" s="221"/>
      <c r="AF96" s="221"/>
      <c r="AG96" s="219">
        <f>'SO01.2 - SO01.2 Nové konš...'!J30</f>
        <v>0</v>
      </c>
      <c r="AH96" s="220"/>
      <c r="AI96" s="220"/>
      <c r="AJ96" s="220"/>
      <c r="AK96" s="220"/>
      <c r="AL96" s="220"/>
      <c r="AM96" s="220"/>
      <c r="AN96" s="219">
        <f>SUM(AG96,AT96)</f>
        <v>0</v>
      </c>
      <c r="AO96" s="220"/>
      <c r="AP96" s="220"/>
      <c r="AQ96" s="87" t="s">
        <v>77</v>
      </c>
      <c r="AR96" s="84"/>
      <c r="AS96" s="93">
        <v>0</v>
      </c>
      <c r="AT96" s="94">
        <f>ROUND(SUM(AV96:AW96),2)</f>
        <v>0</v>
      </c>
      <c r="AU96" s="95">
        <f>'SO01.2 - SO01.2 Nové konš...'!P118</f>
        <v>0</v>
      </c>
      <c r="AV96" s="94">
        <f>'SO01.2 - SO01.2 Nové konš...'!J33</f>
        <v>0</v>
      </c>
      <c r="AW96" s="94">
        <f>'SO01.2 - SO01.2 Nové konš...'!J34</f>
        <v>0</v>
      </c>
      <c r="AX96" s="94">
        <f>'SO01.2 - SO01.2 Nové konš...'!J35</f>
        <v>0</v>
      </c>
      <c r="AY96" s="94">
        <f>'SO01.2 - SO01.2 Nové konš...'!J36</f>
        <v>0</v>
      </c>
      <c r="AZ96" s="94">
        <f>'SO01.2 - SO01.2 Nové konš...'!F33</f>
        <v>0</v>
      </c>
      <c r="BA96" s="94">
        <f>'SO01.2 - SO01.2 Nové konš...'!F34</f>
        <v>0</v>
      </c>
      <c r="BB96" s="94">
        <f>'SO01.2 - SO01.2 Nové konš...'!F35</f>
        <v>0</v>
      </c>
      <c r="BC96" s="94">
        <f>'SO01.2 - SO01.2 Nové konš...'!F36</f>
        <v>0</v>
      </c>
      <c r="BD96" s="96">
        <f>'SO01.2 - SO01.2 Nové konš...'!F37</f>
        <v>0</v>
      </c>
      <c r="BT96" s="92" t="s">
        <v>78</v>
      </c>
      <c r="BV96" s="92" t="s">
        <v>72</v>
      </c>
      <c r="BW96" s="92" t="s">
        <v>82</v>
      </c>
      <c r="BX96" s="92" t="s">
        <v>4</v>
      </c>
      <c r="CL96" s="92" t="s">
        <v>1</v>
      </c>
      <c r="CM96" s="92" t="s">
        <v>70</v>
      </c>
    </row>
    <row r="97" spans="1:57" s="2" customFormat="1" ht="30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4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s="2" customFormat="1" ht="6.9" customHeight="1">
      <c r="A98" s="33"/>
      <c r="B98" s="51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34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</sheetData>
  <mergeCells count="46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AM87:AN87"/>
    <mergeCell ref="AM89:AP89"/>
    <mergeCell ref="AS89:AT91"/>
    <mergeCell ref="AM90:AP90"/>
    <mergeCell ref="W33:AE33"/>
    <mergeCell ref="AK33:AO33"/>
    <mergeCell ref="AR2:BE2"/>
    <mergeCell ref="AN96:AP96"/>
    <mergeCell ref="AG96:AM96"/>
    <mergeCell ref="D96:H96"/>
    <mergeCell ref="J96:AF96"/>
    <mergeCell ref="AG94:AM94"/>
    <mergeCell ref="AN94:AP94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L85:AO85"/>
  </mergeCells>
  <hyperlinks>
    <hyperlink ref="A95" location="'SO01.1 - SO01.1 Búracie p...'!C2" display="/" xr:uid="{00000000-0004-0000-0000-000000000000}"/>
    <hyperlink ref="A96" location="'SO01.2 - SO01.2 Nové konš...'!C2" display="/" xr:uid="{00000000-0004-0000-0000-000001000000}"/>
  </hyperlinks>
  <pageMargins left="0.39374999999999999" right="0.39374999999999999" top="0.39374999999999999" bottom="0.39374999999999999" header="0" footer="0"/>
  <pageSetup paperSize="9" scale="74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156"/>
  <sheetViews>
    <sheetView showGridLines="0" topLeftCell="A131" workbookViewId="0">
      <selection activeCell="E24" sqref="E24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17" t="s">
        <v>5</v>
      </c>
      <c r="M2" s="218"/>
      <c r="N2" s="218"/>
      <c r="O2" s="218"/>
      <c r="P2" s="218"/>
      <c r="Q2" s="218"/>
      <c r="R2" s="218"/>
      <c r="S2" s="218"/>
      <c r="T2" s="218"/>
      <c r="U2" s="218"/>
      <c r="V2" s="218"/>
      <c r="AT2" s="18" t="s">
        <v>79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70</v>
      </c>
    </row>
    <row r="4" spans="1:46" s="1" customFormat="1" ht="24.9" customHeight="1">
      <c r="B4" s="21"/>
      <c r="D4" s="22" t="s">
        <v>83</v>
      </c>
      <c r="L4" s="21"/>
      <c r="M4" s="97" t="s">
        <v>9</v>
      </c>
      <c r="AT4" s="18" t="s">
        <v>3</v>
      </c>
    </row>
    <row r="5" spans="1:46" s="1" customFormat="1" ht="6.9" customHeight="1">
      <c r="B5" s="21"/>
      <c r="L5" s="21"/>
    </row>
    <row r="6" spans="1:46" s="1" customFormat="1" ht="12" customHeight="1">
      <c r="B6" s="21"/>
      <c r="D6" s="28" t="s">
        <v>14</v>
      </c>
      <c r="L6" s="21"/>
    </row>
    <row r="7" spans="1:46" s="1" customFormat="1" ht="16.5" customHeight="1">
      <c r="B7" s="21"/>
      <c r="E7" s="260" t="str">
        <f>'Rekapitulácia stavby'!K6</f>
        <v>OPRAVA MOSTA DO KOMPOSTÁRNE  MOST číslo NR VII-014</v>
      </c>
      <c r="F7" s="261"/>
      <c r="G7" s="261"/>
      <c r="H7" s="261"/>
      <c r="L7" s="21"/>
    </row>
    <row r="8" spans="1:46" s="2" customFormat="1" ht="12" customHeight="1">
      <c r="A8" s="33"/>
      <c r="B8" s="34"/>
      <c r="C8" s="33"/>
      <c r="D8" s="28" t="s">
        <v>84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9" t="s">
        <v>85</v>
      </c>
      <c r="F9" s="259"/>
      <c r="G9" s="259"/>
      <c r="H9" s="259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15</v>
      </c>
      <c r="E11" s="33"/>
      <c r="F11" s="26" t="s">
        <v>1</v>
      </c>
      <c r="G11" s="33"/>
      <c r="H11" s="33"/>
      <c r="I11" s="28" t="s">
        <v>16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17</v>
      </c>
      <c r="E12" s="33"/>
      <c r="F12" s="26" t="s">
        <v>18</v>
      </c>
      <c r="G12" s="33"/>
      <c r="H12" s="33"/>
      <c r="I12" s="28" t="s">
        <v>19</v>
      </c>
      <c r="J12" s="59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5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20</v>
      </c>
      <c r="E14" s="33"/>
      <c r="F14" s="33"/>
      <c r="G14" s="33"/>
      <c r="H14" s="33"/>
      <c r="I14" s="28" t="s">
        <v>21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22</v>
      </c>
      <c r="F15" s="33"/>
      <c r="G15" s="33"/>
      <c r="H15" s="33"/>
      <c r="I15" s="28" t="s">
        <v>23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24</v>
      </c>
      <c r="E17" s="33"/>
      <c r="F17" s="33"/>
      <c r="G17" s="33"/>
      <c r="H17" s="33"/>
      <c r="I17" s="28" t="s">
        <v>21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2" t="str">
        <f>'Rekapitulácia stavby'!E14</f>
        <v>Vyplň údaj</v>
      </c>
      <c r="F18" s="263"/>
      <c r="G18" s="263"/>
      <c r="H18" s="263"/>
      <c r="I18" s="28" t="s">
        <v>23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26</v>
      </c>
      <c r="E20" s="33"/>
      <c r="F20" s="33"/>
      <c r="G20" s="33"/>
      <c r="H20" s="33"/>
      <c r="I20" s="28" t="s">
        <v>21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/>
      <c r="F21" s="33"/>
      <c r="G21" s="33"/>
      <c r="H21" s="33"/>
      <c r="I21" s="28" t="s">
        <v>23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28</v>
      </c>
      <c r="E23" s="33"/>
      <c r="F23" s="33"/>
      <c r="G23" s="33"/>
      <c r="H23" s="33"/>
      <c r="I23" s="28" t="s">
        <v>21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/>
      <c r="F24" s="33"/>
      <c r="G24" s="33"/>
      <c r="H24" s="33"/>
      <c r="I24" s="28" t="s">
        <v>23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29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98"/>
      <c r="B27" s="99"/>
      <c r="C27" s="98"/>
      <c r="D27" s="98"/>
      <c r="E27" s="255" t="s">
        <v>1</v>
      </c>
      <c r="F27" s="255"/>
      <c r="G27" s="255"/>
      <c r="H27" s="255"/>
      <c r="I27" s="98"/>
      <c r="J27" s="98"/>
      <c r="K27" s="98"/>
      <c r="L27" s="100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</row>
    <row r="28" spans="1:31" s="2" customFormat="1" ht="6.9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1" t="s">
        <v>30</v>
      </c>
      <c r="E30" s="33"/>
      <c r="F30" s="33"/>
      <c r="G30" s="33"/>
      <c r="H30" s="33"/>
      <c r="I30" s="33"/>
      <c r="J30" s="75">
        <f>ROUND(J120,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" customHeight="1">
      <c r="A32" s="33"/>
      <c r="B32" s="34"/>
      <c r="C32" s="33"/>
      <c r="D32" s="33"/>
      <c r="E32" s="33"/>
      <c r="F32" s="37" t="s">
        <v>32</v>
      </c>
      <c r="G32" s="33"/>
      <c r="H32" s="33"/>
      <c r="I32" s="37" t="s">
        <v>31</v>
      </c>
      <c r="J32" s="37" t="s">
        <v>33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" customHeight="1">
      <c r="A33" s="33"/>
      <c r="B33" s="34"/>
      <c r="C33" s="33"/>
      <c r="D33" s="102" t="s">
        <v>34</v>
      </c>
      <c r="E33" s="39" t="s">
        <v>35</v>
      </c>
      <c r="F33" s="103">
        <f>ROUND((SUM(BE120:BE155)),  2)</f>
        <v>0</v>
      </c>
      <c r="G33" s="104"/>
      <c r="H33" s="104"/>
      <c r="I33" s="105">
        <v>0.2</v>
      </c>
      <c r="J33" s="103">
        <f>ROUND(((SUM(BE120:BE155))*I33),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9" t="s">
        <v>36</v>
      </c>
      <c r="F34" s="103">
        <f>ROUND((SUM(BF120:BF155)),  2)</f>
        <v>0</v>
      </c>
      <c r="G34" s="104"/>
      <c r="H34" s="104"/>
      <c r="I34" s="105">
        <v>0.2</v>
      </c>
      <c r="J34" s="103">
        <f>ROUND(((SUM(BF120:BF155))*I34),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hidden="1" customHeight="1">
      <c r="A35" s="33"/>
      <c r="B35" s="34"/>
      <c r="C35" s="33"/>
      <c r="D35" s="33"/>
      <c r="E35" s="28" t="s">
        <v>37</v>
      </c>
      <c r="F35" s="106">
        <f>ROUND((SUM(BG120:BG155)),  2)</f>
        <v>0</v>
      </c>
      <c r="G35" s="33"/>
      <c r="H35" s="33"/>
      <c r="I35" s="107">
        <v>0.2</v>
      </c>
      <c r="J35" s="106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hidden="1" customHeight="1">
      <c r="A36" s="33"/>
      <c r="B36" s="34"/>
      <c r="C36" s="33"/>
      <c r="D36" s="33"/>
      <c r="E36" s="28" t="s">
        <v>38</v>
      </c>
      <c r="F36" s="106">
        <f>ROUND((SUM(BH120:BH155)),  2)</f>
        <v>0</v>
      </c>
      <c r="G36" s="33"/>
      <c r="H36" s="33"/>
      <c r="I36" s="107">
        <v>0.2</v>
      </c>
      <c r="J36" s="106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39" t="s">
        <v>39</v>
      </c>
      <c r="F37" s="103">
        <f>ROUND((SUM(BI120:BI155)),  2)</f>
        <v>0</v>
      </c>
      <c r="G37" s="104"/>
      <c r="H37" s="104"/>
      <c r="I37" s="105">
        <v>0</v>
      </c>
      <c r="J37" s="103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08"/>
      <c r="D39" s="109" t="s">
        <v>40</v>
      </c>
      <c r="E39" s="64"/>
      <c r="F39" s="64"/>
      <c r="G39" s="110" t="s">
        <v>41</v>
      </c>
      <c r="H39" s="111" t="s">
        <v>42</v>
      </c>
      <c r="I39" s="64"/>
      <c r="J39" s="112">
        <f>SUM(J30:J37)</f>
        <v>0</v>
      </c>
      <c r="K39" s="11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" customHeight="1">
      <c r="B41" s="21"/>
      <c r="L41" s="21"/>
    </row>
    <row r="42" spans="1:31" s="1" customFormat="1" ht="14.4" customHeight="1">
      <c r="B42" s="21"/>
      <c r="L42" s="21"/>
    </row>
    <row r="43" spans="1:31" s="1" customFormat="1" ht="14.4" customHeight="1">
      <c r="B43" s="21"/>
      <c r="L43" s="21"/>
    </row>
    <row r="44" spans="1:31" s="1" customFormat="1" ht="14.4" customHeight="1">
      <c r="B44" s="21"/>
      <c r="L44" s="21"/>
    </row>
    <row r="45" spans="1:31" s="1" customFormat="1" ht="14.4" customHeight="1">
      <c r="B45" s="21"/>
      <c r="L45" s="21"/>
    </row>
    <row r="46" spans="1:31" s="1" customFormat="1" ht="14.4" customHeight="1">
      <c r="B46" s="21"/>
      <c r="L46" s="21"/>
    </row>
    <row r="47" spans="1:31" s="1" customFormat="1" ht="14.4" customHeight="1">
      <c r="B47" s="21"/>
      <c r="L47" s="21"/>
    </row>
    <row r="48" spans="1:31" s="1" customFormat="1" ht="14.4" customHeight="1">
      <c r="B48" s="21"/>
      <c r="L48" s="21"/>
    </row>
    <row r="49" spans="1:31" s="1" customFormat="1" ht="14.4" customHeight="1">
      <c r="B49" s="21"/>
      <c r="L49" s="21"/>
    </row>
    <row r="50" spans="1:31" s="2" customFormat="1" ht="14.4" customHeight="1">
      <c r="B50" s="46"/>
      <c r="D50" s="47" t="s">
        <v>43</v>
      </c>
      <c r="E50" s="48"/>
      <c r="F50" s="48"/>
      <c r="G50" s="47" t="s">
        <v>44</v>
      </c>
      <c r="H50" s="48"/>
      <c r="I50" s="48"/>
      <c r="J50" s="48"/>
      <c r="K50" s="48"/>
      <c r="L50" s="46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3.2">
      <c r="A61" s="33"/>
      <c r="B61" s="34"/>
      <c r="C61" s="33"/>
      <c r="D61" s="49" t="s">
        <v>45</v>
      </c>
      <c r="E61" s="36"/>
      <c r="F61" s="114" t="s">
        <v>46</v>
      </c>
      <c r="G61" s="49" t="s">
        <v>45</v>
      </c>
      <c r="H61" s="36"/>
      <c r="I61" s="36"/>
      <c r="J61" s="115" t="s">
        <v>46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3.2">
      <c r="A65" s="33"/>
      <c r="B65" s="34"/>
      <c r="C65" s="33"/>
      <c r="D65" s="47" t="s">
        <v>47</v>
      </c>
      <c r="E65" s="50"/>
      <c r="F65" s="50"/>
      <c r="G65" s="47" t="s">
        <v>48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3.2">
      <c r="A76" s="33"/>
      <c r="B76" s="34"/>
      <c r="C76" s="33"/>
      <c r="D76" s="49" t="s">
        <v>45</v>
      </c>
      <c r="E76" s="36"/>
      <c r="F76" s="114" t="s">
        <v>46</v>
      </c>
      <c r="G76" s="49" t="s">
        <v>45</v>
      </c>
      <c r="H76" s="36"/>
      <c r="I76" s="36"/>
      <c r="J76" s="115" t="s">
        <v>46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" customHeight="1">
      <c r="A82" s="33"/>
      <c r="B82" s="34"/>
      <c r="C82" s="22" t="s">
        <v>86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0" t="str">
        <f>E7</f>
        <v>OPRAVA MOSTA DO KOMPOSTÁRNE  MOST číslo NR VII-014</v>
      </c>
      <c r="F85" s="261"/>
      <c r="G85" s="261"/>
      <c r="H85" s="261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84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9" t="str">
        <f>E9</f>
        <v>SO01.1 - SO01.1 Búracie práce - stavebná   časť</v>
      </c>
      <c r="F87" s="259"/>
      <c r="G87" s="259"/>
      <c r="H87" s="259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17</v>
      </c>
      <c r="D89" s="33"/>
      <c r="E89" s="33"/>
      <c r="F89" s="26" t="str">
        <f>F12</f>
        <v xml:space="preserve">Krškany  Nitra </v>
      </c>
      <c r="G89" s="33"/>
      <c r="H89" s="33"/>
      <c r="I89" s="28" t="s">
        <v>19</v>
      </c>
      <c r="J89" s="59" t="str">
        <f>IF(J12="","",J12)</f>
        <v/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25.65" customHeight="1">
      <c r="A91" s="33"/>
      <c r="B91" s="34"/>
      <c r="C91" s="28" t="s">
        <v>20</v>
      </c>
      <c r="D91" s="33"/>
      <c r="E91" s="33"/>
      <c r="F91" s="26" t="str">
        <f>E15</f>
        <v xml:space="preserve">Mesto Nitra </v>
      </c>
      <c r="G91" s="33"/>
      <c r="H91" s="33"/>
      <c r="I91" s="28" t="s">
        <v>26</v>
      </c>
      <c r="J91" s="31">
        <f>E21</f>
        <v>0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15" customHeight="1">
      <c r="A92" s="33"/>
      <c r="B92" s="34"/>
      <c r="C92" s="28" t="s">
        <v>24</v>
      </c>
      <c r="D92" s="33"/>
      <c r="E92" s="33"/>
      <c r="F92" s="26" t="str">
        <f>IF(E18="","",E18)</f>
        <v>Vyplň údaj</v>
      </c>
      <c r="G92" s="33"/>
      <c r="H92" s="33"/>
      <c r="I92" s="28" t="s">
        <v>28</v>
      </c>
      <c r="J92" s="31">
        <f>E24</f>
        <v>0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16" t="s">
        <v>87</v>
      </c>
      <c r="D94" s="108"/>
      <c r="E94" s="108"/>
      <c r="F94" s="108"/>
      <c r="G94" s="108"/>
      <c r="H94" s="108"/>
      <c r="I94" s="108"/>
      <c r="J94" s="117" t="s">
        <v>88</v>
      </c>
      <c r="K94" s="108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5" customHeight="1">
      <c r="A96" s="33"/>
      <c r="B96" s="34"/>
      <c r="C96" s="118" t="s">
        <v>89</v>
      </c>
      <c r="D96" s="33"/>
      <c r="E96" s="33"/>
      <c r="F96" s="33"/>
      <c r="G96" s="33"/>
      <c r="H96" s="33"/>
      <c r="I96" s="33"/>
      <c r="J96" s="75">
        <f>J120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90</v>
      </c>
    </row>
    <row r="97" spans="1:31" s="9" customFormat="1" ht="24.9" customHeight="1">
      <c r="B97" s="119"/>
      <c r="D97" s="120" t="s">
        <v>91</v>
      </c>
      <c r="E97" s="121"/>
      <c r="F97" s="121"/>
      <c r="G97" s="121"/>
      <c r="H97" s="121"/>
      <c r="I97" s="121"/>
      <c r="J97" s="122">
        <f>J121</f>
        <v>0</v>
      </c>
      <c r="L97" s="119"/>
    </row>
    <row r="98" spans="1:31" s="10" customFormat="1" ht="19.95" customHeight="1">
      <c r="B98" s="123"/>
      <c r="D98" s="124" t="s">
        <v>92</v>
      </c>
      <c r="E98" s="125"/>
      <c r="F98" s="125"/>
      <c r="G98" s="125"/>
      <c r="H98" s="125"/>
      <c r="I98" s="125"/>
      <c r="J98" s="126">
        <f>J122</f>
        <v>0</v>
      </c>
      <c r="L98" s="123"/>
    </row>
    <row r="99" spans="1:31" s="10" customFormat="1" ht="19.95" customHeight="1">
      <c r="B99" s="123"/>
      <c r="D99" s="124" t="s">
        <v>93</v>
      </c>
      <c r="E99" s="125"/>
      <c r="F99" s="125"/>
      <c r="G99" s="125"/>
      <c r="H99" s="125"/>
      <c r="I99" s="125"/>
      <c r="J99" s="126">
        <f>J139</f>
        <v>0</v>
      </c>
      <c r="L99" s="123"/>
    </row>
    <row r="100" spans="1:31" s="10" customFormat="1" ht="19.95" customHeight="1">
      <c r="B100" s="123"/>
      <c r="D100" s="124" t="s">
        <v>94</v>
      </c>
      <c r="E100" s="125"/>
      <c r="F100" s="125"/>
      <c r="G100" s="125"/>
      <c r="H100" s="125"/>
      <c r="I100" s="125"/>
      <c r="J100" s="126">
        <f>J150</f>
        <v>0</v>
      </c>
      <c r="L100" s="123"/>
    </row>
    <row r="101" spans="1:31" s="2" customFormat="1" ht="21.75" customHeight="1">
      <c r="A101" s="33"/>
      <c r="B101" s="34"/>
      <c r="C101" s="33"/>
      <c r="D101" s="33"/>
      <c r="E101" s="33"/>
      <c r="F101" s="33"/>
      <c r="G101" s="33"/>
      <c r="H101" s="33"/>
      <c r="I101" s="33"/>
      <c r="J101" s="33"/>
      <c r="K101" s="33"/>
      <c r="L101" s="46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</row>
    <row r="102" spans="1:31" s="2" customFormat="1" ht="6.9" customHeight="1">
      <c r="A102" s="33"/>
      <c r="B102" s="51"/>
      <c r="C102" s="52"/>
      <c r="D102" s="52"/>
      <c r="E102" s="52"/>
      <c r="F102" s="52"/>
      <c r="G102" s="52"/>
      <c r="H102" s="52"/>
      <c r="I102" s="52"/>
      <c r="J102" s="52"/>
      <c r="K102" s="52"/>
      <c r="L102" s="46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</row>
    <row r="106" spans="1:31" s="2" customFormat="1" ht="6.9" customHeight="1">
      <c r="A106" s="33"/>
      <c r="B106" s="53"/>
      <c r="C106" s="54"/>
      <c r="D106" s="54"/>
      <c r="E106" s="54"/>
      <c r="F106" s="54"/>
      <c r="G106" s="54"/>
      <c r="H106" s="54"/>
      <c r="I106" s="54"/>
      <c r="J106" s="54"/>
      <c r="K106" s="54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31" s="2" customFormat="1" ht="24.9" customHeight="1">
      <c r="A107" s="33"/>
      <c r="B107" s="34"/>
      <c r="C107" s="22" t="s">
        <v>95</v>
      </c>
      <c r="D107" s="33"/>
      <c r="E107" s="33"/>
      <c r="F107" s="33"/>
      <c r="G107" s="33"/>
      <c r="H107" s="33"/>
      <c r="I107" s="33"/>
      <c r="J107" s="33"/>
      <c r="K107" s="33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31" s="2" customFormat="1" ht="6.9" customHeight="1">
      <c r="A108" s="33"/>
      <c r="B108" s="34"/>
      <c r="C108" s="33"/>
      <c r="D108" s="33"/>
      <c r="E108" s="33"/>
      <c r="F108" s="33"/>
      <c r="G108" s="33"/>
      <c r="H108" s="33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31" s="2" customFormat="1" ht="12" customHeight="1">
      <c r="A109" s="33"/>
      <c r="B109" s="34"/>
      <c r="C109" s="28" t="s">
        <v>14</v>
      </c>
      <c r="D109" s="33"/>
      <c r="E109" s="33"/>
      <c r="F109" s="33"/>
      <c r="G109" s="33"/>
      <c r="H109" s="33"/>
      <c r="I109" s="33"/>
      <c r="J109" s="33"/>
      <c r="K109" s="33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16.5" customHeight="1">
      <c r="A110" s="33"/>
      <c r="B110" s="34"/>
      <c r="C110" s="33"/>
      <c r="D110" s="33"/>
      <c r="E110" s="260" t="str">
        <f>E7</f>
        <v>OPRAVA MOSTA DO KOMPOSTÁRNE  MOST číslo NR VII-014</v>
      </c>
      <c r="F110" s="261"/>
      <c r="G110" s="261"/>
      <c r="H110" s="261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12" customHeight="1">
      <c r="A111" s="33"/>
      <c r="B111" s="34"/>
      <c r="C111" s="28" t="s">
        <v>84</v>
      </c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16.5" customHeight="1">
      <c r="A112" s="33"/>
      <c r="B112" s="34"/>
      <c r="C112" s="33"/>
      <c r="D112" s="33"/>
      <c r="E112" s="229" t="str">
        <f>E9</f>
        <v>SO01.1 - SO01.1 Búracie práce - stavebná   časť</v>
      </c>
      <c r="F112" s="259"/>
      <c r="G112" s="259"/>
      <c r="H112" s="259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6.9" customHeight="1">
      <c r="A113" s="33"/>
      <c r="B113" s="34"/>
      <c r="C113" s="33"/>
      <c r="D113" s="33"/>
      <c r="E113" s="33"/>
      <c r="F113" s="33"/>
      <c r="G113" s="33"/>
      <c r="H113" s="33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2" customHeight="1">
      <c r="A114" s="33"/>
      <c r="B114" s="34"/>
      <c r="C114" s="28" t="s">
        <v>17</v>
      </c>
      <c r="D114" s="33"/>
      <c r="E114" s="33"/>
      <c r="F114" s="26" t="str">
        <f>F12</f>
        <v xml:space="preserve">Krškany  Nitra </v>
      </c>
      <c r="G114" s="33"/>
      <c r="H114" s="33"/>
      <c r="I114" s="28" t="s">
        <v>19</v>
      </c>
      <c r="J114" s="59" t="str">
        <f>IF(J12="","",J12)</f>
        <v/>
      </c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6.9" customHeight="1">
      <c r="A115" s="33"/>
      <c r="B115" s="34"/>
      <c r="C115" s="33"/>
      <c r="D115" s="33"/>
      <c r="E115" s="33"/>
      <c r="F115" s="33"/>
      <c r="G115" s="33"/>
      <c r="H115" s="33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25.65" customHeight="1">
      <c r="A116" s="33"/>
      <c r="B116" s="34"/>
      <c r="C116" s="28" t="s">
        <v>20</v>
      </c>
      <c r="D116" s="33"/>
      <c r="E116" s="33"/>
      <c r="F116" s="26" t="str">
        <f>E15</f>
        <v xml:space="preserve">Mesto Nitra </v>
      </c>
      <c r="G116" s="33"/>
      <c r="H116" s="33"/>
      <c r="I116" s="28" t="s">
        <v>26</v>
      </c>
      <c r="J116" s="31">
        <f>E21</f>
        <v>0</v>
      </c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5.15" customHeight="1">
      <c r="A117" s="33"/>
      <c r="B117" s="34"/>
      <c r="C117" s="28" t="s">
        <v>24</v>
      </c>
      <c r="D117" s="33"/>
      <c r="E117" s="33"/>
      <c r="F117" s="26" t="str">
        <f>IF(E18="","",E18)</f>
        <v>Vyplň údaj</v>
      </c>
      <c r="G117" s="33"/>
      <c r="H117" s="33"/>
      <c r="I117" s="28" t="s">
        <v>28</v>
      </c>
      <c r="J117" s="31">
        <f>E24</f>
        <v>0</v>
      </c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10.35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11" customFormat="1" ht="29.25" customHeight="1">
      <c r="A119" s="127"/>
      <c r="B119" s="128"/>
      <c r="C119" s="129" t="s">
        <v>96</v>
      </c>
      <c r="D119" s="130" t="s">
        <v>55</v>
      </c>
      <c r="E119" s="130" t="s">
        <v>51</v>
      </c>
      <c r="F119" s="130" t="s">
        <v>52</v>
      </c>
      <c r="G119" s="130" t="s">
        <v>97</v>
      </c>
      <c r="H119" s="130" t="s">
        <v>98</v>
      </c>
      <c r="I119" s="130" t="s">
        <v>99</v>
      </c>
      <c r="J119" s="131" t="s">
        <v>88</v>
      </c>
      <c r="K119" s="132" t="s">
        <v>100</v>
      </c>
      <c r="L119" s="133"/>
      <c r="M119" s="66" t="s">
        <v>1</v>
      </c>
      <c r="N119" s="67" t="s">
        <v>34</v>
      </c>
      <c r="O119" s="67" t="s">
        <v>101</v>
      </c>
      <c r="P119" s="67" t="s">
        <v>102</v>
      </c>
      <c r="Q119" s="67" t="s">
        <v>103</v>
      </c>
      <c r="R119" s="67" t="s">
        <v>104</v>
      </c>
      <c r="S119" s="67" t="s">
        <v>105</v>
      </c>
      <c r="T119" s="68" t="s">
        <v>106</v>
      </c>
      <c r="U119" s="127"/>
      <c r="V119" s="127"/>
      <c r="W119" s="127"/>
      <c r="X119" s="127"/>
      <c r="Y119" s="127"/>
      <c r="Z119" s="127"/>
      <c r="AA119" s="127"/>
      <c r="AB119" s="127"/>
      <c r="AC119" s="127"/>
      <c r="AD119" s="127"/>
      <c r="AE119" s="127"/>
    </row>
    <row r="120" spans="1:65" s="2" customFormat="1" ht="22.95" customHeight="1">
      <c r="A120" s="33"/>
      <c r="B120" s="34"/>
      <c r="C120" s="73" t="s">
        <v>89</v>
      </c>
      <c r="D120" s="33"/>
      <c r="E120" s="33"/>
      <c r="F120" s="33"/>
      <c r="G120" s="33"/>
      <c r="H120" s="33"/>
      <c r="I120" s="33"/>
      <c r="J120" s="134">
        <f>BK120</f>
        <v>0</v>
      </c>
      <c r="K120" s="33"/>
      <c r="L120" s="34"/>
      <c r="M120" s="69"/>
      <c r="N120" s="60"/>
      <c r="O120" s="70"/>
      <c r="P120" s="135">
        <f>P121</f>
        <v>0</v>
      </c>
      <c r="Q120" s="70"/>
      <c r="R120" s="135">
        <f>R121</f>
        <v>0.190779</v>
      </c>
      <c r="S120" s="70"/>
      <c r="T120" s="136">
        <f>T121</f>
        <v>4.12887</v>
      </c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T120" s="18" t="s">
        <v>69</v>
      </c>
      <c r="AU120" s="18" t="s">
        <v>90</v>
      </c>
      <c r="BK120" s="137">
        <f>BK121</f>
        <v>0</v>
      </c>
    </row>
    <row r="121" spans="1:65" s="12" customFormat="1" ht="25.95" customHeight="1">
      <c r="B121" s="138"/>
      <c r="D121" s="139" t="s">
        <v>69</v>
      </c>
      <c r="E121" s="140" t="s">
        <v>107</v>
      </c>
      <c r="F121" s="140" t="s">
        <v>108</v>
      </c>
      <c r="I121" s="141"/>
      <c r="J121" s="142">
        <f>BK121</f>
        <v>0</v>
      </c>
      <c r="L121" s="138"/>
      <c r="M121" s="143"/>
      <c r="N121" s="144"/>
      <c r="O121" s="144"/>
      <c r="P121" s="145">
        <f>P122+P139+P150</f>
        <v>0</v>
      </c>
      <c r="Q121" s="144"/>
      <c r="R121" s="145">
        <f>R122+R139+R150</f>
        <v>0.190779</v>
      </c>
      <c r="S121" s="144"/>
      <c r="T121" s="146">
        <f>T122+T139+T150</f>
        <v>4.12887</v>
      </c>
      <c r="AR121" s="139" t="s">
        <v>78</v>
      </c>
      <c r="AT121" s="147" t="s">
        <v>69</v>
      </c>
      <c r="AU121" s="147" t="s">
        <v>70</v>
      </c>
      <c r="AY121" s="139" t="s">
        <v>109</v>
      </c>
      <c r="BK121" s="148">
        <f>BK122+BK139+BK150</f>
        <v>0</v>
      </c>
    </row>
    <row r="122" spans="1:65" s="12" customFormat="1" ht="22.95" customHeight="1">
      <c r="B122" s="138"/>
      <c r="D122" s="139" t="s">
        <v>69</v>
      </c>
      <c r="E122" s="149" t="s">
        <v>110</v>
      </c>
      <c r="F122" s="149" t="s">
        <v>111</v>
      </c>
      <c r="I122" s="141"/>
      <c r="J122" s="150">
        <f>BK122</f>
        <v>0</v>
      </c>
      <c r="L122" s="138"/>
      <c r="M122" s="143"/>
      <c r="N122" s="144"/>
      <c r="O122" s="144"/>
      <c r="P122" s="145">
        <f>SUM(P123:P138)</f>
        <v>0</v>
      </c>
      <c r="Q122" s="144"/>
      <c r="R122" s="145">
        <f>SUM(R123:R138)</f>
        <v>2.5419000000000001E-2</v>
      </c>
      <c r="S122" s="144"/>
      <c r="T122" s="146">
        <f>SUM(T123:T138)</f>
        <v>4.12887</v>
      </c>
      <c r="AR122" s="139" t="s">
        <v>78</v>
      </c>
      <c r="AT122" s="147" t="s">
        <v>69</v>
      </c>
      <c r="AU122" s="147" t="s">
        <v>78</v>
      </c>
      <c r="AY122" s="139" t="s">
        <v>109</v>
      </c>
      <c r="BK122" s="148">
        <f>SUM(BK123:BK138)</f>
        <v>0</v>
      </c>
    </row>
    <row r="123" spans="1:65" s="2" customFormat="1" ht="24.15" customHeight="1">
      <c r="A123" s="33"/>
      <c r="B123" s="151"/>
      <c r="C123" s="152" t="s">
        <v>78</v>
      </c>
      <c r="D123" s="152" t="s">
        <v>112</v>
      </c>
      <c r="E123" s="153" t="s">
        <v>113</v>
      </c>
      <c r="F123" s="154" t="s">
        <v>114</v>
      </c>
      <c r="G123" s="155" t="s">
        <v>115</v>
      </c>
      <c r="H123" s="156">
        <v>68.7</v>
      </c>
      <c r="I123" s="157"/>
      <c r="J123" s="158">
        <f>ROUND(I123*H123,2)</f>
        <v>0</v>
      </c>
      <c r="K123" s="159"/>
      <c r="L123" s="34"/>
      <c r="M123" s="160" t="s">
        <v>1</v>
      </c>
      <c r="N123" s="161" t="s">
        <v>36</v>
      </c>
      <c r="O123" s="62"/>
      <c r="P123" s="162">
        <f>O123*H123</f>
        <v>0</v>
      </c>
      <c r="Q123" s="162">
        <v>3.6999999999999999E-4</v>
      </c>
      <c r="R123" s="162">
        <f>Q123*H123</f>
        <v>2.5419000000000001E-2</v>
      </c>
      <c r="S123" s="162">
        <v>6.0100000000000001E-2</v>
      </c>
      <c r="T123" s="163">
        <f>S123*H123</f>
        <v>4.12887</v>
      </c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R123" s="164" t="s">
        <v>110</v>
      </c>
      <c r="AT123" s="164" t="s">
        <v>112</v>
      </c>
      <c r="AU123" s="164" t="s">
        <v>116</v>
      </c>
      <c r="AY123" s="18" t="s">
        <v>109</v>
      </c>
      <c r="BE123" s="165">
        <f>IF(N123="základná",J123,0)</f>
        <v>0</v>
      </c>
      <c r="BF123" s="165">
        <f>IF(N123="znížená",J123,0)</f>
        <v>0</v>
      </c>
      <c r="BG123" s="165">
        <f>IF(N123="zákl. prenesená",J123,0)</f>
        <v>0</v>
      </c>
      <c r="BH123" s="165">
        <f>IF(N123="zníž. prenesená",J123,0)</f>
        <v>0</v>
      </c>
      <c r="BI123" s="165">
        <f>IF(N123="nulová",J123,0)</f>
        <v>0</v>
      </c>
      <c r="BJ123" s="18" t="s">
        <v>116</v>
      </c>
      <c r="BK123" s="165">
        <f>ROUND(I123*H123,2)</f>
        <v>0</v>
      </c>
      <c r="BL123" s="18" t="s">
        <v>110</v>
      </c>
      <c r="BM123" s="164" t="s">
        <v>117</v>
      </c>
    </row>
    <row r="124" spans="1:65" s="13" customFormat="1" ht="20.399999999999999">
      <c r="B124" s="166"/>
      <c r="D124" s="167" t="s">
        <v>118</v>
      </c>
      <c r="E124" s="168" t="s">
        <v>1</v>
      </c>
      <c r="F124" s="169" t="s">
        <v>119</v>
      </c>
      <c r="H124" s="168" t="s">
        <v>1</v>
      </c>
      <c r="I124" s="170"/>
      <c r="L124" s="166"/>
      <c r="M124" s="171"/>
      <c r="N124" s="172"/>
      <c r="O124" s="172"/>
      <c r="P124" s="172"/>
      <c r="Q124" s="172"/>
      <c r="R124" s="172"/>
      <c r="S124" s="172"/>
      <c r="T124" s="173"/>
      <c r="AT124" s="168" t="s">
        <v>118</v>
      </c>
      <c r="AU124" s="168" t="s">
        <v>116</v>
      </c>
      <c r="AV124" s="13" t="s">
        <v>78</v>
      </c>
      <c r="AW124" s="13" t="s">
        <v>27</v>
      </c>
      <c r="AX124" s="13" t="s">
        <v>70</v>
      </c>
      <c r="AY124" s="168" t="s">
        <v>109</v>
      </c>
    </row>
    <row r="125" spans="1:65" s="13" customFormat="1" ht="20.399999999999999">
      <c r="B125" s="166"/>
      <c r="D125" s="167" t="s">
        <v>118</v>
      </c>
      <c r="E125" s="168" t="s">
        <v>1</v>
      </c>
      <c r="F125" s="169" t="s">
        <v>120</v>
      </c>
      <c r="H125" s="168" t="s">
        <v>1</v>
      </c>
      <c r="I125" s="170"/>
      <c r="L125" s="166"/>
      <c r="M125" s="171"/>
      <c r="N125" s="172"/>
      <c r="O125" s="172"/>
      <c r="P125" s="172"/>
      <c r="Q125" s="172"/>
      <c r="R125" s="172"/>
      <c r="S125" s="172"/>
      <c r="T125" s="173"/>
      <c r="AT125" s="168" t="s">
        <v>118</v>
      </c>
      <c r="AU125" s="168" t="s">
        <v>116</v>
      </c>
      <c r="AV125" s="13" t="s">
        <v>78</v>
      </c>
      <c r="AW125" s="13" t="s">
        <v>27</v>
      </c>
      <c r="AX125" s="13" t="s">
        <v>70</v>
      </c>
      <c r="AY125" s="168" t="s">
        <v>109</v>
      </c>
    </row>
    <row r="126" spans="1:65" s="13" customFormat="1">
      <c r="B126" s="166"/>
      <c r="D126" s="167" t="s">
        <v>118</v>
      </c>
      <c r="E126" s="168" t="s">
        <v>1</v>
      </c>
      <c r="F126" s="169" t="s">
        <v>121</v>
      </c>
      <c r="H126" s="168" t="s">
        <v>1</v>
      </c>
      <c r="I126" s="170"/>
      <c r="L126" s="166"/>
      <c r="M126" s="171"/>
      <c r="N126" s="172"/>
      <c r="O126" s="172"/>
      <c r="P126" s="172"/>
      <c r="Q126" s="172"/>
      <c r="R126" s="172"/>
      <c r="S126" s="172"/>
      <c r="T126" s="173"/>
      <c r="AT126" s="168" t="s">
        <v>118</v>
      </c>
      <c r="AU126" s="168" t="s">
        <v>116</v>
      </c>
      <c r="AV126" s="13" t="s">
        <v>78</v>
      </c>
      <c r="AW126" s="13" t="s">
        <v>27</v>
      </c>
      <c r="AX126" s="13" t="s">
        <v>70</v>
      </c>
      <c r="AY126" s="168" t="s">
        <v>109</v>
      </c>
    </row>
    <row r="127" spans="1:65" s="13" customFormat="1" ht="20.399999999999999">
      <c r="B127" s="166"/>
      <c r="D127" s="167" t="s">
        <v>118</v>
      </c>
      <c r="E127" s="168" t="s">
        <v>1</v>
      </c>
      <c r="F127" s="169" t="s">
        <v>122</v>
      </c>
      <c r="H127" s="168" t="s">
        <v>1</v>
      </c>
      <c r="I127" s="170"/>
      <c r="L127" s="166"/>
      <c r="M127" s="171"/>
      <c r="N127" s="172"/>
      <c r="O127" s="172"/>
      <c r="P127" s="172"/>
      <c r="Q127" s="172"/>
      <c r="R127" s="172"/>
      <c r="S127" s="172"/>
      <c r="T127" s="173"/>
      <c r="AT127" s="168" t="s">
        <v>118</v>
      </c>
      <c r="AU127" s="168" t="s">
        <v>116</v>
      </c>
      <c r="AV127" s="13" t="s">
        <v>78</v>
      </c>
      <c r="AW127" s="13" t="s">
        <v>27</v>
      </c>
      <c r="AX127" s="13" t="s">
        <v>70</v>
      </c>
      <c r="AY127" s="168" t="s">
        <v>109</v>
      </c>
    </row>
    <row r="128" spans="1:65" s="13" customFormat="1">
      <c r="B128" s="166"/>
      <c r="D128" s="167" t="s">
        <v>118</v>
      </c>
      <c r="E128" s="168" t="s">
        <v>1</v>
      </c>
      <c r="F128" s="169" t="s">
        <v>123</v>
      </c>
      <c r="H128" s="168" t="s">
        <v>1</v>
      </c>
      <c r="I128" s="170"/>
      <c r="L128" s="166"/>
      <c r="M128" s="171"/>
      <c r="N128" s="172"/>
      <c r="O128" s="172"/>
      <c r="P128" s="172"/>
      <c r="Q128" s="172"/>
      <c r="R128" s="172"/>
      <c r="S128" s="172"/>
      <c r="T128" s="173"/>
      <c r="AT128" s="168" t="s">
        <v>118</v>
      </c>
      <c r="AU128" s="168" t="s">
        <v>116</v>
      </c>
      <c r="AV128" s="13" t="s">
        <v>78</v>
      </c>
      <c r="AW128" s="13" t="s">
        <v>27</v>
      </c>
      <c r="AX128" s="13" t="s">
        <v>70</v>
      </c>
      <c r="AY128" s="168" t="s">
        <v>109</v>
      </c>
    </row>
    <row r="129" spans="1:65" s="14" customFormat="1">
      <c r="B129" s="174"/>
      <c r="D129" s="167" t="s">
        <v>118</v>
      </c>
      <c r="E129" s="175" t="s">
        <v>1</v>
      </c>
      <c r="F129" s="176" t="s">
        <v>124</v>
      </c>
      <c r="H129" s="177">
        <v>33.75</v>
      </c>
      <c r="I129" s="178"/>
      <c r="L129" s="174"/>
      <c r="M129" s="179"/>
      <c r="N129" s="180"/>
      <c r="O129" s="180"/>
      <c r="P129" s="180"/>
      <c r="Q129" s="180"/>
      <c r="R129" s="180"/>
      <c r="S129" s="180"/>
      <c r="T129" s="181"/>
      <c r="AT129" s="175" t="s">
        <v>118</v>
      </c>
      <c r="AU129" s="175" t="s">
        <v>116</v>
      </c>
      <c r="AV129" s="14" t="s">
        <v>116</v>
      </c>
      <c r="AW129" s="14" t="s">
        <v>27</v>
      </c>
      <c r="AX129" s="14" t="s">
        <v>70</v>
      </c>
      <c r="AY129" s="175" t="s">
        <v>109</v>
      </c>
    </row>
    <row r="130" spans="1:65" s="14" customFormat="1">
      <c r="B130" s="174"/>
      <c r="D130" s="167" t="s">
        <v>118</v>
      </c>
      <c r="E130" s="175" t="s">
        <v>1</v>
      </c>
      <c r="F130" s="176" t="s">
        <v>125</v>
      </c>
      <c r="H130" s="177">
        <v>0.6</v>
      </c>
      <c r="I130" s="178"/>
      <c r="L130" s="174"/>
      <c r="M130" s="179"/>
      <c r="N130" s="180"/>
      <c r="O130" s="180"/>
      <c r="P130" s="180"/>
      <c r="Q130" s="180"/>
      <c r="R130" s="180"/>
      <c r="S130" s="180"/>
      <c r="T130" s="181"/>
      <c r="AT130" s="175" t="s">
        <v>118</v>
      </c>
      <c r="AU130" s="175" t="s">
        <v>116</v>
      </c>
      <c r="AV130" s="14" t="s">
        <v>116</v>
      </c>
      <c r="AW130" s="14" t="s">
        <v>27</v>
      </c>
      <c r="AX130" s="14" t="s">
        <v>70</v>
      </c>
      <c r="AY130" s="175" t="s">
        <v>109</v>
      </c>
    </row>
    <row r="131" spans="1:65" s="15" customFormat="1">
      <c r="B131" s="182"/>
      <c r="D131" s="167" t="s">
        <v>118</v>
      </c>
      <c r="E131" s="183" t="s">
        <v>1</v>
      </c>
      <c r="F131" s="184" t="s">
        <v>126</v>
      </c>
      <c r="H131" s="185">
        <v>34.35</v>
      </c>
      <c r="I131" s="186"/>
      <c r="L131" s="182"/>
      <c r="M131" s="187"/>
      <c r="N131" s="188"/>
      <c r="O131" s="188"/>
      <c r="P131" s="188"/>
      <c r="Q131" s="188"/>
      <c r="R131" s="188"/>
      <c r="S131" s="188"/>
      <c r="T131" s="189"/>
      <c r="AT131" s="183" t="s">
        <v>118</v>
      </c>
      <c r="AU131" s="183" t="s">
        <v>116</v>
      </c>
      <c r="AV131" s="15" t="s">
        <v>127</v>
      </c>
      <c r="AW131" s="15" t="s">
        <v>27</v>
      </c>
      <c r="AX131" s="15" t="s">
        <v>70</v>
      </c>
      <c r="AY131" s="183" t="s">
        <v>109</v>
      </c>
    </row>
    <row r="132" spans="1:65" s="14" customFormat="1">
      <c r="B132" s="174"/>
      <c r="D132" s="167" t="s">
        <v>118</v>
      </c>
      <c r="E132" s="175" t="s">
        <v>1</v>
      </c>
      <c r="F132" s="176" t="s">
        <v>124</v>
      </c>
      <c r="H132" s="177">
        <v>33.75</v>
      </c>
      <c r="I132" s="178"/>
      <c r="L132" s="174"/>
      <c r="M132" s="179"/>
      <c r="N132" s="180"/>
      <c r="O132" s="180"/>
      <c r="P132" s="180"/>
      <c r="Q132" s="180"/>
      <c r="R132" s="180"/>
      <c r="S132" s="180"/>
      <c r="T132" s="181"/>
      <c r="AT132" s="175" t="s">
        <v>118</v>
      </c>
      <c r="AU132" s="175" t="s">
        <v>116</v>
      </c>
      <c r="AV132" s="14" t="s">
        <v>116</v>
      </c>
      <c r="AW132" s="14" t="s">
        <v>27</v>
      </c>
      <c r="AX132" s="14" t="s">
        <v>70</v>
      </c>
      <c r="AY132" s="175" t="s">
        <v>109</v>
      </c>
    </row>
    <row r="133" spans="1:65" s="14" customFormat="1">
      <c r="B133" s="174"/>
      <c r="D133" s="167" t="s">
        <v>118</v>
      </c>
      <c r="E133" s="175" t="s">
        <v>1</v>
      </c>
      <c r="F133" s="176" t="s">
        <v>125</v>
      </c>
      <c r="H133" s="177">
        <v>0.6</v>
      </c>
      <c r="I133" s="178"/>
      <c r="L133" s="174"/>
      <c r="M133" s="179"/>
      <c r="N133" s="180"/>
      <c r="O133" s="180"/>
      <c r="P133" s="180"/>
      <c r="Q133" s="180"/>
      <c r="R133" s="180"/>
      <c r="S133" s="180"/>
      <c r="T133" s="181"/>
      <c r="AT133" s="175" t="s">
        <v>118</v>
      </c>
      <c r="AU133" s="175" t="s">
        <v>116</v>
      </c>
      <c r="AV133" s="14" t="s">
        <v>116</v>
      </c>
      <c r="AW133" s="14" t="s">
        <v>27</v>
      </c>
      <c r="AX133" s="14" t="s">
        <v>70</v>
      </c>
      <c r="AY133" s="175" t="s">
        <v>109</v>
      </c>
    </row>
    <row r="134" spans="1:65" s="15" customFormat="1">
      <c r="B134" s="182"/>
      <c r="D134" s="167" t="s">
        <v>118</v>
      </c>
      <c r="E134" s="183" t="s">
        <v>1</v>
      </c>
      <c r="F134" s="184" t="s">
        <v>128</v>
      </c>
      <c r="H134" s="185">
        <v>34.35</v>
      </c>
      <c r="I134" s="186"/>
      <c r="L134" s="182"/>
      <c r="M134" s="187"/>
      <c r="N134" s="188"/>
      <c r="O134" s="188"/>
      <c r="P134" s="188"/>
      <c r="Q134" s="188"/>
      <c r="R134" s="188"/>
      <c r="S134" s="188"/>
      <c r="T134" s="189"/>
      <c r="AT134" s="183" t="s">
        <v>118</v>
      </c>
      <c r="AU134" s="183" t="s">
        <v>116</v>
      </c>
      <c r="AV134" s="15" t="s">
        <v>127</v>
      </c>
      <c r="AW134" s="15" t="s">
        <v>27</v>
      </c>
      <c r="AX134" s="15" t="s">
        <v>70</v>
      </c>
      <c r="AY134" s="183" t="s">
        <v>109</v>
      </c>
    </row>
    <row r="135" spans="1:65" s="16" customFormat="1">
      <c r="B135" s="190"/>
      <c r="D135" s="167" t="s">
        <v>118</v>
      </c>
      <c r="E135" s="191" t="s">
        <v>1</v>
      </c>
      <c r="F135" s="192" t="s">
        <v>129</v>
      </c>
      <c r="H135" s="193">
        <v>68.699999999999989</v>
      </c>
      <c r="I135" s="194"/>
      <c r="L135" s="190"/>
      <c r="M135" s="195"/>
      <c r="N135" s="196"/>
      <c r="O135" s="196"/>
      <c r="P135" s="196"/>
      <c r="Q135" s="196"/>
      <c r="R135" s="196"/>
      <c r="S135" s="196"/>
      <c r="T135" s="197"/>
      <c r="AT135" s="191" t="s">
        <v>118</v>
      </c>
      <c r="AU135" s="191" t="s">
        <v>116</v>
      </c>
      <c r="AV135" s="16" t="s">
        <v>110</v>
      </c>
      <c r="AW135" s="16" t="s">
        <v>27</v>
      </c>
      <c r="AX135" s="16" t="s">
        <v>78</v>
      </c>
      <c r="AY135" s="191" t="s">
        <v>109</v>
      </c>
    </row>
    <row r="136" spans="1:65" s="2" customFormat="1" ht="24.15" customHeight="1">
      <c r="A136" s="33"/>
      <c r="B136" s="151"/>
      <c r="C136" s="152" t="s">
        <v>116</v>
      </c>
      <c r="D136" s="152" t="s">
        <v>112</v>
      </c>
      <c r="E136" s="153" t="s">
        <v>130</v>
      </c>
      <c r="F136" s="154" t="s">
        <v>131</v>
      </c>
      <c r="G136" s="155" t="s">
        <v>132</v>
      </c>
      <c r="H136" s="156">
        <v>312</v>
      </c>
      <c r="I136" s="157"/>
      <c r="J136" s="158">
        <f>ROUND(I136*H136,2)</f>
        <v>0</v>
      </c>
      <c r="K136" s="159"/>
      <c r="L136" s="34"/>
      <c r="M136" s="160" t="s">
        <v>1</v>
      </c>
      <c r="N136" s="161" t="s">
        <v>36</v>
      </c>
      <c r="O136" s="62"/>
      <c r="P136" s="162">
        <f>O136*H136</f>
        <v>0</v>
      </c>
      <c r="Q136" s="162">
        <v>0</v>
      </c>
      <c r="R136" s="162">
        <f>Q136*H136</f>
        <v>0</v>
      </c>
      <c r="S136" s="162">
        <v>0</v>
      </c>
      <c r="T136" s="163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4" t="s">
        <v>133</v>
      </c>
      <c r="AT136" s="164" t="s">
        <v>112</v>
      </c>
      <c r="AU136" s="164" t="s">
        <v>116</v>
      </c>
      <c r="AY136" s="18" t="s">
        <v>109</v>
      </c>
      <c r="BE136" s="165">
        <f>IF(N136="základná",J136,0)</f>
        <v>0</v>
      </c>
      <c r="BF136" s="165">
        <f>IF(N136="znížená",J136,0)</f>
        <v>0</v>
      </c>
      <c r="BG136" s="165">
        <f>IF(N136="zákl. prenesená",J136,0)</f>
        <v>0</v>
      </c>
      <c r="BH136" s="165">
        <f>IF(N136="zníž. prenesená",J136,0)</f>
        <v>0</v>
      </c>
      <c r="BI136" s="165">
        <f>IF(N136="nulová",J136,0)</f>
        <v>0</v>
      </c>
      <c r="BJ136" s="18" t="s">
        <v>116</v>
      </c>
      <c r="BK136" s="165">
        <f>ROUND(I136*H136,2)</f>
        <v>0</v>
      </c>
      <c r="BL136" s="18" t="s">
        <v>133</v>
      </c>
      <c r="BM136" s="164" t="s">
        <v>134</v>
      </c>
    </row>
    <row r="137" spans="1:65" s="14" customFormat="1">
      <c r="B137" s="174"/>
      <c r="D137" s="167" t="s">
        <v>118</v>
      </c>
      <c r="E137" s="175" t="s">
        <v>1</v>
      </c>
      <c r="F137" s="176" t="s">
        <v>135</v>
      </c>
      <c r="H137" s="177">
        <v>312</v>
      </c>
      <c r="I137" s="178"/>
      <c r="L137" s="174"/>
      <c r="M137" s="179"/>
      <c r="N137" s="180"/>
      <c r="O137" s="180"/>
      <c r="P137" s="180"/>
      <c r="Q137" s="180"/>
      <c r="R137" s="180"/>
      <c r="S137" s="180"/>
      <c r="T137" s="181"/>
      <c r="AT137" s="175" t="s">
        <v>118</v>
      </c>
      <c r="AU137" s="175" t="s">
        <v>116</v>
      </c>
      <c r="AV137" s="14" t="s">
        <v>116</v>
      </c>
      <c r="AW137" s="14" t="s">
        <v>27</v>
      </c>
      <c r="AX137" s="14" t="s">
        <v>70</v>
      </c>
      <c r="AY137" s="175" t="s">
        <v>109</v>
      </c>
    </row>
    <row r="138" spans="1:65" s="16" customFormat="1">
      <c r="B138" s="190"/>
      <c r="D138" s="167" t="s">
        <v>118</v>
      </c>
      <c r="E138" s="191" t="s">
        <v>1</v>
      </c>
      <c r="F138" s="192" t="s">
        <v>136</v>
      </c>
      <c r="H138" s="193">
        <v>312</v>
      </c>
      <c r="I138" s="194"/>
      <c r="L138" s="190"/>
      <c r="M138" s="195"/>
      <c r="N138" s="196"/>
      <c r="O138" s="196"/>
      <c r="P138" s="196"/>
      <c r="Q138" s="196"/>
      <c r="R138" s="196"/>
      <c r="S138" s="196"/>
      <c r="T138" s="197"/>
      <c r="AT138" s="191" t="s">
        <v>118</v>
      </c>
      <c r="AU138" s="191" t="s">
        <v>116</v>
      </c>
      <c r="AV138" s="16" t="s">
        <v>110</v>
      </c>
      <c r="AW138" s="16" t="s">
        <v>27</v>
      </c>
      <c r="AX138" s="16" t="s">
        <v>78</v>
      </c>
      <c r="AY138" s="191" t="s">
        <v>109</v>
      </c>
    </row>
    <row r="139" spans="1:65" s="12" customFormat="1" ht="22.95" customHeight="1">
      <c r="B139" s="138"/>
      <c r="D139" s="139" t="s">
        <v>69</v>
      </c>
      <c r="E139" s="149" t="s">
        <v>137</v>
      </c>
      <c r="F139" s="149" t="s">
        <v>138</v>
      </c>
      <c r="I139" s="141"/>
      <c r="J139" s="150">
        <f>BK139</f>
        <v>0</v>
      </c>
      <c r="L139" s="138"/>
      <c r="M139" s="143"/>
      <c r="N139" s="144"/>
      <c r="O139" s="144"/>
      <c r="P139" s="145">
        <f>SUM(P140:P149)</f>
        <v>0</v>
      </c>
      <c r="Q139" s="144"/>
      <c r="R139" s="145">
        <f>SUM(R140:R149)</f>
        <v>0.16536000000000001</v>
      </c>
      <c r="S139" s="144"/>
      <c r="T139" s="146">
        <f>SUM(T140:T149)</f>
        <v>0</v>
      </c>
      <c r="AR139" s="139" t="s">
        <v>78</v>
      </c>
      <c r="AT139" s="147" t="s">
        <v>69</v>
      </c>
      <c r="AU139" s="147" t="s">
        <v>78</v>
      </c>
      <c r="AY139" s="139" t="s">
        <v>109</v>
      </c>
      <c r="BK139" s="148">
        <f>SUM(BK140:BK149)</f>
        <v>0</v>
      </c>
    </row>
    <row r="140" spans="1:65" s="2" customFormat="1" ht="21.75" customHeight="1">
      <c r="A140" s="33"/>
      <c r="B140" s="151"/>
      <c r="C140" s="152" t="s">
        <v>127</v>
      </c>
      <c r="D140" s="152" t="s">
        <v>112</v>
      </c>
      <c r="E140" s="153" t="s">
        <v>139</v>
      </c>
      <c r="F140" s="154" t="s">
        <v>140</v>
      </c>
      <c r="G140" s="155" t="s">
        <v>141</v>
      </c>
      <c r="H140" s="156">
        <v>312</v>
      </c>
      <c r="I140" s="157"/>
      <c r="J140" s="158">
        <f>ROUND(I140*H140,2)</f>
        <v>0</v>
      </c>
      <c r="K140" s="159"/>
      <c r="L140" s="34"/>
      <c r="M140" s="160" t="s">
        <v>1</v>
      </c>
      <c r="N140" s="161" t="s">
        <v>36</v>
      </c>
      <c r="O140" s="62"/>
      <c r="P140" s="162">
        <f>O140*H140</f>
        <v>0</v>
      </c>
      <c r="Q140" s="162">
        <v>5.2999999999999998E-4</v>
      </c>
      <c r="R140" s="162">
        <f>Q140*H140</f>
        <v>0.16536000000000001</v>
      </c>
      <c r="S140" s="162">
        <v>0</v>
      </c>
      <c r="T140" s="163">
        <f>S140*H140</f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4" t="s">
        <v>110</v>
      </c>
      <c r="AT140" s="164" t="s">
        <v>112</v>
      </c>
      <c r="AU140" s="164" t="s">
        <v>116</v>
      </c>
      <c r="AY140" s="18" t="s">
        <v>109</v>
      </c>
      <c r="BE140" s="165">
        <f>IF(N140="základná",J140,0)</f>
        <v>0</v>
      </c>
      <c r="BF140" s="165">
        <f>IF(N140="znížená",J140,0)</f>
        <v>0</v>
      </c>
      <c r="BG140" s="165">
        <f>IF(N140="zákl. prenesená",J140,0)</f>
        <v>0</v>
      </c>
      <c r="BH140" s="165">
        <f>IF(N140="zníž. prenesená",J140,0)</f>
        <v>0</v>
      </c>
      <c r="BI140" s="165">
        <f>IF(N140="nulová",J140,0)</f>
        <v>0</v>
      </c>
      <c r="BJ140" s="18" t="s">
        <v>116</v>
      </c>
      <c r="BK140" s="165">
        <f>ROUND(I140*H140,2)</f>
        <v>0</v>
      </c>
      <c r="BL140" s="18" t="s">
        <v>110</v>
      </c>
      <c r="BM140" s="164" t="s">
        <v>142</v>
      </c>
    </row>
    <row r="141" spans="1:65" s="13" customFormat="1">
      <c r="B141" s="166"/>
      <c r="D141" s="167" t="s">
        <v>118</v>
      </c>
      <c r="E141" s="168" t="s">
        <v>1</v>
      </c>
      <c r="F141" s="169" t="s">
        <v>143</v>
      </c>
      <c r="H141" s="168" t="s">
        <v>1</v>
      </c>
      <c r="I141" s="170"/>
      <c r="L141" s="166"/>
      <c r="M141" s="171"/>
      <c r="N141" s="172"/>
      <c r="O141" s="172"/>
      <c r="P141" s="172"/>
      <c r="Q141" s="172"/>
      <c r="R141" s="172"/>
      <c r="S141" s="172"/>
      <c r="T141" s="173"/>
      <c r="AT141" s="168" t="s">
        <v>118</v>
      </c>
      <c r="AU141" s="168" t="s">
        <v>116</v>
      </c>
      <c r="AV141" s="13" t="s">
        <v>78</v>
      </c>
      <c r="AW141" s="13" t="s">
        <v>27</v>
      </c>
      <c r="AX141" s="13" t="s">
        <v>70</v>
      </c>
      <c r="AY141" s="168" t="s">
        <v>109</v>
      </c>
    </row>
    <row r="142" spans="1:65" s="13" customFormat="1">
      <c r="B142" s="166"/>
      <c r="D142" s="167" t="s">
        <v>118</v>
      </c>
      <c r="E142" s="168" t="s">
        <v>1</v>
      </c>
      <c r="F142" s="169" t="s">
        <v>144</v>
      </c>
      <c r="H142" s="168" t="s">
        <v>1</v>
      </c>
      <c r="I142" s="170"/>
      <c r="L142" s="166"/>
      <c r="M142" s="171"/>
      <c r="N142" s="172"/>
      <c r="O142" s="172"/>
      <c r="P142" s="172"/>
      <c r="Q142" s="172"/>
      <c r="R142" s="172"/>
      <c r="S142" s="172"/>
      <c r="T142" s="173"/>
      <c r="AT142" s="168" t="s">
        <v>118</v>
      </c>
      <c r="AU142" s="168" t="s">
        <v>116</v>
      </c>
      <c r="AV142" s="13" t="s">
        <v>78</v>
      </c>
      <c r="AW142" s="13" t="s">
        <v>27</v>
      </c>
      <c r="AX142" s="13" t="s">
        <v>70</v>
      </c>
      <c r="AY142" s="168" t="s">
        <v>109</v>
      </c>
    </row>
    <row r="143" spans="1:65" s="13" customFormat="1" ht="20.399999999999999">
      <c r="B143" s="166"/>
      <c r="D143" s="167" t="s">
        <v>118</v>
      </c>
      <c r="E143" s="168" t="s">
        <v>1</v>
      </c>
      <c r="F143" s="169" t="s">
        <v>145</v>
      </c>
      <c r="H143" s="168" t="s">
        <v>1</v>
      </c>
      <c r="I143" s="170"/>
      <c r="L143" s="166"/>
      <c r="M143" s="171"/>
      <c r="N143" s="172"/>
      <c r="O143" s="172"/>
      <c r="P143" s="172"/>
      <c r="Q143" s="172"/>
      <c r="R143" s="172"/>
      <c r="S143" s="172"/>
      <c r="T143" s="173"/>
      <c r="AT143" s="168" t="s">
        <v>118</v>
      </c>
      <c r="AU143" s="168" t="s">
        <v>116</v>
      </c>
      <c r="AV143" s="13" t="s">
        <v>78</v>
      </c>
      <c r="AW143" s="13" t="s">
        <v>27</v>
      </c>
      <c r="AX143" s="13" t="s">
        <v>70</v>
      </c>
      <c r="AY143" s="168" t="s">
        <v>109</v>
      </c>
    </row>
    <row r="144" spans="1:65" s="13" customFormat="1" ht="20.399999999999999">
      <c r="B144" s="166"/>
      <c r="D144" s="167" t="s">
        <v>118</v>
      </c>
      <c r="E144" s="168" t="s">
        <v>1</v>
      </c>
      <c r="F144" s="169" t="s">
        <v>146</v>
      </c>
      <c r="H144" s="168" t="s">
        <v>1</v>
      </c>
      <c r="I144" s="170"/>
      <c r="L144" s="166"/>
      <c r="M144" s="171"/>
      <c r="N144" s="172"/>
      <c r="O144" s="172"/>
      <c r="P144" s="172"/>
      <c r="Q144" s="172"/>
      <c r="R144" s="172"/>
      <c r="S144" s="172"/>
      <c r="T144" s="173"/>
      <c r="AT144" s="168" t="s">
        <v>118</v>
      </c>
      <c r="AU144" s="168" t="s">
        <v>116</v>
      </c>
      <c r="AV144" s="13" t="s">
        <v>78</v>
      </c>
      <c r="AW144" s="13" t="s">
        <v>27</v>
      </c>
      <c r="AX144" s="13" t="s">
        <v>70</v>
      </c>
      <c r="AY144" s="168" t="s">
        <v>109</v>
      </c>
    </row>
    <row r="145" spans="1:65" s="13" customFormat="1">
      <c r="B145" s="166"/>
      <c r="D145" s="167" t="s">
        <v>118</v>
      </c>
      <c r="E145" s="168" t="s">
        <v>1</v>
      </c>
      <c r="F145" s="169" t="s">
        <v>147</v>
      </c>
      <c r="H145" s="168" t="s">
        <v>1</v>
      </c>
      <c r="I145" s="170"/>
      <c r="L145" s="166"/>
      <c r="M145" s="171"/>
      <c r="N145" s="172"/>
      <c r="O145" s="172"/>
      <c r="P145" s="172"/>
      <c r="Q145" s="172"/>
      <c r="R145" s="172"/>
      <c r="S145" s="172"/>
      <c r="T145" s="173"/>
      <c r="AT145" s="168" t="s">
        <v>118</v>
      </c>
      <c r="AU145" s="168" t="s">
        <v>116</v>
      </c>
      <c r="AV145" s="13" t="s">
        <v>78</v>
      </c>
      <c r="AW145" s="13" t="s">
        <v>27</v>
      </c>
      <c r="AX145" s="13" t="s">
        <v>70</v>
      </c>
      <c r="AY145" s="168" t="s">
        <v>109</v>
      </c>
    </row>
    <row r="146" spans="1:65" s="13" customFormat="1">
      <c r="B146" s="166"/>
      <c r="D146" s="167" t="s">
        <v>118</v>
      </c>
      <c r="E146" s="168" t="s">
        <v>1</v>
      </c>
      <c r="F146" s="169" t="s">
        <v>148</v>
      </c>
      <c r="H146" s="168" t="s">
        <v>1</v>
      </c>
      <c r="I146" s="170"/>
      <c r="L146" s="166"/>
      <c r="M146" s="171"/>
      <c r="N146" s="172"/>
      <c r="O146" s="172"/>
      <c r="P146" s="172"/>
      <c r="Q146" s="172"/>
      <c r="R146" s="172"/>
      <c r="S146" s="172"/>
      <c r="T146" s="173"/>
      <c r="AT146" s="168" t="s">
        <v>118</v>
      </c>
      <c r="AU146" s="168" t="s">
        <v>116</v>
      </c>
      <c r="AV146" s="13" t="s">
        <v>78</v>
      </c>
      <c r="AW146" s="13" t="s">
        <v>27</v>
      </c>
      <c r="AX146" s="13" t="s">
        <v>70</v>
      </c>
      <c r="AY146" s="168" t="s">
        <v>109</v>
      </c>
    </row>
    <row r="147" spans="1:65" s="13" customFormat="1">
      <c r="B147" s="166"/>
      <c r="D147" s="167" t="s">
        <v>118</v>
      </c>
      <c r="E147" s="168" t="s">
        <v>1</v>
      </c>
      <c r="F147" s="169" t="s">
        <v>149</v>
      </c>
      <c r="H147" s="168" t="s">
        <v>1</v>
      </c>
      <c r="I147" s="170"/>
      <c r="L147" s="166"/>
      <c r="M147" s="171"/>
      <c r="N147" s="172"/>
      <c r="O147" s="172"/>
      <c r="P147" s="172"/>
      <c r="Q147" s="172"/>
      <c r="R147" s="172"/>
      <c r="S147" s="172"/>
      <c r="T147" s="173"/>
      <c r="AT147" s="168" t="s">
        <v>118</v>
      </c>
      <c r="AU147" s="168" t="s">
        <v>116</v>
      </c>
      <c r="AV147" s="13" t="s">
        <v>78</v>
      </c>
      <c r="AW147" s="13" t="s">
        <v>27</v>
      </c>
      <c r="AX147" s="13" t="s">
        <v>70</v>
      </c>
      <c r="AY147" s="168" t="s">
        <v>109</v>
      </c>
    </row>
    <row r="148" spans="1:65" s="14" customFormat="1">
      <c r="B148" s="174"/>
      <c r="D148" s="167" t="s">
        <v>118</v>
      </c>
      <c r="E148" s="175" t="s">
        <v>1</v>
      </c>
      <c r="F148" s="176" t="s">
        <v>150</v>
      </c>
      <c r="H148" s="177">
        <v>312</v>
      </c>
      <c r="I148" s="178"/>
      <c r="L148" s="174"/>
      <c r="M148" s="179"/>
      <c r="N148" s="180"/>
      <c r="O148" s="180"/>
      <c r="P148" s="180"/>
      <c r="Q148" s="180"/>
      <c r="R148" s="180"/>
      <c r="S148" s="180"/>
      <c r="T148" s="181"/>
      <c r="AT148" s="175" t="s">
        <v>118</v>
      </c>
      <c r="AU148" s="175" t="s">
        <v>116</v>
      </c>
      <c r="AV148" s="14" t="s">
        <v>116</v>
      </c>
      <c r="AW148" s="14" t="s">
        <v>27</v>
      </c>
      <c r="AX148" s="14" t="s">
        <v>70</v>
      </c>
      <c r="AY148" s="175" t="s">
        <v>109</v>
      </c>
    </row>
    <row r="149" spans="1:65" s="16" customFormat="1">
      <c r="B149" s="190"/>
      <c r="D149" s="167" t="s">
        <v>118</v>
      </c>
      <c r="E149" s="191" t="s">
        <v>1</v>
      </c>
      <c r="F149" s="192" t="s">
        <v>136</v>
      </c>
      <c r="H149" s="193">
        <v>312</v>
      </c>
      <c r="I149" s="194"/>
      <c r="L149" s="190"/>
      <c r="M149" s="195"/>
      <c r="N149" s="196"/>
      <c r="O149" s="196"/>
      <c r="P149" s="196"/>
      <c r="Q149" s="196"/>
      <c r="R149" s="196"/>
      <c r="S149" s="196"/>
      <c r="T149" s="197"/>
      <c r="AT149" s="191" t="s">
        <v>118</v>
      </c>
      <c r="AU149" s="191" t="s">
        <v>116</v>
      </c>
      <c r="AV149" s="16" t="s">
        <v>110</v>
      </c>
      <c r="AW149" s="16" t="s">
        <v>27</v>
      </c>
      <c r="AX149" s="16" t="s">
        <v>78</v>
      </c>
      <c r="AY149" s="191" t="s">
        <v>109</v>
      </c>
    </row>
    <row r="150" spans="1:65" s="12" customFormat="1" ht="22.95" customHeight="1">
      <c r="B150" s="138"/>
      <c r="D150" s="139" t="s">
        <v>69</v>
      </c>
      <c r="E150" s="149" t="s">
        <v>151</v>
      </c>
      <c r="F150" s="149" t="s">
        <v>152</v>
      </c>
      <c r="I150" s="141"/>
      <c r="J150" s="150">
        <f>BK150</f>
        <v>0</v>
      </c>
      <c r="L150" s="138"/>
      <c r="M150" s="143"/>
      <c r="N150" s="144"/>
      <c r="O150" s="144"/>
      <c r="P150" s="145">
        <f>SUM(P151:P155)</f>
        <v>0</v>
      </c>
      <c r="Q150" s="144"/>
      <c r="R150" s="145">
        <f>SUM(R151:R155)</f>
        <v>0</v>
      </c>
      <c r="S150" s="144"/>
      <c r="T150" s="146">
        <f>SUM(T151:T155)</f>
        <v>0</v>
      </c>
      <c r="AR150" s="139" t="s">
        <v>78</v>
      </c>
      <c r="AT150" s="147" t="s">
        <v>69</v>
      </c>
      <c r="AU150" s="147" t="s">
        <v>78</v>
      </c>
      <c r="AY150" s="139" t="s">
        <v>109</v>
      </c>
      <c r="BK150" s="148">
        <f>SUM(BK151:BK155)</f>
        <v>0</v>
      </c>
    </row>
    <row r="151" spans="1:65" s="2" customFormat="1" ht="24.15" customHeight="1">
      <c r="A151" s="33"/>
      <c r="B151" s="151"/>
      <c r="C151" s="152" t="s">
        <v>110</v>
      </c>
      <c r="D151" s="152" t="s">
        <v>112</v>
      </c>
      <c r="E151" s="153" t="s">
        <v>153</v>
      </c>
      <c r="F151" s="154" t="s">
        <v>154</v>
      </c>
      <c r="G151" s="155" t="s">
        <v>155</v>
      </c>
      <c r="H151" s="156">
        <v>4.1289999999999996</v>
      </c>
      <c r="I151" s="157"/>
      <c r="J151" s="158">
        <f>ROUND(I151*H151,2)</f>
        <v>0</v>
      </c>
      <c r="K151" s="159"/>
      <c r="L151" s="34"/>
      <c r="M151" s="160" t="s">
        <v>1</v>
      </c>
      <c r="N151" s="161" t="s">
        <v>36</v>
      </c>
      <c r="O151" s="62"/>
      <c r="P151" s="162">
        <f>O151*H151</f>
        <v>0</v>
      </c>
      <c r="Q151" s="162">
        <v>0</v>
      </c>
      <c r="R151" s="162">
        <f>Q151*H151</f>
        <v>0</v>
      </c>
      <c r="S151" s="162">
        <v>0</v>
      </c>
      <c r="T151" s="163">
        <f>S151*H151</f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4" t="s">
        <v>110</v>
      </c>
      <c r="AT151" s="164" t="s">
        <v>112</v>
      </c>
      <c r="AU151" s="164" t="s">
        <v>116</v>
      </c>
      <c r="AY151" s="18" t="s">
        <v>109</v>
      </c>
      <c r="BE151" s="165">
        <f>IF(N151="základná",J151,0)</f>
        <v>0</v>
      </c>
      <c r="BF151" s="165">
        <f>IF(N151="znížená",J151,0)</f>
        <v>0</v>
      </c>
      <c r="BG151" s="165">
        <f>IF(N151="zákl. prenesená",J151,0)</f>
        <v>0</v>
      </c>
      <c r="BH151" s="165">
        <f>IF(N151="zníž. prenesená",J151,0)</f>
        <v>0</v>
      </c>
      <c r="BI151" s="165">
        <f>IF(N151="nulová",J151,0)</f>
        <v>0</v>
      </c>
      <c r="BJ151" s="18" t="s">
        <v>116</v>
      </c>
      <c r="BK151" s="165">
        <f>ROUND(I151*H151,2)</f>
        <v>0</v>
      </c>
      <c r="BL151" s="18" t="s">
        <v>110</v>
      </c>
      <c r="BM151" s="164" t="s">
        <v>156</v>
      </c>
    </row>
    <row r="152" spans="1:65" s="2" customFormat="1" ht="21.75" customHeight="1">
      <c r="A152" s="33"/>
      <c r="B152" s="151"/>
      <c r="C152" s="152" t="s">
        <v>137</v>
      </c>
      <c r="D152" s="152" t="s">
        <v>112</v>
      </c>
      <c r="E152" s="153" t="s">
        <v>157</v>
      </c>
      <c r="F152" s="154" t="s">
        <v>158</v>
      </c>
      <c r="G152" s="155" t="s">
        <v>155</v>
      </c>
      <c r="H152" s="156">
        <v>4.1289999999999996</v>
      </c>
      <c r="I152" s="157"/>
      <c r="J152" s="158">
        <f>ROUND(I152*H152,2)</f>
        <v>0</v>
      </c>
      <c r="K152" s="159"/>
      <c r="L152" s="34"/>
      <c r="M152" s="160" t="s">
        <v>1</v>
      </c>
      <c r="N152" s="161" t="s">
        <v>36</v>
      </c>
      <c r="O152" s="62"/>
      <c r="P152" s="162">
        <f>O152*H152</f>
        <v>0</v>
      </c>
      <c r="Q152" s="162">
        <v>0</v>
      </c>
      <c r="R152" s="162">
        <f>Q152*H152</f>
        <v>0</v>
      </c>
      <c r="S152" s="162">
        <v>0</v>
      </c>
      <c r="T152" s="163">
        <f>S152*H152</f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4" t="s">
        <v>110</v>
      </c>
      <c r="AT152" s="164" t="s">
        <v>112</v>
      </c>
      <c r="AU152" s="164" t="s">
        <v>116</v>
      </c>
      <c r="AY152" s="18" t="s">
        <v>109</v>
      </c>
      <c r="BE152" s="165">
        <f>IF(N152="základná",J152,0)</f>
        <v>0</v>
      </c>
      <c r="BF152" s="165">
        <f>IF(N152="znížená",J152,0)</f>
        <v>0</v>
      </c>
      <c r="BG152" s="165">
        <f>IF(N152="zákl. prenesená",J152,0)</f>
        <v>0</v>
      </c>
      <c r="BH152" s="165">
        <f>IF(N152="zníž. prenesená",J152,0)</f>
        <v>0</v>
      </c>
      <c r="BI152" s="165">
        <f>IF(N152="nulová",J152,0)</f>
        <v>0</v>
      </c>
      <c r="BJ152" s="18" t="s">
        <v>116</v>
      </c>
      <c r="BK152" s="165">
        <f>ROUND(I152*H152,2)</f>
        <v>0</v>
      </c>
      <c r="BL152" s="18" t="s">
        <v>110</v>
      </c>
      <c r="BM152" s="164" t="s">
        <v>159</v>
      </c>
    </row>
    <row r="153" spans="1:65" s="2" customFormat="1" ht="24.15" customHeight="1">
      <c r="A153" s="33"/>
      <c r="B153" s="151"/>
      <c r="C153" s="152" t="s">
        <v>160</v>
      </c>
      <c r="D153" s="152" t="s">
        <v>112</v>
      </c>
      <c r="E153" s="153" t="s">
        <v>161</v>
      </c>
      <c r="F153" s="154" t="s">
        <v>162</v>
      </c>
      <c r="G153" s="155" t="s">
        <v>155</v>
      </c>
      <c r="H153" s="156">
        <v>8.2579999999999991</v>
      </c>
      <c r="I153" s="157"/>
      <c r="J153" s="158">
        <f>ROUND(I153*H153,2)</f>
        <v>0</v>
      </c>
      <c r="K153" s="159"/>
      <c r="L153" s="34"/>
      <c r="M153" s="160" t="s">
        <v>1</v>
      </c>
      <c r="N153" s="161" t="s">
        <v>36</v>
      </c>
      <c r="O153" s="62"/>
      <c r="P153" s="162">
        <f>O153*H153</f>
        <v>0</v>
      </c>
      <c r="Q153" s="162">
        <v>0</v>
      </c>
      <c r="R153" s="162">
        <f>Q153*H153</f>
        <v>0</v>
      </c>
      <c r="S153" s="162">
        <v>0</v>
      </c>
      <c r="T153" s="163">
        <f>S153*H153</f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4" t="s">
        <v>110</v>
      </c>
      <c r="AT153" s="164" t="s">
        <v>112</v>
      </c>
      <c r="AU153" s="164" t="s">
        <v>116</v>
      </c>
      <c r="AY153" s="18" t="s">
        <v>109</v>
      </c>
      <c r="BE153" s="165">
        <f>IF(N153="základná",J153,0)</f>
        <v>0</v>
      </c>
      <c r="BF153" s="165">
        <f>IF(N153="znížená",J153,0)</f>
        <v>0</v>
      </c>
      <c r="BG153" s="165">
        <f>IF(N153="zákl. prenesená",J153,0)</f>
        <v>0</v>
      </c>
      <c r="BH153" s="165">
        <f>IF(N153="zníž. prenesená",J153,0)</f>
        <v>0</v>
      </c>
      <c r="BI153" s="165">
        <f>IF(N153="nulová",J153,0)</f>
        <v>0</v>
      </c>
      <c r="BJ153" s="18" t="s">
        <v>116</v>
      </c>
      <c r="BK153" s="165">
        <f>ROUND(I153*H153,2)</f>
        <v>0</v>
      </c>
      <c r="BL153" s="18" t="s">
        <v>110</v>
      </c>
      <c r="BM153" s="164" t="s">
        <v>163</v>
      </c>
    </row>
    <row r="154" spans="1:65" s="14" customFormat="1">
      <c r="B154" s="174"/>
      <c r="D154" s="167" t="s">
        <v>118</v>
      </c>
      <c r="F154" s="176" t="s">
        <v>164</v>
      </c>
      <c r="H154" s="177">
        <v>8.2579999999999991</v>
      </c>
      <c r="I154" s="178"/>
      <c r="L154" s="174"/>
      <c r="M154" s="179"/>
      <c r="N154" s="180"/>
      <c r="O154" s="180"/>
      <c r="P154" s="180"/>
      <c r="Q154" s="180"/>
      <c r="R154" s="180"/>
      <c r="S154" s="180"/>
      <c r="T154" s="181"/>
      <c r="AT154" s="175" t="s">
        <v>118</v>
      </c>
      <c r="AU154" s="175" t="s">
        <v>116</v>
      </c>
      <c r="AV154" s="14" t="s">
        <v>116</v>
      </c>
      <c r="AW154" s="14" t="s">
        <v>3</v>
      </c>
      <c r="AX154" s="14" t="s">
        <v>78</v>
      </c>
      <c r="AY154" s="175" t="s">
        <v>109</v>
      </c>
    </row>
    <row r="155" spans="1:65" s="2" customFormat="1" ht="16.5" customHeight="1">
      <c r="A155" s="33"/>
      <c r="B155" s="151"/>
      <c r="C155" s="152" t="s">
        <v>165</v>
      </c>
      <c r="D155" s="152" t="s">
        <v>112</v>
      </c>
      <c r="E155" s="153" t="s">
        <v>166</v>
      </c>
      <c r="F155" s="154" t="s">
        <v>167</v>
      </c>
      <c r="G155" s="155" t="s">
        <v>155</v>
      </c>
      <c r="H155" s="156">
        <v>4.1289999999999996</v>
      </c>
      <c r="I155" s="157"/>
      <c r="J155" s="158">
        <f>ROUND(I155*H155,2)</f>
        <v>0</v>
      </c>
      <c r="K155" s="159"/>
      <c r="L155" s="34"/>
      <c r="M155" s="198" t="s">
        <v>1</v>
      </c>
      <c r="N155" s="199" t="s">
        <v>36</v>
      </c>
      <c r="O155" s="200"/>
      <c r="P155" s="201">
        <f>O155*H155</f>
        <v>0</v>
      </c>
      <c r="Q155" s="201">
        <v>0</v>
      </c>
      <c r="R155" s="201">
        <f>Q155*H155</f>
        <v>0</v>
      </c>
      <c r="S155" s="201">
        <v>0</v>
      </c>
      <c r="T155" s="202">
        <f>S155*H155</f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4" t="s">
        <v>110</v>
      </c>
      <c r="AT155" s="164" t="s">
        <v>112</v>
      </c>
      <c r="AU155" s="164" t="s">
        <v>116</v>
      </c>
      <c r="AY155" s="18" t="s">
        <v>109</v>
      </c>
      <c r="BE155" s="165">
        <f>IF(N155="základná",J155,0)</f>
        <v>0</v>
      </c>
      <c r="BF155" s="165">
        <f>IF(N155="znížená",J155,0)</f>
        <v>0</v>
      </c>
      <c r="BG155" s="165">
        <f>IF(N155="zákl. prenesená",J155,0)</f>
        <v>0</v>
      </c>
      <c r="BH155" s="165">
        <f>IF(N155="zníž. prenesená",J155,0)</f>
        <v>0</v>
      </c>
      <c r="BI155" s="165">
        <f>IF(N155="nulová",J155,0)</f>
        <v>0</v>
      </c>
      <c r="BJ155" s="18" t="s">
        <v>116</v>
      </c>
      <c r="BK155" s="165">
        <f>ROUND(I155*H155,2)</f>
        <v>0</v>
      </c>
      <c r="BL155" s="18" t="s">
        <v>110</v>
      </c>
      <c r="BM155" s="164" t="s">
        <v>168</v>
      </c>
    </row>
    <row r="156" spans="1:65" s="2" customFormat="1" ht="6.9" customHeight="1">
      <c r="A156" s="33"/>
      <c r="B156" s="51"/>
      <c r="C156" s="52"/>
      <c r="D156" s="52"/>
      <c r="E156" s="52"/>
      <c r="F156" s="52"/>
      <c r="G156" s="52"/>
      <c r="H156" s="52"/>
      <c r="I156" s="52"/>
      <c r="J156" s="52"/>
      <c r="K156" s="52"/>
      <c r="L156" s="34"/>
      <c r="M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</row>
  </sheetData>
  <autoFilter ref="C119:K155" xr:uid="{00000000-0009-0000-0000-000001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M154"/>
  <sheetViews>
    <sheetView showGridLines="0" tabSelected="1" topLeftCell="A65" workbookViewId="0">
      <selection activeCell="J12" sqref="J12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17" t="s">
        <v>5</v>
      </c>
      <c r="M2" s="218"/>
      <c r="N2" s="218"/>
      <c r="O2" s="218"/>
      <c r="P2" s="218"/>
      <c r="Q2" s="218"/>
      <c r="R2" s="218"/>
      <c r="S2" s="218"/>
      <c r="T2" s="218"/>
      <c r="U2" s="218"/>
      <c r="V2" s="218"/>
      <c r="AT2" s="18" t="s">
        <v>82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70</v>
      </c>
    </row>
    <row r="4" spans="1:46" s="1" customFormat="1" ht="24.9" customHeight="1">
      <c r="B4" s="21"/>
      <c r="D4" s="22" t="s">
        <v>83</v>
      </c>
      <c r="L4" s="21"/>
      <c r="M4" s="97" t="s">
        <v>9</v>
      </c>
      <c r="AT4" s="18" t="s">
        <v>3</v>
      </c>
    </row>
    <row r="5" spans="1:46" s="1" customFormat="1" ht="6.9" customHeight="1">
      <c r="B5" s="21"/>
      <c r="L5" s="21"/>
    </row>
    <row r="6" spans="1:46" s="1" customFormat="1" ht="12" customHeight="1">
      <c r="B6" s="21"/>
      <c r="D6" s="28" t="s">
        <v>14</v>
      </c>
      <c r="L6" s="21"/>
    </row>
    <row r="7" spans="1:46" s="1" customFormat="1" ht="16.5" customHeight="1">
      <c r="B7" s="21"/>
      <c r="E7" s="260" t="str">
        <f>'Rekapitulácia stavby'!K6</f>
        <v>OPRAVA MOSTA DO KOMPOSTÁRNE  MOST číslo NR VII-014</v>
      </c>
      <c r="F7" s="261"/>
      <c r="G7" s="261"/>
      <c r="H7" s="261"/>
      <c r="L7" s="21"/>
    </row>
    <row r="8" spans="1:46" s="2" customFormat="1" ht="12" customHeight="1">
      <c r="A8" s="33"/>
      <c r="B8" s="34"/>
      <c r="C8" s="33"/>
      <c r="D8" s="28" t="s">
        <v>84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30" customHeight="1">
      <c r="A9" s="33"/>
      <c r="B9" s="34"/>
      <c r="C9" s="33"/>
      <c r="D9" s="33"/>
      <c r="E9" s="229" t="s">
        <v>169</v>
      </c>
      <c r="F9" s="259"/>
      <c r="G9" s="259"/>
      <c r="H9" s="259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15</v>
      </c>
      <c r="E11" s="33"/>
      <c r="F11" s="26" t="s">
        <v>1</v>
      </c>
      <c r="G11" s="33"/>
      <c r="H11" s="33"/>
      <c r="I11" s="28" t="s">
        <v>16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17</v>
      </c>
      <c r="E12" s="33"/>
      <c r="F12" s="26" t="s">
        <v>18</v>
      </c>
      <c r="G12" s="33"/>
      <c r="H12" s="33"/>
      <c r="I12" s="28" t="s">
        <v>19</v>
      </c>
      <c r="J12" s="59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5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20</v>
      </c>
      <c r="E14" s="33"/>
      <c r="F14" s="33"/>
      <c r="G14" s="33"/>
      <c r="H14" s="33"/>
      <c r="I14" s="28" t="s">
        <v>21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22</v>
      </c>
      <c r="F15" s="33"/>
      <c r="G15" s="33"/>
      <c r="H15" s="33"/>
      <c r="I15" s="28" t="s">
        <v>23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24</v>
      </c>
      <c r="E17" s="33"/>
      <c r="F17" s="33"/>
      <c r="G17" s="33"/>
      <c r="H17" s="33"/>
      <c r="I17" s="28" t="s">
        <v>21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2" t="str">
        <f>'Rekapitulácia stavby'!E14</f>
        <v>Vyplň údaj</v>
      </c>
      <c r="F18" s="263"/>
      <c r="G18" s="263"/>
      <c r="H18" s="263"/>
      <c r="I18" s="28" t="s">
        <v>23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26</v>
      </c>
      <c r="E20" s="33"/>
      <c r="F20" s="33"/>
      <c r="G20" s="33"/>
      <c r="H20" s="33"/>
      <c r="I20" s="28" t="s">
        <v>21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/>
      <c r="F21" s="33"/>
      <c r="G21" s="33"/>
      <c r="H21" s="33"/>
      <c r="I21" s="28" t="s">
        <v>23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28</v>
      </c>
      <c r="E23" s="33"/>
      <c r="F23" s="33"/>
      <c r="G23" s="33"/>
      <c r="H23" s="33"/>
      <c r="I23" s="28" t="s">
        <v>21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/>
      <c r="F24" s="33"/>
      <c r="G24" s="33"/>
      <c r="H24" s="33"/>
      <c r="I24" s="28" t="s">
        <v>23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29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98"/>
      <c r="B27" s="99"/>
      <c r="C27" s="98"/>
      <c r="D27" s="98"/>
      <c r="E27" s="255" t="s">
        <v>1</v>
      </c>
      <c r="F27" s="255"/>
      <c r="G27" s="255"/>
      <c r="H27" s="255"/>
      <c r="I27" s="98"/>
      <c r="J27" s="98"/>
      <c r="K27" s="98"/>
      <c r="L27" s="100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</row>
    <row r="28" spans="1:31" s="2" customFormat="1" ht="6.9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1" t="s">
        <v>30</v>
      </c>
      <c r="E30" s="33"/>
      <c r="F30" s="33"/>
      <c r="G30" s="33"/>
      <c r="H30" s="33"/>
      <c r="I30" s="33"/>
      <c r="J30" s="75">
        <f>ROUND(J118,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" customHeight="1">
      <c r="A32" s="33"/>
      <c r="B32" s="34"/>
      <c r="C32" s="33"/>
      <c r="D32" s="33"/>
      <c r="E32" s="33"/>
      <c r="F32" s="37" t="s">
        <v>32</v>
      </c>
      <c r="G32" s="33"/>
      <c r="H32" s="33"/>
      <c r="I32" s="37" t="s">
        <v>31</v>
      </c>
      <c r="J32" s="37" t="s">
        <v>33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" customHeight="1">
      <c r="A33" s="33"/>
      <c r="B33" s="34"/>
      <c r="C33" s="33"/>
      <c r="D33" s="102" t="s">
        <v>34</v>
      </c>
      <c r="E33" s="39" t="s">
        <v>35</v>
      </c>
      <c r="F33" s="103">
        <f>ROUND((SUM(BE118:BE153)),  2)</f>
        <v>0</v>
      </c>
      <c r="G33" s="104"/>
      <c r="H33" s="104"/>
      <c r="I33" s="105">
        <v>0.2</v>
      </c>
      <c r="J33" s="103">
        <f>ROUND(((SUM(BE118:BE153))*I33),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9" t="s">
        <v>36</v>
      </c>
      <c r="F34" s="103">
        <f>ROUND((SUM(BF118:BF153)),  2)</f>
        <v>0</v>
      </c>
      <c r="G34" s="104"/>
      <c r="H34" s="104"/>
      <c r="I34" s="105">
        <v>0.2</v>
      </c>
      <c r="J34" s="103">
        <f>ROUND(((SUM(BF118:BF153))*I34),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hidden="1" customHeight="1">
      <c r="A35" s="33"/>
      <c r="B35" s="34"/>
      <c r="C35" s="33"/>
      <c r="D35" s="33"/>
      <c r="E35" s="28" t="s">
        <v>37</v>
      </c>
      <c r="F35" s="106">
        <f>ROUND((SUM(BG118:BG153)),  2)</f>
        <v>0</v>
      </c>
      <c r="G35" s="33"/>
      <c r="H35" s="33"/>
      <c r="I35" s="107">
        <v>0.2</v>
      </c>
      <c r="J35" s="106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hidden="1" customHeight="1">
      <c r="A36" s="33"/>
      <c r="B36" s="34"/>
      <c r="C36" s="33"/>
      <c r="D36" s="33"/>
      <c r="E36" s="28" t="s">
        <v>38</v>
      </c>
      <c r="F36" s="106">
        <f>ROUND((SUM(BH118:BH153)),  2)</f>
        <v>0</v>
      </c>
      <c r="G36" s="33"/>
      <c r="H36" s="33"/>
      <c r="I36" s="107">
        <v>0.2</v>
      </c>
      <c r="J36" s="106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39" t="s">
        <v>39</v>
      </c>
      <c r="F37" s="103">
        <f>ROUND((SUM(BI118:BI153)),  2)</f>
        <v>0</v>
      </c>
      <c r="G37" s="104"/>
      <c r="H37" s="104"/>
      <c r="I37" s="105">
        <v>0</v>
      </c>
      <c r="J37" s="103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08"/>
      <c r="D39" s="109" t="s">
        <v>40</v>
      </c>
      <c r="E39" s="64"/>
      <c r="F39" s="64"/>
      <c r="G39" s="110" t="s">
        <v>41</v>
      </c>
      <c r="H39" s="111" t="s">
        <v>42</v>
      </c>
      <c r="I39" s="64"/>
      <c r="J39" s="112">
        <f>SUM(J30:J37)</f>
        <v>0</v>
      </c>
      <c r="K39" s="11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" customHeight="1">
      <c r="B41" s="21"/>
      <c r="L41" s="21"/>
    </row>
    <row r="42" spans="1:31" s="1" customFormat="1" ht="14.4" customHeight="1">
      <c r="B42" s="21"/>
      <c r="L42" s="21"/>
    </row>
    <row r="43" spans="1:31" s="1" customFormat="1" ht="14.4" customHeight="1">
      <c r="B43" s="21"/>
      <c r="L43" s="21"/>
    </row>
    <row r="44" spans="1:31" s="1" customFormat="1" ht="14.4" customHeight="1">
      <c r="B44" s="21"/>
      <c r="L44" s="21"/>
    </row>
    <row r="45" spans="1:31" s="1" customFormat="1" ht="14.4" customHeight="1">
      <c r="B45" s="21"/>
      <c r="L45" s="21"/>
    </row>
    <row r="46" spans="1:31" s="1" customFormat="1" ht="14.4" customHeight="1">
      <c r="B46" s="21"/>
      <c r="L46" s="21"/>
    </row>
    <row r="47" spans="1:31" s="1" customFormat="1" ht="14.4" customHeight="1">
      <c r="B47" s="21"/>
      <c r="L47" s="21"/>
    </row>
    <row r="48" spans="1:31" s="1" customFormat="1" ht="14.4" customHeight="1">
      <c r="B48" s="21"/>
      <c r="L48" s="21"/>
    </row>
    <row r="49" spans="1:31" s="1" customFormat="1" ht="14.4" customHeight="1">
      <c r="B49" s="21"/>
      <c r="L49" s="21"/>
    </row>
    <row r="50" spans="1:31" s="2" customFormat="1" ht="14.4" customHeight="1">
      <c r="B50" s="46"/>
      <c r="D50" s="47" t="s">
        <v>43</v>
      </c>
      <c r="E50" s="48"/>
      <c r="F50" s="48"/>
      <c r="G50" s="47" t="s">
        <v>44</v>
      </c>
      <c r="H50" s="48"/>
      <c r="I50" s="48"/>
      <c r="J50" s="48"/>
      <c r="K50" s="48"/>
      <c r="L50" s="46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3.2">
      <c r="A61" s="33"/>
      <c r="B61" s="34"/>
      <c r="C61" s="33"/>
      <c r="D61" s="49" t="s">
        <v>45</v>
      </c>
      <c r="E61" s="36"/>
      <c r="F61" s="114" t="s">
        <v>46</v>
      </c>
      <c r="G61" s="49" t="s">
        <v>45</v>
      </c>
      <c r="H61" s="36"/>
      <c r="I61" s="36"/>
      <c r="J61" s="115" t="s">
        <v>46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3.2">
      <c r="A65" s="33"/>
      <c r="B65" s="34"/>
      <c r="C65" s="33"/>
      <c r="D65" s="47" t="s">
        <v>47</v>
      </c>
      <c r="E65" s="50"/>
      <c r="F65" s="50"/>
      <c r="G65" s="47" t="s">
        <v>48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3.2">
      <c r="A76" s="33"/>
      <c r="B76" s="34"/>
      <c r="C76" s="33"/>
      <c r="D76" s="49" t="s">
        <v>45</v>
      </c>
      <c r="E76" s="36"/>
      <c r="F76" s="114" t="s">
        <v>46</v>
      </c>
      <c r="G76" s="49" t="s">
        <v>45</v>
      </c>
      <c r="H76" s="36"/>
      <c r="I76" s="36"/>
      <c r="J76" s="115" t="s">
        <v>46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" customHeight="1">
      <c r="A82" s="33"/>
      <c r="B82" s="34"/>
      <c r="C82" s="22" t="s">
        <v>86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0" t="str">
        <f>E7</f>
        <v>OPRAVA MOSTA DO KOMPOSTÁRNE  MOST číslo NR VII-014</v>
      </c>
      <c r="F85" s="261"/>
      <c r="G85" s="261"/>
      <c r="H85" s="261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84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30" customHeight="1">
      <c r="A87" s="33"/>
      <c r="B87" s="34"/>
      <c r="C87" s="33"/>
      <c r="D87" s="33"/>
      <c r="E87" s="229" t="str">
        <f>E9</f>
        <v>SO01.2 - SO01.2 Nové konštrukcie most  číslo NR VII-014 Dolné Krškany  - stavebná   časť</v>
      </c>
      <c r="F87" s="259"/>
      <c r="G87" s="259"/>
      <c r="H87" s="259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17</v>
      </c>
      <c r="D89" s="33"/>
      <c r="E89" s="33"/>
      <c r="F89" s="26" t="str">
        <f>F12</f>
        <v xml:space="preserve">Krškany  Nitra </v>
      </c>
      <c r="G89" s="33"/>
      <c r="H89" s="33"/>
      <c r="I89" s="28" t="s">
        <v>19</v>
      </c>
      <c r="J89" s="59" t="str">
        <f>IF(J12="","",J12)</f>
        <v/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25.65" customHeight="1">
      <c r="A91" s="33"/>
      <c r="B91" s="34"/>
      <c r="C91" s="28" t="s">
        <v>20</v>
      </c>
      <c r="D91" s="33"/>
      <c r="E91" s="33"/>
      <c r="F91" s="26" t="str">
        <f>E15</f>
        <v xml:space="preserve">Mesto Nitra </v>
      </c>
      <c r="G91" s="33"/>
      <c r="H91" s="33"/>
      <c r="I91" s="28" t="s">
        <v>26</v>
      </c>
      <c r="J91" s="31">
        <f>E21</f>
        <v>0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15" customHeight="1">
      <c r="A92" s="33"/>
      <c r="B92" s="34"/>
      <c r="C92" s="28" t="s">
        <v>24</v>
      </c>
      <c r="D92" s="33"/>
      <c r="E92" s="33"/>
      <c r="F92" s="26" t="str">
        <f>IF(E18="","",E18)</f>
        <v>Vyplň údaj</v>
      </c>
      <c r="G92" s="33"/>
      <c r="H92" s="33"/>
      <c r="I92" s="28" t="s">
        <v>28</v>
      </c>
      <c r="J92" s="31">
        <f>E24</f>
        <v>0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16" t="s">
        <v>87</v>
      </c>
      <c r="D94" s="108"/>
      <c r="E94" s="108"/>
      <c r="F94" s="108"/>
      <c r="G94" s="108"/>
      <c r="H94" s="108"/>
      <c r="I94" s="108"/>
      <c r="J94" s="117" t="s">
        <v>88</v>
      </c>
      <c r="K94" s="108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5" customHeight="1">
      <c r="A96" s="33"/>
      <c r="B96" s="34"/>
      <c r="C96" s="118" t="s">
        <v>89</v>
      </c>
      <c r="D96" s="33"/>
      <c r="E96" s="33"/>
      <c r="F96" s="33"/>
      <c r="G96" s="33"/>
      <c r="H96" s="33"/>
      <c r="I96" s="33"/>
      <c r="J96" s="75">
        <f>J118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90</v>
      </c>
    </row>
    <row r="97" spans="1:31" s="9" customFormat="1" ht="24.9" customHeight="1">
      <c r="B97" s="119"/>
      <c r="D97" s="120" t="s">
        <v>170</v>
      </c>
      <c r="E97" s="121"/>
      <c r="F97" s="121"/>
      <c r="G97" s="121"/>
      <c r="H97" s="121"/>
      <c r="I97" s="121"/>
      <c r="J97" s="122">
        <f>J119</f>
        <v>0</v>
      </c>
      <c r="L97" s="119"/>
    </row>
    <row r="98" spans="1:31" s="10" customFormat="1" ht="19.95" customHeight="1">
      <c r="B98" s="123"/>
      <c r="D98" s="124" t="s">
        <v>171</v>
      </c>
      <c r="E98" s="125"/>
      <c r="F98" s="125"/>
      <c r="G98" s="125"/>
      <c r="H98" s="125"/>
      <c r="I98" s="125"/>
      <c r="J98" s="126">
        <f>J120</f>
        <v>0</v>
      </c>
      <c r="L98" s="123"/>
    </row>
    <row r="99" spans="1:31" s="2" customFormat="1" ht="21.75" customHeight="1">
      <c r="A99" s="33"/>
      <c r="B99" s="34"/>
      <c r="C99" s="33"/>
      <c r="D99" s="33"/>
      <c r="E99" s="33"/>
      <c r="F99" s="33"/>
      <c r="G99" s="33"/>
      <c r="H99" s="33"/>
      <c r="I99" s="33"/>
      <c r="J99" s="33"/>
      <c r="K99" s="33"/>
      <c r="L99" s="46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</row>
    <row r="100" spans="1:31" s="2" customFormat="1" ht="6.9" customHeight="1">
      <c r="A100" s="33"/>
      <c r="B100" s="51"/>
      <c r="C100" s="52"/>
      <c r="D100" s="52"/>
      <c r="E100" s="52"/>
      <c r="F100" s="52"/>
      <c r="G100" s="52"/>
      <c r="H100" s="52"/>
      <c r="I100" s="52"/>
      <c r="J100" s="52"/>
      <c r="K100" s="52"/>
      <c r="L100" s="46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</row>
    <row r="104" spans="1:31" s="2" customFormat="1" ht="6.9" customHeight="1">
      <c r="A104" s="33"/>
      <c r="B104" s="53"/>
      <c r="C104" s="54"/>
      <c r="D104" s="54"/>
      <c r="E104" s="54"/>
      <c r="F104" s="54"/>
      <c r="G104" s="54"/>
      <c r="H104" s="54"/>
      <c r="I104" s="54"/>
      <c r="J104" s="54"/>
      <c r="K104" s="54"/>
      <c r="L104" s="46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31" s="2" customFormat="1" ht="24.9" customHeight="1">
      <c r="A105" s="33"/>
      <c r="B105" s="34"/>
      <c r="C105" s="22" t="s">
        <v>95</v>
      </c>
      <c r="D105" s="33"/>
      <c r="E105" s="33"/>
      <c r="F105" s="33"/>
      <c r="G105" s="33"/>
      <c r="H105" s="33"/>
      <c r="I105" s="33"/>
      <c r="J105" s="33"/>
      <c r="K105" s="33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31" s="2" customFormat="1" ht="6.9" customHeight="1">
      <c r="A106" s="33"/>
      <c r="B106" s="34"/>
      <c r="C106" s="33"/>
      <c r="D106" s="33"/>
      <c r="E106" s="33"/>
      <c r="F106" s="33"/>
      <c r="G106" s="33"/>
      <c r="H106" s="33"/>
      <c r="I106" s="33"/>
      <c r="J106" s="33"/>
      <c r="K106" s="33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31" s="2" customFormat="1" ht="12" customHeight="1">
      <c r="A107" s="33"/>
      <c r="B107" s="34"/>
      <c r="C107" s="28" t="s">
        <v>14</v>
      </c>
      <c r="D107" s="33"/>
      <c r="E107" s="33"/>
      <c r="F107" s="33"/>
      <c r="G107" s="33"/>
      <c r="H107" s="33"/>
      <c r="I107" s="33"/>
      <c r="J107" s="33"/>
      <c r="K107" s="33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31" s="2" customFormat="1" ht="16.5" customHeight="1">
      <c r="A108" s="33"/>
      <c r="B108" s="34"/>
      <c r="C108" s="33"/>
      <c r="D108" s="33"/>
      <c r="E108" s="260" t="str">
        <f>E7</f>
        <v>OPRAVA MOSTA DO KOMPOSTÁRNE  MOST číslo NR VII-014</v>
      </c>
      <c r="F108" s="261"/>
      <c r="G108" s="261"/>
      <c r="H108" s="261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31" s="2" customFormat="1" ht="12" customHeight="1">
      <c r="A109" s="33"/>
      <c r="B109" s="34"/>
      <c r="C109" s="28" t="s">
        <v>84</v>
      </c>
      <c r="D109" s="33"/>
      <c r="E109" s="33"/>
      <c r="F109" s="33"/>
      <c r="G109" s="33"/>
      <c r="H109" s="33"/>
      <c r="I109" s="33"/>
      <c r="J109" s="33"/>
      <c r="K109" s="33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30" customHeight="1">
      <c r="A110" s="33"/>
      <c r="B110" s="34"/>
      <c r="C110" s="33"/>
      <c r="D110" s="33"/>
      <c r="E110" s="229" t="str">
        <f>E9</f>
        <v>SO01.2 - SO01.2 Nové konštrukcie most  číslo NR VII-014 Dolné Krškany  - stavebná   časť</v>
      </c>
      <c r="F110" s="259"/>
      <c r="G110" s="259"/>
      <c r="H110" s="259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6.9" customHeight="1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12" customHeight="1">
      <c r="A112" s="33"/>
      <c r="B112" s="34"/>
      <c r="C112" s="28" t="s">
        <v>17</v>
      </c>
      <c r="D112" s="33"/>
      <c r="E112" s="33"/>
      <c r="F112" s="26" t="str">
        <f>F12</f>
        <v xml:space="preserve">Krškany  Nitra </v>
      </c>
      <c r="G112" s="33"/>
      <c r="H112" s="33"/>
      <c r="I112" s="28" t="s">
        <v>19</v>
      </c>
      <c r="J112" s="59" t="str">
        <f>IF(J12="","",J12)</f>
        <v/>
      </c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6.9" customHeight="1">
      <c r="A113" s="33"/>
      <c r="B113" s="34"/>
      <c r="C113" s="33"/>
      <c r="D113" s="33"/>
      <c r="E113" s="33"/>
      <c r="F113" s="33"/>
      <c r="G113" s="33"/>
      <c r="H113" s="33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25.65" customHeight="1">
      <c r="A114" s="33"/>
      <c r="B114" s="34"/>
      <c r="C114" s="28" t="s">
        <v>20</v>
      </c>
      <c r="D114" s="33"/>
      <c r="E114" s="33"/>
      <c r="F114" s="26" t="str">
        <f>E15</f>
        <v xml:space="preserve">Mesto Nitra </v>
      </c>
      <c r="G114" s="33"/>
      <c r="H114" s="33"/>
      <c r="I114" s="28" t="s">
        <v>26</v>
      </c>
      <c r="J114" s="31">
        <f>E21</f>
        <v>0</v>
      </c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5.15" customHeight="1">
      <c r="A115" s="33"/>
      <c r="B115" s="34"/>
      <c r="C115" s="28" t="s">
        <v>24</v>
      </c>
      <c r="D115" s="33"/>
      <c r="E115" s="33"/>
      <c r="F115" s="26" t="str">
        <f>IF(E18="","",E18)</f>
        <v>Vyplň údaj</v>
      </c>
      <c r="G115" s="33"/>
      <c r="H115" s="33"/>
      <c r="I115" s="28" t="s">
        <v>28</v>
      </c>
      <c r="J115" s="31">
        <f>E24</f>
        <v>0</v>
      </c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0.35" customHeight="1">
      <c r="A116" s="33"/>
      <c r="B116" s="34"/>
      <c r="C116" s="33"/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11" customFormat="1" ht="29.25" customHeight="1">
      <c r="A117" s="127"/>
      <c r="B117" s="128"/>
      <c r="C117" s="129" t="s">
        <v>96</v>
      </c>
      <c r="D117" s="130" t="s">
        <v>55</v>
      </c>
      <c r="E117" s="130" t="s">
        <v>51</v>
      </c>
      <c r="F117" s="130" t="s">
        <v>52</v>
      </c>
      <c r="G117" s="130" t="s">
        <v>97</v>
      </c>
      <c r="H117" s="130" t="s">
        <v>98</v>
      </c>
      <c r="I117" s="130" t="s">
        <v>99</v>
      </c>
      <c r="J117" s="131" t="s">
        <v>88</v>
      </c>
      <c r="K117" s="132" t="s">
        <v>100</v>
      </c>
      <c r="L117" s="133"/>
      <c r="M117" s="66" t="s">
        <v>1</v>
      </c>
      <c r="N117" s="67" t="s">
        <v>34</v>
      </c>
      <c r="O117" s="67" t="s">
        <v>101</v>
      </c>
      <c r="P117" s="67" t="s">
        <v>102</v>
      </c>
      <c r="Q117" s="67" t="s">
        <v>103</v>
      </c>
      <c r="R117" s="67" t="s">
        <v>104</v>
      </c>
      <c r="S117" s="67" t="s">
        <v>105</v>
      </c>
      <c r="T117" s="68" t="s">
        <v>106</v>
      </c>
      <c r="U117" s="127"/>
      <c r="V117" s="127"/>
      <c r="W117" s="127"/>
      <c r="X117" s="127"/>
      <c r="Y117" s="127"/>
      <c r="Z117" s="127"/>
      <c r="AA117" s="127"/>
      <c r="AB117" s="127"/>
      <c r="AC117" s="127"/>
      <c r="AD117" s="127"/>
      <c r="AE117" s="127"/>
    </row>
    <row r="118" spans="1:65" s="2" customFormat="1" ht="22.95" customHeight="1">
      <c r="A118" s="33"/>
      <c r="B118" s="34"/>
      <c r="C118" s="73" t="s">
        <v>89</v>
      </c>
      <c r="D118" s="33"/>
      <c r="E118" s="33"/>
      <c r="F118" s="33"/>
      <c r="G118" s="33"/>
      <c r="H118" s="33"/>
      <c r="I118" s="33"/>
      <c r="J118" s="134">
        <f>BK118</f>
        <v>0</v>
      </c>
      <c r="K118" s="33"/>
      <c r="L118" s="34"/>
      <c r="M118" s="69"/>
      <c r="N118" s="60"/>
      <c r="O118" s="70"/>
      <c r="P118" s="135">
        <f>P119</f>
        <v>0</v>
      </c>
      <c r="Q118" s="70"/>
      <c r="R118" s="135">
        <f>R119</f>
        <v>4.0973865499999995</v>
      </c>
      <c r="S118" s="70"/>
      <c r="T118" s="136">
        <f>T119</f>
        <v>0</v>
      </c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T118" s="18" t="s">
        <v>69</v>
      </c>
      <c r="AU118" s="18" t="s">
        <v>90</v>
      </c>
      <c r="BK118" s="137">
        <f>BK119</f>
        <v>0</v>
      </c>
    </row>
    <row r="119" spans="1:65" s="12" customFormat="1" ht="25.95" customHeight="1">
      <c r="B119" s="138"/>
      <c r="D119" s="139" t="s">
        <v>69</v>
      </c>
      <c r="E119" s="140" t="s">
        <v>172</v>
      </c>
      <c r="F119" s="140" t="s">
        <v>173</v>
      </c>
      <c r="I119" s="141"/>
      <c r="J119" s="142">
        <f>BK119</f>
        <v>0</v>
      </c>
      <c r="L119" s="138"/>
      <c r="M119" s="143"/>
      <c r="N119" s="144"/>
      <c r="O119" s="144"/>
      <c r="P119" s="145">
        <f>P120</f>
        <v>0</v>
      </c>
      <c r="Q119" s="144"/>
      <c r="R119" s="145">
        <f>R120</f>
        <v>4.0973865499999995</v>
      </c>
      <c r="S119" s="144"/>
      <c r="T119" s="146">
        <f>T120</f>
        <v>0</v>
      </c>
      <c r="AR119" s="139" t="s">
        <v>116</v>
      </c>
      <c r="AT119" s="147" t="s">
        <v>69</v>
      </c>
      <c r="AU119" s="147" t="s">
        <v>70</v>
      </c>
      <c r="AY119" s="139" t="s">
        <v>109</v>
      </c>
      <c r="BK119" s="148">
        <f>BK120</f>
        <v>0</v>
      </c>
    </row>
    <row r="120" spans="1:65" s="12" customFormat="1" ht="22.95" customHeight="1">
      <c r="B120" s="138"/>
      <c r="D120" s="139" t="s">
        <v>69</v>
      </c>
      <c r="E120" s="149" t="s">
        <v>174</v>
      </c>
      <c r="F120" s="149" t="s">
        <v>175</v>
      </c>
      <c r="I120" s="141"/>
      <c r="J120" s="150">
        <f>BK120</f>
        <v>0</v>
      </c>
      <c r="L120" s="138"/>
      <c r="M120" s="143"/>
      <c r="N120" s="144"/>
      <c r="O120" s="144"/>
      <c r="P120" s="145">
        <f>SUM(P121:P153)</f>
        <v>0</v>
      </c>
      <c r="Q120" s="144"/>
      <c r="R120" s="145">
        <f>SUM(R121:R153)</f>
        <v>4.0973865499999995</v>
      </c>
      <c r="S120" s="144"/>
      <c r="T120" s="146">
        <f>SUM(T121:T153)</f>
        <v>0</v>
      </c>
      <c r="AR120" s="139" t="s">
        <v>116</v>
      </c>
      <c r="AT120" s="147" t="s">
        <v>69</v>
      </c>
      <c r="AU120" s="147" t="s">
        <v>78</v>
      </c>
      <c r="AY120" s="139" t="s">
        <v>109</v>
      </c>
      <c r="BK120" s="148">
        <f>SUM(BK121:BK153)</f>
        <v>0</v>
      </c>
    </row>
    <row r="121" spans="1:65" s="2" customFormat="1" ht="24.15" customHeight="1">
      <c r="A121" s="33"/>
      <c r="B121" s="151"/>
      <c r="C121" s="152" t="s">
        <v>78</v>
      </c>
      <c r="D121" s="152" t="s">
        <v>112</v>
      </c>
      <c r="E121" s="153" t="s">
        <v>176</v>
      </c>
      <c r="F121" s="154" t="s">
        <v>177</v>
      </c>
      <c r="G121" s="155" t="s">
        <v>178</v>
      </c>
      <c r="H121" s="156">
        <v>3767.7310000000002</v>
      </c>
      <c r="I121" s="157"/>
      <c r="J121" s="158">
        <f>ROUND(I121*H121,2)</f>
        <v>0</v>
      </c>
      <c r="K121" s="159"/>
      <c r="L121" s="34"/>
      <c r="M121" s="160" t="s">
        <v>1</v>
      </c>
      <c r="N121" s="161" t="s">
        <v>36</v>
      </c>
      <c r="O121" s="62"/>
      <c r="P121" s="162">
        <f>O121*H121</f>
        <v>0</v>
      </c>
      <c r="Q121" s="162">
        <v>5.0000000000000002E-5</v>
      </c>
      <c r="R121" s="162">
        <f>Q121*H121</f>
        <v>0.18838655000000001</v>
      </c>
      <c r="S121" s="162">
        <v>0</v>
      </c>
      <c r="T121" s="163">
        <f>S121*H121</f>
        <v>0</v>
      </c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R121" s="164" t="s">
        <v>179</v>
      </c>
      <c r="AT121" s="164" t="s">
        <v>112</v>
      </c>
      <c r="AU121" s="164" t="s">
        <v>116</v>
      </c>
      <c r="AY121" s="18" t="s">
        <v>109</v>
      </c>
      <c r="BE121" s="165">
        <f>IF(N121="základná",J121,0)</f>
        <v>0</v>
      </c>
      <c r="BF121" s="165">
        <f>IF(N121="znížená",J121,0)</f>
        <v>0</v>
      </c>
      <c r="BG121" s="165">
        <f>IF(N121="zákl. prenesená",J121,0)</f>
        <v>0</v>
      </c>
      <c r="BH121" s="165">
        <f>IF(N121="zníž. prenesená",J121,0)</f>
        <v>0</v>
      </c>
      <c r="BI121" s="165">
        <f>IF(N121="nulová",J121,0)</f>
        <v>0</v>
      </c>
      <c r="BJ121" s="18" t="s">
        <v>116</v>
      </c>
      <c r="BK121" s="165">
        <f>ROUND(I121*H121,2)</f>
        <v>0</v>
      </c>
      <c r="BL121" s="18" t="s">
        <v>179</v>
      </c>
      <c r="BM121" s="164" t="s">
        <v>180</v>
      </c>
    </row>
    <row r="122" spans="1:65" s="13" customFormat="1" ht="18" customHeight="1">
      <c r="B122" s="166"/>
      <c r="D122" s="167" t="s">
        <v>118</v>
      </c>
      <c r="E122" s="168" t="s">
        <v>1</v>
      </c>
      <c r="F122" s="169" t="s">
        <v>181</v>
      </c>
      <c r="H122" s="168" t="s">
        <v>1</v>
      </c>
      <c r="I122" s="170"/>
      <c r="L122" s="166"/>
      <c r="M122" s="171"/>
      <c r="N122" s="172"/>
      <c r="O122" s="172"/>
      <c r="P122" s="172"/>
      <c r="Q122" s="172"/>
      <c r="R122" s="172"/>
      <c r="S122" s="172"/>
      <c r="T122" s="173"/>
      <c r="AT122" s="168" t="s">
        <v>118</v>
      </c>
      <c r="AU122" s="168" t="s">
        <v>116</v>
      </c>
      <c r="AV122" s="13" t="s">
        <v>78</v>
      </c>
      <c r="AW122" s="13" t="s">
        <v>27</v>
      </c>
      <c r="AX122" s="13" t="s">
        <v>70</v>
      </c>
      <c r="AY122" s="168" t="s">
        <v>109</v>
      </c>
    </row>
    <row r="123" spans="1:65" s="13" customFormat="1">
      <c r="B123" s="166"/>
      <c r="D123" s="167" t="s">
        <v>118</v>
      </c>
      <c r="E123" s="168" t="s">
        <v>1</v>
      </c>
      <c r="F123" s="169" t="s">
        <v>182</v>
      </c>
      <c r="H123" s="168" t="s">
        <v>1</v>
      </c>
      <c r="I123" s="170"/>
      <c r="L123" s="166"/>
      <c r="M123" s="171"/>
      <c r="N123" s="172"/>
      <c r="O123" s="172"/>
      <c r="P123" s="172"/>
      <c r="Q123" s="172"/>
      <c r="R123" s="172"/>
      <c r="S123" s="172"/>
      <c r="T123" s="173"/>
      <c r="AT123" s="168" t="s">
        <v>118</v>
      </c>
      <c r="AU123" s="168" t="s">
        <v>116</v>
      </c>
      <c r="AV123" s="13" t="s">
        <v>78</v>
      </c>
      <c r="AW123" s="13" t="s">
        <v>27</v>
      </c>
      <c r="AX123" s="13" t="s">
        <v>70</v>
      </c>
      <c r="AY123" s="168" t="s">
        <v>109</v>
      </c>
    </row>
    <row r="124" spans="1:65" s="13" customFormat="1">
      <c r="B124" s="166"/>
      <c r="D124" s="167" t="s">
        <v>118</v>
      </c>
      <c r="E124" s="168" t="s">
        <v>1</v>
      </c>
      <c r="F124" s="169" t="s">
        <v>183</v>
      </c>
      <c r="H124" s="168" t="s">
        <v>1</v>
      </c>
      <c r="I124" s="170"/>
      <c r="L124" s="166"/>
      <c r="M124" s="171"/>
      <c r="N124" s="172"/>
      <c r="O124" s="172"/>
      <c r="P124" s="172"/>
      <c r="Q124" s="172"/>
      <c r="R124" s="172"/>
      <c r="S124" s="172"/>
      <c r="T124" s="173"/>
      <c r="AT124" s="168" t="s">
        <v>118</v>
      </c>
      <c r="AU124" s="168" t="s">
        <v>116</v>
      </c>
      <c r="AV124" s="13" t="s">
        <v>78</v>
      </c>
      <c r="AW124" s="13" t="s">
        <v>27</v>
      </c>
      <c r="AX124" s="13" t="s">
        <v>70</v>
      </c>
      <c r="AY124" s="168" t="s">
        <v>109</v>
      </c>
    </row>
    <row r="125" spans="1:65" s="13" customFormat="1" ht="20.399999999999999">
      <c r="B125" s="166"/>
      <c r="D125" s="167" t="s">
        <v>118</v>
      </c>
      <c r="E125" s="168" t="s">
        <v>1</v>
      </c>
      <c r="F125" s="169" t="s">
        <v>184</v>
      </c>
      <c r="H125" s="168" t="s">
        <v>1</v>
      </c>
      <c r="I125" s="170"/>
      <c r="L125" s="166"/>
      <c r="M125" s="171"/>
      <c r="N125" s="172"/>
      <c r="O125" s="172"/>
      <c r="P125" s="172"/>
      <c r="Q125" s="172"/>
      <c r="R125" s="172"/>
      <c r="S125" s="172"/>
      <c r="T125" s="173"/>
      <c r="AT125" s="168" t="s">
        <v>118</v>
      </c>
      <c r="AU125" s="168" t="s">
        <v>116</v>
      </c>
      <c r="AV125" s="13" t="s">
        <v>78</v>
      </c>
      <c r="AW125" s="13" t="s">
        <v>27</v>
      </c>
      <c r="AX125" s="13" t="s">
        <v>70</v>
      </c>
      <c r="AY125" s="168" t="s">
        <v>109</v>
      </c>
    </row>
    <row r="126" spans="1:65" s="13" customFormat="1" ht="20.399999999999999">
      <c r="B126" s="166"/>
      <c r="D126" s="167" t="s">
        <v>118</v>
      </c>
      <c r="E126" s="168" t="s">
        <v>1</v>
      </c>
      <c r="F126" s="169" t="s">
        <v>185</v>
      </c>
      <c r="H126" s="168" t="s">
        <v>1</v>
      </c>
      <c r="I126" s="170"/>
      <c r="L126" s="166"/>
      <c r="M126" s="171"/>
      <c r="N126" s="172"/>
      <c r="O126" s="172"/>
      <c r="P126" s="172"/>
      <c r="Q126" s="172"/>
      <c r="R126" s="172"/>
      <c r="S126" s="172"/>
      <c r="T126" s="173"/>
      <c r="AT126" s="168" t="s">
        <v>118</v>
      </c>
      <c r="AU126" s="168" t="s">
        <v>116</v>
      </c>
      <c r="AV126" s="13" t="s">
        <v>78</v>
      </c>
      <c r="AW126" s="13" t="s">
        <v>27</v>
      </c>
      <c r="AX126" s="13" t="s">
        <v>70</v>
      </c>
      <c r="AY126" s="168" t="s">
        <v>109</v>
      </c>
    </row>
    <row r="127" spans="1:65" s="14" customFormat="1">
      <c r="B127" s="174"/>
      <c r="D127" s="167" t="s">
        <v>118</v>
      </c>
      <c r="E127" s="175" t="s">
        <v>1</v>
      </c>
      <c r="F127" s="176" t="s">
        <v>186</v>
      </c>
      <c r="H127" s="177">
        <v>3219.3</v>
      </c>
      <c r="I127" s="178"/>
      <c r="L127" s="174"/>
      <c r="M127" s="179"/>
      <c r="N127" s="180"/>
      <c r="O127" s="180"/>
      <c r="P127" s="180"/>
      <c r="Q127" s="180"/>
      <c r="R127" s="180"/>
      <c r="S127" s="180"/>
      <c r="T127" s="181"/>
      <c r="AT127" s="175" t="s">
        <v>118</v>
      </c>
      <c r="AU127" s="175" t="s">
        <v>116</v>
      </c>
      <c r="AV127" s="14" t="s">
        <v>116</v>
      </c>
      <c r="AW127" s="14" t="s">
        <v>27</v>
      </c>
      <c r="AX127" s="14" t="s">
        <v>70</v>
      </c>
      <c r="AY127" s="175" t="s">
        <v>109</v>
      </c>
    </row>
    <row r="128" spans="1:65" s="14" customFormat="1">
      <c r="B128" s="174"/>
      <c r="D128" s="167" t="s">
        <v>118</v>
      </c>
      <c r="E128" s="175" t="s">
        <v>1</v>
      </c>
      <c r="F128" s="176" t="s">
        <v>187</v>
      </c>
      <c r="H128" s="177">
        <v>548.43100000000004</v>
      </c>
      <c r="I128" s="178"/>
      <c r="L128" s="174"/>
      <c r="M128" s="179"/>
      <c r="N128" s="180"/>
      <c r="O128" s="180"/>
      <c r="P128" s="180"/>
      <c r="Q128" s="180"/>
      <c r="R128" s="180"/>
      <c r="S128" s="180"/>
      <c r="T128" s="181"/>
      <c r="AT128" s="175" t="s">
        <v>118</v>
      </c>
      <c r="AU128" s="175" t="s">
        <v>116</v>
      </c>
      <c r="AV128" s="14" t="s">
        <v>116</v>
      </c>
      <c r="AW128" s="14" t="s">
        <v>27</v>
      </c>
      <c r="AX128" s="14" t="s">
        <v>70</v>
      </c>
      <c r="AY128" s="175" t="s">
        <v>109</v>
      </c>
    </row>
    <row r="129" spans="1:65" s="15" customFormat="1">
      <c r="B129" s="182"/>
      <c r="D129" s="167" t="s">
        <v>118</v>
      </c>
      <c r="E129" s="183" t="s">
        <v>1</v>
      </c>
      <c r="F129" s="184" t="s">
        <v>188</v>
      </c>
      <c r="H129" s="185">
        <v>3767.7310000000002</v>
      </c>
      <c r="I129" s="186"/>
      <c r="L129" s="182"/>
      <c r="M129" s="187"/>
      <c r="N129" s="188"/>
      <c r="O129" s="188"/>
      <c r="P129" s="188"/>
      <c r="Q129" s="188"/>
      <c r="R129" s="188"/>
      <c r="S129" s="188"/>
      <c r="T129" s="189"/>
      <c r="AT129" s="183" t="s">
        <v>118</v>
      </c>
      <c r="AU129" s="183" t="s">
        <v>116</v>
      </c>
      <c r="AV129" s="15" t="s">
        <v>127</v>
      </c>
      <c r="AW129" s="15" t="s">
        <v>27</v>
      </c>
      <c r="AX129" s="15" t="s">
        <v>70</v>
      </c>
      <c r="AY129" s="183" t="s">
        <v>109</v>
      </c>
    </row>
    <row r="130" spans="1:65" s="16" customFormat="1">
      <c r="B130" s="190"/>
      <c r="D130" s="167" t="s">
        <v>118</v>
      </c>
      <c r="E130" s="191" t="s">
        <v>1</v>
      </c>
      <c r="F130" s="192" t="s">
        <v>189</v>
      </c>
      <c r="H130" s="193">
        <v>3767.7310000000002</v>
      </c>
      <c r="I130" s="194"/>
      <c r="L130" s="190"/>
      <c r="M130" s="195"/>
      <c r="N130" s="196"/>
      <c r="O130" s="196"/>
      <c r="P130" s="196"/>
      <c r="Q130" s="196"/>
      <c r="R130" s="196"/>
      <c r="S130" s="196"/>
      <c r="T130" s="197"/>
      <c r="AT130" s="191" t="s">
        <v>118</v>
      </c>
      <c r="AU130" s="191" t="s">
        <v>116</v>
      </c>
      <c r="AV130" s="16" t="s">
        <v>110</v>
      </c>
      <c r="AW130" s="16" t="s">
        <v>27</v>
      </c>
      <c r="AX130" s="16" t="s">
        <v>78</v>
      </c>
      <c r="AY130" s="191" t="s">
        <v>109</v>
      </c>
    </row>
    <row r="131" spans="1:65" s="2" customFormat="1" ht="33" customHeight="1">
      <c r="A131" s="33"/>
      <c r="B131" s="151"/>
      <c r="C131" s="152" t="s">
        <v>116</v>
      </c>
      <c r="D131" s="152" t="s">
        <v>112</v>
      </c>
      <c r="E131" s="153" t="s">
        <v>190</v>
      </c>
      <c r="F131" s="154" t="s">
        <v>191</v>
      </c>
      <c r="G131" s="155" t="s">
        <v>178</v>
      </c>
      <c r="H131" s="156">
        <v>3909.1</v>
      </c>
      <c r="I131" s="157"/>
      <c r="J131" s="158">
        <f>ROUND(I131*H131,2)</f>
        <v>0</v>
      </c>
      <c r="K131" s="159"/>
      <c r="L131" s="34"/>
      <c r="M131" s="160" t="s">
        <v>1</v>
      </c>
      <c r="N131" s="161" t="s">
        <v>36</v>
      </c>
      <c r="O131" s="62"/>
      <c r="P131" s="162">
        <f>O131*H131</f>
        <v>0</v>
      </c>
      <c r="Q131" s="162">
        <v>0</v>
      </c>
      <c r="R131" s="162">
        <f>Q131*H131</f>
        <v>0</v>
      </c>
      <c r="S131" s="162">
        <v>0</v>
      </c>
      <c r="T131" s="163">
        <f>S131*H131</f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4" t="s">
        <v>179</v>
      </c>
      <c r="AT131" s="164" t="s">
        <v>112</v>
      </c>
      <c r="AU131" s="164" t="s">
        <v>116</v>
      </c>
      <c r="AY131" s="18" t="s">
        <v>109</v>
      </c>
      <c r="BE131" s="165">
        <f>IF(N131="základná",J131,0)</f>
        <v>0</v>
      </c>
      <c r="BF131" s="165">
        <f>IF(N131="znížená",J131,0)</f>
        <v>0</v>
      </c>
      <c r="BG131" s="165">
        <f>IF(N131="zákl. prenesená",J131,0)</f>
        <v>0</v>
      </c>
      <c r="BH131" s="165">
        <f>IF(N131="zníž. prenesená",J131,0)</f>
        <v>0</v>
      </c>
      <c r="BI131" s="165">
        <f>IF(N131="nulová",J131,0)</f>
        <v>0</v>
      </c>
      <c r="BJ131" s="18" t="s">
        <v>116</v>
      </c>
      <c r="BK131" s="165">
        <f>ROUND(I131*H131,2)</f>
        <v>0</v>
      </c>
      <c r="BL131" s="18" t="s">
        <v>179</v>
      </c>
      <c r="BM131" s="164" t="s">
        <v>192</v>
      </c>
    </row>
    <row r="132" spans="1:65" s="13" customFormat="1" ht="20.399999999999999">
      <c r="B132" s="166"/>
      <c r="D132" s="167" t="s">
        <v>118</v>
      </c>
      <c r="E132" s="168" t="s">
        <v>1</v>
      </c>
      <c r="F132" s="169" t="s">
        <v>193</v>
      </c>
      <c r="H132" s="168" t="s">
        <v>1</v>
      </c>
      <c r="I132" s="170"/>
      <c r="L132" s="166"/>
      <c r="M132" s="171"/>
      <c r="N132" s="172"/>
      <c r="O132" s="172"/>
      <c r="P132" s="172"/>
      <c r="Q132" s="172"/>
      <c r="R132" s="172"/>
      <c r="S132" s="172"/>
      <c r="T132" s="173"/>
      <c r="AT132" s="168" t="s">
        <v>118</v>
      </c>
      <c r="AU132" s="168" t="s">
        <v>116</v>
      </c>
      <c r="AV132" s="13" t="s">
        <v>78</v>
      </c>
      <c r="AW132" s="13" t="s">
        <v>27</v>
      </c>
      <c r="AX132" s="13" t="s">
        <v>70</v>
      </c>
      <c r="AY132" s="168" t="s">
        <v>109</v>
      </c>
    </row>
    <row r="133" spans="1:65" s="13" customFormat="1" ht="20.399999999999999">
      <c r="B133" s="166"/>
      <c r="D133" s="167" t="s">
        <v>118</v>
      </c>
      <c r="E133" s="168" t="s">
        <v>1</v>
      </c>
      <c r="F133" s="169" t="s">
        <v>194</v>
      </c>
      <c r="H133" s="168" t="s">
        <v>1</v>
      </c>
      <c r="I133" s="170"/>
      <c r="L133" s="166"/>
      <c r="M133" s="171"/>
      <c r="N133" s="172"/>
      <c r="O133" s="172"/>
      <c r="P133" s="172"/>
      <c r="Q133" s="172"/>
      <c r="R133" s="172"/>
      <c r="S133" s="172"/>
      <c r="T133" s="173"/>
      <c r="AT133" s="168" t="s">
        <v>118</v>
      </c>
      <c r="AU133" s="168" t="s">
        <v>116</v>
      </c>
      <c r="AV133" s="13" t="s">
        <v>78</v>
      </c>
      <c r="AW133" s="13" t="s">
        <v>27</v>
      </c>
      <c r="AX133" s="13" t="s">
        <v>70</v>
      </c>
      <c r="AY133" s="168" t="s">
        <v>109</v>
      </c>
    </row>
    <row r="134" spans="1:65" s="13" customFormat="1" ht="20.399999999999999">
      <c r="B134" s="166"/>
      <c r="D134" s="167" t="s">
        <v>118</v>
      </c>
      <c r="E134" s="168" t="s">
        <v>1</v>
      </c>
      <c r="F134" s="169" t="s">
        <v>195</v>
      </c>
      <c r="H134" s="168" t="s">
        <v>1</v>
      </c>
      <c r="I134" s="170"/>
      <c r="L134" s="166"/>
      <c r="M134" s="171"/>
      <c r="N134" s="172"/>
      <c r="O134" s="172"/>
      <c r="P134" s="172"/>
      <c r="Q134" s="172"/>
      <c r="R134" s="172"/>
      <c r="S134" s="172"/>
      <c r="T134" s="173"/>
      <c r="AT134" s="168" t="s">
        <v>118</v>
      </c>
      <c r="AU134" s="168" t="s">
        <v>116</v>
      </c>
      <c r="AV134" s="13" t="s">
        <v>78</v>
      </c>
      <c r="AW134" s="13" t="s">
        <v>27</v>
      </c>
      <c r="AX134" s="13" t="s">
        <v>70</v>
      </c>
      <c r="AY134" s="168" t="s">
        <v>109</v>
      </c>
    </row>
    <row r="135" spans="1:65" s="13" customFormat="1">
      <c r="B135" s="166"/>
      <c r="D135" s="167" t="s">
        <v>118</v>
      </c>
      <c r="E135" s="168" t="s">
        <v>1</v>
      </c>
      <c r="F135" s="169" t="s">
        <v>196</v>
      </c>
      <c r="H135" s="168" t="s">
        <v>1</v>
      </c>
      <c r="I135" s="170"/>
      <c r="L135" s="166"/>
      <c r="M135" s="171"/>
      <c r="N135" s="172"/>
      <c r="O135" s="172"/>
      <c r="P135" s="172"/>
      <c r="Q135" s="172"/>
      <c r="R135" s="172"/>
      <c r="S135" s="172"/>
      <c r="T135" s="173"/>
      <c r="AT135" s="168" t="s">
        <v>118</v>
      </c>
      <c r="AU135" s="168" t="s">
        <v>116</v>
      </c>
      <c r="AV135" s="13" t="s">
        <v>78</v>
      </c>
      <c r="AW135" s="13" t="s">
        <v>27</v>
      </c>
      <c r="AX135" s="13" t="s">
        <v>70</v>
      </c>
      <c r="AY135" s="168" t="s">
        <v>109</v>
      </c>
    </row>
    <row r="136" spans="1:65" s="13" customFormat="1" ht="20.399999999999999">
      <c r="B136" s="166"/>
      <c r="D136" s="167" t="s">
        <v>118</v>
      </c>
      <c r="E136" s="168" t="s">
        <v>1</v>
      </c>
      <c r="F136" s="169" t="s">
        <v>197</v>
      </c>
      <c r="H136" s="168" t="s">
        <v>1</v>
      </c>
      <c r="I136" s="170"/>
      <c r="L136" s="166"/>
      <c r="M136" s="171"/>
      <c r="N136" s="172"/>
      <c r="O136" s="172"/>
      <c r="P136" s="172"/>
      <c r="Q136" s="172"/>
      <c r="R136" s="172"/>
      <c r="S136" s="172"/>
      <c r="T136" s="173"/>
      <c r="AT136" s="168" t="s">
        <v>118</v>
      </c>
      <c r="AU136" s="168" t="s">
        <v>116</v>
      </c>
      <c r="AV136" s="13" t="s">
        <v>78</v>
      </c>
      <c r="AW136" s="13" t="s">
        <v>27</v>
      </c>
      <c r="AX136" s="13" t="s">
        <v>70</v>
      </c>
      <c r="AY136" s="168" t="s">
        <v>109</v>
      </c>
    </row>
    <row r="137" spans="1:65" s="13" customFormat="1">
      <c r="B137" s="166"/>
      <c r="D137" s="167" t="s">
        <v>118</v>
      </c>
      <c r="E137" s="168" t="s">
        <v>1</v>
      </c>
      <c r="F137" s="169" t="s">
        <v>198</v>
      </c>
      <c r="H137" s="168" t="s">
        <v>1</v>
      </c>
      <c r="I137" s="170"/>
      <c r="L137" s="166"/>
      <c r="M137" s="171"/>
      <c r="N137" s="172"/>
      <c r="O137" s="172"/>
      <c r="P137" s="172"/>
      <c r="Q137" s="172"/>
      <c r="R137" s="172"/>
      <c r="S137" s="172"/>
      <c r="T137" s="173"/>
      <c r="AT137" s="168" t="s">
        <v>118</v>
      </c>
      <c r="AU137" s="168" t="s">
        <v>116</v>
      </c>
      <c r="AV137" s="13" t="s">
        <v>78</v>
      </c>
      <c r="AW137" s="13" t="s">
        <v>27</v>
      </c>
      <c r="AX137" s="13" t="s">
        <v>70</v>
      </c>
      <c r="AY137" s="168" t="s">
        <v>109</v>
      </c>
    </row>
    <row r="138" spans="1:65" s="13" customFormat="1" ht="20.399999999999999">
      <c r="B138" s="166"/>
      <c r="D138" s="167" t="s">
        <v>118</v>
      </c>
      <c r="E138" s="168" t="s">
        <v>1</v>
      </c>
      <c r="F138" s="169" t="s">
        <v>199</v>
      </c>
      <c r="H138" s="168" t="s">
        <v>1</v>
      </c>
      <c r="I138" s="170"/>
      <c r="L138" s="166"/>
      <c r="M138" s="171"/>
      <c r="N138" s="172"/>
      <c r="O138" s="172"/>
      <c r="P138" s="172"/>
      <c r="Q138" s="172"/>
      <c r="R138" s="172"/>
      <c r="S138" s="172"/>
      <c r="T138" s="173"/>
      <c r="AT138" s="168" t="s">
        <v>118</v>
      </c>
      <c r="AU138" s="168" t="s">
        <v>116</v>
      </c>
      <c r="AV138" s="13" t="s">
        <v>78</v>
      </c>
      <c r="AW138" s="13" t="s">
        <v>27</v>
      </c>
      <c r="AX138" s="13" t="s">
        <v>70</v>
      </c>
      <c r="AY138" s="168" t="s">
        <v>109</v>
      </c>
    </row>
    <row r="139" spans="1:65" s="14" customFormat="1">
      <c r="B139" s="174"/>
      <c r="D139" s="167" t="s">
        <v>118</v>
      </c>
      <c r="E139" s="175" t="s">
        <v>1</v>
      </c>
      <c r="F139" s="176" t="s">
        <v>200</v>
      </c>
      <c r="H139" s="177">
        <v>3909.1</v>
      </c>
      <c r="I139" s="178"/>
      <c r="L139" s="174"/>
      <c r="M139" s="179"/>
      <c r="N139" s="180"/>
      <c r="O139" s="180"/>
      <c r="P139" s="180"/>
      <c r="Q139" s="180"/>
      <c r="R139" s="180"/>
      <c r="S139" s="180"/>
      <c r="T139" s="181"/>
      <c r="AT139" s="175" t="s">
        <v>118</v>
      </c>
      <c r="AU139" s="175" t="s">
        <v>116</v>
      </c>
      <c r="AV139" s="14" t="s">
        <v>116</v>
      </c>
      <c r="AW139" s="14" t="s">
        <v>27</v>
      </c>
      <c r="AX139" s="14" t="s">
        <v>70</v>
      </c>
      <c r="AY139" s="175" t="s">
        <v>109</v>
      </c>
    </row>
    <row r="140" spans="1:65" s="15" customFormat="1">
      <c r="B140" s="182"/>
      <c r="D140" s="167" t="s">
        <v>118</v>
      </c>
      <c r="E140" s="183" t="s">
        <v>1</v>
      </c>
      <c r="F140" s="184" t="s">
        <v>201</v>
      </c>
      <c r="H140" s="185">
        <v>3909.1</v>
      </c>
      <c r="I140" s="186"/>
      <c r="L140" s="182"/>
      <c r="M140" s="187"/>
      <c r="N140" s="188"/>
      <c r="O140" s="188"/>
      <c r="P140" s="188"/>
      <c r="Q140" s="188"/>
      <c r="R140" s="188"/>
      <c r="S140" s="188"/>
      <c r="T140" s="189"/>
      <c r="AT140" s="183" t="s">
        <v>118</v>
      </c>
      <c r="AU140" s="183" t="s">
        <v>116</v>
      </c>
      <c r="AV140" s="15" t="s">
        <v>127</v>
      </c>
      <c r="AW140" s="15" t="s">
        <v>27</v>
      </c>
      <c r="AX140" s="15" t="s">
        <v>70</v>
      </c>
      <c r="AY140" s="183" t="s">
        <v>109</v>
      </c>
    </row>
    <row r="141" spans="1:65" s="16" customFormat="1">
      <c r="B141" s="190"/>
      <c r="D141" s="167" t="s">
        <v>118</v>
      </c>
      <c r="E141" s="191" t="s">
        <v>1</v>
      </c>
      <c r="F141" s="192" t="s">
        <v>202</v>
      </c>
      <c r="H141" s="193">
        <v>3909.1</v>
      </c>
      <c r="I141" s="194"/>
      <c r="L141" s="190"/>
      <c r="M141" s="195"/>
      <c r="N141" s="196"/>
      <c r="O141" s="196"/>
      <c r="P141" s="196"/>
      <c r="Q141" s="196"/>
      <c r="R141" s="196"/>
      <c r="S141" s="196"/>
      <c r="T141" s="197"/>
      <c r="AT141" s="191" t="s">
        <v>118</v>
      </c>
      <c r="AU141" s="191" t="s">
        <v>116</v>
      </c>
      <c r="AV141" s="16" t="s">
        <v>110</v>
      </c>
      <c r="AW141" s="16" t="s">
        <v>27</v>
      </c>
      <c r="AX141" s="16" t="s">
        <v>78</v>
      </c>
      <c r="AY141" s="191" t="s">
        <v>109</v>
      </c>
    </row>
    <row r="142" spans="1:65" s="2" customFormat="1" ht="24.15" customHeight="1">
      <c r="A142" s="33"/>
      <c r="B142" s="151"/>
      <c r="C142" s="203" t="s">
        <v>127</v>
      </c>
      <c r="D142" s="203" t="s">
        <v>203</v>
      </c>
      <c r="E142" s="204" t="s">
        <v>204</v>
      </c>
      <c r="F142" s="205" t="s">
        <v>205</v>
      </c>
      <c r="G142" s="206" t="s">
        <v>155</v>
      </c>
      <c r="H142" s="207">
        <v>3.9089999999999998</v>
      </c>
      <c r="I142" s="208"/>
      <c r="J142" s="209">
        <f>ROUND(I142*H142,2)</f>
        <v>0</v>
      </c>
      <c r="K142" s="210"/>
      <c r="L142" s="211"/>
      <c r="M142" s="212" t="s">
        <v>1</v>
      </c>
      <c r="N142" s="213" t="s">
        <v>36</v>
      </c>
      <c r="O142" s="62"/>
      <c r="P142" s="162">
        <f>O142*H142</f>
        <v>0</v>
      </c>
      <c r="Q142" s="162">
        <v>1</v>
      </c>
      <c r="R142" s="162">
        <f>Q142*H142</f>
        <v>3.9089999999999998</v>
      </c>
      <c r="S142" s="162">
        <v>0</v>
      </c>
      <c r="T142" s="163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4" t="s">
        <v>206</v>
      </c>
      <c r="AT142" s="164" t="s">
        <v>203</v>
      </c>
      <c r="AU142" s="164" t="s">
        <v>116</v>
      </c>
      <c r="AY142" s="18" t="s">
        <v>109</v>
      </c>
      <c r="BE142" s="165">
        <f>IF(N142="základná",J142,0)</f>
        <v>0</v>
      </c>
      <c r="BF142" s="165">
        <f>IF(N142="znížená",J142,0)</f>
        <v>0</v>
      </c>
      <c r="BG142" s="165">
        <f>IF(N142="zákl. prenesená",J142,0)</f>
        <v>0</v>
      </c>
      <c r="BH142" s="165">
        <f>IF(N142="zníž. prenesená",J142,0)</f>
        <v>0</v>
      </c>
      <c r="BI142" s="165">
        <f>IF(N142="nulová",J142,0)</f>
        <v>0</v>
      </c>
      <c r="BJ142" s="18" t="s">
        <v>116</v>
      </c>
      <c r="BK142" s="165">
        <f>ROUND(I142*H142,2)</f>
        <v>0</v>
      </c>
      <c r="BL142" s="18" t="s">
        <v>179</v>
      </c>
      <c r="BM142" s="164" t="s">
        <v>207</v>
      </c>
    </row>
    <row r="143" spans="1:65" s="13" customFormat="1" ht="20.399999999999999">
      <c r="B143" s="166"/>
      <c r="D143" s="167" t="s">
        <v>118</v>
      </c>
      <c r="E143" s="168" t="s">
        <v>1</v>
      </c>
      <c r="F143" s="169" t="s">
        <v>193</v>
      </c>
      <c r="H143" s="168" t="s">
        <v>1</v>
      </c>
      <c r="I143" s="170"/>
      <c r="L143" s="166"/>
      <c r="M143" s="171"/>
      <c r="N143" s="172"/>
      <c r="O143" s="172"/>
      <c r="P143" s="172"/>
      <c r="Q143" s="172"/>
      <c r="R143" s="172"/>
      <c r="S143" s="172"/>
      <c r="T143" s="173"/>
      <c r="AT143" s="168" t="s">
        <v>118</v>
      </c>
      <c r="AU143" s="168" t="s">
        <v>116</v>
      </c>
      <c r="AV143" s="13" t="s">
        <v>78</v>
      </c>
      <c r="AW143" s="13" t="s">
        <v>27</v>
      </c>
      <c r="AX143" s="13" t="s">
        <v>70</v>
      </c>
      <c r="AY143" s="168" t="s">
        <v>109</v>
      </c>
    </row>
    <row r="144" spans="1:65" s="13" customFormat="1" ht="20.399999999999999">
      <c r="B144" s="166"/>
      <c r="D144" s="167" t="s">
        <v>118</v>
      </c>
      <c r="E144" s="168" t="s">
        <v>1</v>
      </c>
      <c r="F144" s="169" t="s">
        <v>194</v>
      </c>
      <c r="H144" s="168" t="s">
        <v>1</v>
      </c>
      <c r="I144" s="170"/>
      <c r="L144" s="166"/>
      <c r="M144" s="171"/>
      <c r="N144" s="172"/>
      <c r="O144" s="172"/>
      <c r="P144" s="172"/>
      <c r="Q144" s="172"/>
      <c r="R144" s="172"/>
      <c r="S144" s="172"/>
      <c r="T144" s="173"/>
      <c r="AT144" s="168" t="s">
        <v>118</v>
      </c>
      <c r="AU144" s="168" t="s">
        <v>116</v>
      </c>
      <c r="AV144" s="13" t="s">
        <v>78</v>
      </c>
      <c r="AW144" s="13" t="s">
        <v>27</v>
      </c>
      <c r="AX144" s="13" t="s">
        <v>70</v>
      </c>
      <c r="AY144" s="168" t="s">
        <v>109</v>
      </c>
    </row>
    <row r="145" spans="1:65" s="13" customFormat="1" ht="20.399999999999999">
      <c r="B145" s="166"/>
      <c r="D145" s="167" t="s">
        <v>118</v>
      </c>
      <c r="E145" s="168" t="s">
        <v>1</v>
      </c>
      <c r="F145" s="169" t="s">
        <v>195</v>
      </c>
      <c r="H145" s="168" t="s">
        <v>1</v>
      </c>
      <c r="I145" s="170"/>
      <c r="L145" s="166"/>
      <c r="M145" s="171"/>
      <c r="N145" s="172"/>
      <c r="O145" s="172"/>
      <c r="P145" s="172"/>
      <c r="Q145" s="172"/>
      <c r="R145" s="172"/>
      <c r="S145" s="172"/>
      <c r="T145" s="173"/>
      <c r="AT145" s="168" t="s">
        <v>118</v>
      </c>
      <c r="AU145" s="168" t="s">
        <v>116</v>
      </c>
      <c r="AV145" s="13" t="s">
        <v>78</v>
      </c>
      <c r="AW145" s="13" t="s">
        <v>27</v>
      </c>
      <c r="AX145" s="13" t="s">
        <v>70</v>
      </c>
      <c r="AY145" s="168" t="s">
        <v>109</v>
      </c>
    </row>
    <row r="146" spans="1:65" s="14" customFormat="1">
      <c r="B146" s="174"/>
      <c r="D146" s="167" t="s">
        <v>118</v>
      </c>
      <c r="E146" s="175" t="s">
        <v>1</v>
      </c>
      <c r="F146" s="176" t="s">
        <v>208</v>
      </c>
      <c r="H146" s="177">
        <v>3.9089999999999998</v>
      </c>
      <c r="I146" s="178"/>
      <c r="L146" s="174"/>
      <c r="M146" s="179"/>
      <c r="N146" s="180"/>
      <c r="O146" s="180"/>
      <c r="P146" s="180"/>
      <c r="Q146" s="180"/>
      <c r="R146" s="180"/>
      <c r="S146" s="180"/>
      <c r="T146" s="181"/>
      <c r="AT146" s="175" t="s">
        <v>118</v>
      </c>
      <c r="AU146" s="175" t="s">
        <v>116</v>
      </c>
      <c r="AV146" s="14" t="s">
        <v>116</v>
      </c>
      <c r="AW146" s="14" t="s">
        <v>27</v>
      </c>
      <c r="AX146" s="14" t="s">
        <v>70</v>
      </c>
      <c r="AY146" s="175" t="s">
        <v>109</v>
      </c>
    </row>
    <row r="147" spans="1:65" s="15" customFormat="1">
      <c r="B147" s="182"/>
      <c r="D147" s="167" t="s">
        <v>118</v>
      </c>
      <c r="E147" s="183" t="s">
        <v>1</v>
      </c>
      <c r="F147" s="184" t="s">
        <v>201</v>
      </c>
      <c r="H147" s="185">
        <v>3.9089999999999998</v>
      </c>
      <c r="I147" s="186"/>
      <c r="L147" s="182"/>
      <c r="M147" s="187"/>
      <c r="N147" s="188"/>
      <c r="O147" s="188"/>
      <c r="P147" s="188"/>
      <c r="Q147" s="188"/>
      <c r="R147" s="188"/>
      <c r="S147" s="188"/>
      <c r="T147" s="189"/>
      <c r="AT147" s="183" t="s">
        <v>118</v>
      </c>
      <c r="AU147" s="183" t="s">
        <v>116</v>
      </c>
      <c r="AV147" s="15" t="s">
        <v>127</v>
      </c>
      <c r="AW147" s="15" t="s">
        <v>27</v>
      </c>
      <c r="AX147" s="15" t="s">
        <v>70</v>
      </c>
      <c r="AY147" s="183" t="s">
        <v>109</v>
      </c>
    </row>
    <row r="148" spans="1:65" s="16" customFormat="1">
      <c r="B148" s="190"/>
      <c r="D148" s="167" t="s">
        <v>118</v>
      </c>
      <c r="E148" s="191" t="s">
        <v>1</v>
      </c>
      <c r="F148" s="192" t="s">
        <v>202</v>
      </c>
      <c r="H148" s="193">
        <v>3.9089999999999998</v>
      </c>
      <c r="I148" s="194"/>
      <c r="L148" s="190"/>
      <c r="M148" s="195"/>
      <c r="N148" s="196"/>
      <c r="O148" s="196"/>
      <c r="P148" s="196"/>
      <c r="Q148" s="196"/>
      <c r="R148" s="196"/>
      <c r="S148" s="196"/>
      <c r="T148" s="197"/>
      <c r="AT148" s="191" t="s">
        <v>118</v>
      </c>
      <c r="AU148" s="191" t="s">
        <v>116</v>
      </c>
      <c r="AV148" s="16" t="s">
        <v>110</v>
      </c>
      <c r="AW148" s="16" t="s">
        <v>27</v>
      </c>
      <c r="AX148" s="16" t="s">
        <v>78</v>
      </c>
      <c r="AY148" s="191" t="s">
        <v>109</v>
      </c>
    </row>
    <row r="149" spans="1:65" s="2" customFormat="1" ht="24.15" customHeight="1">
      <c r="A149" s="33"/>
      <c r="B149" s="151"/>
      <c r="C149" s="152" t="s">
        <v>110</v>
      </c>
      <c r="D149" s="152" t="s">
        <v>112</v>
      </c>
      <c r="E149" s="153" t="s">
        <v>209</v>
      </c>
      <c r="F149" s="154" t="s">
        <v>210</v>
      </c>
      <c r="G149" s="155" t="s">
        <v>155</v>
      </c>
      <c r="H149" s="156">
        <v>4.0970000000000004</v>
      </c>
      <c r="I149" s="157"/>
      <c r="J149" s="158">
        <f>ROUND(I149*H149,2)</f>
        <v>0</v>
      </c>
      <c r="K149" s="159"/>
      <c r="L149" s="34"/>
      <c r="M149" s="160" t="s">
        <v>1</v>
      </c>
      <c r="N149" s="161" t="s">
        <v>36</v>
      </c>
      <c r="O149" s="62"/>
      <c r="P149" s="162">
        <f>O149*H149</f>
        <v>0</v>
      </c>
      <c r="Q149" s="162">
        <v>0</v>
      </c>
      <c r="R149" s="162">
        <f>Q149*H149</f>
        <v>0</v>
      </c>
      <c r="S149" s="162">
        <v>0</v>
      </c>
      <c r="T149" s="163">
        <f>S149*H149</f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4" t="s">
        <v>179</v>
      </c>
      <c r="AT149" s="164" t="s">
        <v>112</v>
      </c>
      <c r="AU149" s="164" t="s">
        <v>116</v>
      </c>
      <c r="AY149" s="18" t="s">
        <v>109</v>
      </c>
      <c r="BE149" s="165">
        <f>IF(N149="základná",J149,0)</f>
        <v>0</v>
      </c>
      <c r="BF149" s="165">
        <f>IF(N149="znížená",J149,0)</f>
        <v>0</v>
      </c>
      <c r="BG149" s="165">
        <f>IF(N149="zákl. prenesená",J149,0)</f>
        <v>0</v>
      </c>
      <c r="BH149" s="165">
        <f>IF(N149="zníž. prenesená",J149,0)</f>
        <v>0</v>
      </c>
      <c r="BI149" s="165">
        <f>IF(N149="nulová",J149,0)</f>
        <v>0</v>
      </c>
      <c r="BJ149" s="18" t="s">
        <v>116</v>
      </c>
      <c r="BK149" s="165">
        <f>ROUND(I149*H149,2)</f>
        <v>0</v>
      </c>
      <c r="BL149" s="18" t="s">
        <v>179</v>
      </c>
      <c r="BM149" s="164" t="s">
        <v>211</v>
      </c>
    </row>
    <row r="150" spans="1:65" s="2" customFormat="1" ht="24.15" customHeight="1">
      <c r="A150" s="33"/>
      <c r="B150" s="151"/>
      <c r="C150" s="152" t="s">
        <v>137</v>
      </c>
      <c r="D150" s="152" t="s">
        <v>112</v>
      </c>
      <c r="E150" s="153" t="s">
        <v>212</v>
      </c>
      <c r="F150" s="154" t="s">
        <v>213</v>
      </c>
      <c r="G150" s="155" t="s">
        <v>155</v>
      </c>
      <c r="H150" s="156">
        <v>4.0970000000000004</v>
      </c>
      <c r="I150" s="157"/>
      <c r="J150" s="158">
        <f>ROUND(I150*H150,2)</f>
        <v>0</v>
      </c>
      <c r="K150" s="159"/>
      <c r="L150" s="34"/>
      <c r="M150" s="160" t="s">
        <v>1</v>
      </c>
      <c r="N150" s="161" t="s">
        <v>36</v>
      </c>
      <c r="O150" s="62"/>
      <c r="P150" s="162">
        <f>O150*H150</f>
        <v>0</v>
      </c>
      <c r="Q150" s="162">
        <v>0</v>
      </c>
      <c r="R150" s="162">
        <f>Q150*H150</f>
        <v>0</v>
      </c>
      <c r="S150" s="162">
        <v>0</v>
      </c>
      <c r="T150" s="163">
        <f>S150*H150</f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4" t="s">
        <v>179</v>
      </c>
      <c r="AT150" s="164" t="s">
        <v>112</v>
      </c>
      <c r="AU150" s="164" t="s">
        <v>116</v>
      </c>
      <c r="AY150" s="18" t="s">
        <v>109</v>
      </c>
      <c r="BE150" s="165">
        <f>IF(N150="základná",J150,0)</f>
        <v>0</v>
      </c>
      <c r="BF150" s="165">
        <f>IF(N150="znížená",J150,0)</f>
        <v>0</v>
      </c>
      <c r="BG150" s="165">
        <f>IF(N150="zákl. prenesená",J150,0)</f>
        <v>0</v>
      </c>
      <c r="BH150" s="165">
        <f>IF(N150="zníž. prenesená",J150,0)</f>
        <v>0</v>
      </c>
      <c r="BI150" s="165">
        <f>IF(N150="nulová",J150,0)</f>
        <v>0</v>
      </c>
      <c r="BJ150" s="18" t="s">
        <v>116</v>
      </c>
      <c r="BK150" s="165">
        <f>ROUND(I150*H150,2)</f>
        <v>0</v>
      </c>
      <c r="BL150" s="18" t="s">
        <v>179</v>
      </c>
      <c r="BM150" s="164" t="s">
        <v>214</v>
      </c>
    </row>
    <row r="151" spans="1:65" s="2" customFormat="1" ht="16.5" customHeight="1">
      <c r="A151" s="33"/>
      <c r="B151" s="151"/>
      <c r="C151" s="152" t="s">
        <v>160</v>
      </c>
      <c r="D151" s="152" t="s">
        <v>112</v>
      </c>
      <c r="E151" s="153" t="s">
        <v>215</v>
      </c>
      <c r="F151" s="154" t="s">
        <v>216</v>
      </c>
      <c r="G151" s="155" t="s">
        <v>217</v>
      </c>
      <c r="H151" s="156">
        <v>4</v>
      </c>
      <c r="I151" s="157"/>
      <c r="J151" s="158">
        <f>ROUND(I151*H151,2)</f>
        <v>0</v>
      </c>
      <c r="K151" s="159"/>
      <c r="L151" s="34"/>
      <c r="M151" s="160" t="s">
        <v>1</v>
      </c>
      <c r="N151" s="161" t="s">
        <v>36</v>
      </c>
      <c r="O151" s="62"/>
      <c r="P151" s="162">
        <f>O151*H151</f>
        <v>0</v>
      </c>
      <c r="Q151" s="162">
        <v>0</v>
      </c>
      <c r="R151" s="162">
        <f>Q151*H151</f>
        <v>0</v>
      </c>
      <c r="S151" s="162">
        <v>0</v>
      </c>
      <c r="T151" s="163">
        <f>S151*H151</f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4" t="s">
        <v>218</v>
      </c>
      <c r="AT151" s="164" t="s">
        <v>112</v>
      </c>
      <c r="AU151" s="164" t="s">
        <v>116</v>
      </c>
      <c r="AY151" s="18" t="s">
        <v>109</v>
      </c>
      <c r="BE151" s="165">
        <f>IF(N151="základná",J151,0)</f>
        <v>0</v>
      </c>
      <c r="BF151" s="165">
        <f>IF(N151="znížená",J151,0)</f>
        <v>0</v>
      </c>
      <c r="BG151" s="165">
        <f>IF(N151="zákl. prenesená",J151,0)</f>
        <v>0</v>
      </c>
      <c r="BH151" s="165">
        <f>IF(N151="zníž. prenesená",J151,0)</f>
        <v>0</v>
      </c>
      <c r="BI151" s="165">
        <f>IF(N151="nulová",J151,0)</f>
        <v>0</v>
      </c>
      <c r="BJ151" s="18" t="s">
        <v>116</v>
      </c>
      <c r="BK151" s="165">
        <f>ROUND(I151*H151,2)</f>
        <v>0</v>
      </c>
      <c r="BL151" s="18" t="s">
        <v>218</v>
      </c>
      <c r="BM151" s="164" t="s">
        <v>219</v>
      </c>
    </row>
    <row r="152" spans="1:65" s="14" customFormat="1">
      <c r="B152" s="174"/>
      <c r="D152" s="167" t="s">
        <v>118</v>
      </c>
      <c r="E152" s="175" t="s">
        <v>1</v>
      </c>
      <c r="F152" s="176" t="s">
        <v>110</v>
      </c>
      <c r="H152" s="177">
        <v>4</v>
      </c>
      <c r="I152" s="178"/>
      <c r="L152" s="174"/>
      <c r="M152" s="179"/>
      <c r="N152" s="180"/>
      <c r="O152" s="180"/>
      <c r="P152" s="180"/>
      <c r="Q152" s="180"/>
      <c r="R152" s="180"/>
      <c r="S152" s="180"/>
      <c r="T152" s="181"/>
      <c r="AT152" s="175" t="s">
        <v>118</v>
      </c>
      <c r="AU152" s="175" t="s">
        <v>116</v>
      </c>
      <c r="AV152" s="14" t="s">
        <v>116</v>
      </c>
      <c r="AW152" s="14" t="s">
        <v>27</v>
      </c>
      <c r="AX152" s="14" t="s">
        <v>70</v>
      </c>
      <c r="AY152" s="175" t="s">
        <v>109</v>
      </c>
    </row>
    <row r="153" spans="1:65" s="16" customFormat="1">
      <c r="B153" s="190"/>
      <c r="D153" s="167" t="s">
        <v>118</v>
      </c>
      <c r="E153" s="191" t="s">
        <v>1</v>
      </c>
      <c r="F153" s="192" t="s">
        <v>220</v>
      </c>
      <c r="H153" s="193">
        <v>4</v>
      </c>
      <c r="I153" s="194"/>
      <c r="L153" s="190"/>
      <c r="M153" s="214"/>
      <c r="N153" s="215"/>
      <c r="O153" s="215"/>
      <c r="P153" s="215"/>
      <c r="Q153" s="215"/>
      <c r="R153" s="215"/>
      <c r="S153" s="215"/>
      <c r="T153" s="216"/>
      <c r="AT153" s="191" t="s">
        <v>118</v>
      </c>
      <c r="AU153" s="191" t="s">
        <v>116</v>
      </c>
      <c r="AV153" s="16" t="s">
        <v>110</v>
      </c>
      <c r="AW153" s="16" t="s">
        <v>27</v>
      </c>
      <c r="AX153" s="16" t="s">
        <v>78</v>
      </c>
      <c r="AY153" s="191" t="s">
        <v>109</v>
      </c>
    </row>
    <row r="154" spans="1:65" s="2" customFormat="1" ht="6.9" customHeight="1">
      <c r="A154" s="33"/>
      <c r="B154" s="51"/>
      <c r="C154" s="52"/>
      <c r="D154" s="52"/>
      <c r="E154" s="52"/>
      <c r="F154" s="52"/>
      <c r="G154" s="52"/>
      <c r="H154" s="52"/>
      <c r="I154" s="52"/>
      <c r="J154" s="52"/>
      <c r="K154" s="52"/>
      <c r="L154" s="34"/>
      <c r="M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</row>
  </sheetData>
  <autoFilter ref="C117:K153" xr:uid="{00000000-0009-0000-0000-000002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6</vt:i4>
      </vt:variant>
    </vt:vector>
  </HeadingPairs>
  <TitlesOfParts>
    <vt:vector size="9" baseType="lpstr">
      <vt:lpstr>Rekapitulácia stavby</vt:lpstr>
      <vt:lpstr>SO01.1 - SO01.1 Búracie p...</vt:lpstr>
      <vt:lpstr>SO01.2 - SO01.2 Nové konš...</vt:lpstr>
      <vt:lpstr>'Rekapitulácia stavby'!Názvy_tlače</vt:lpstr>
      <vt:lpstr>'SO01.1 - SO01.1 Búracie p...'!Názvy_tlače</vt:lpstr>
      <vt:lpstr>'SO01.2 - SO01.2 Nové konš...'!Názvy_tlače</vt:lpstr>
      <vt:lpstr>'Rekapitulácia stavby'!Oblasť_tlače</vt:lpstr>
      <vt:lpstr>'SO01.1 - SO01.1 Búracie p...'!Oblasť_tlače</vt:lpstr>
      <vt:lpstr>'SO01.2 - SO01.2 Nové konš...'!Oblasť_tlače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DESKTOP-K51QAR0\katarina.sinska</dc:creator>
  <cp:lastModifiedBy>Moravec Viktor, Mgr.</cp:lastModifiedBy>
  <cp:lastPrinted>2022-09-13T11:48:17Z</cp:lastPrinted>
  <dcterms:created xsi:type="dcterms:W3CDTF">2022-06-10T08:16:46Z</dcterms:created>
  <dcterms:modified xsi:type="dcterms:W3CDTF">2022-09-13T11:48:19Z</dcterms:modified>
</cp:coreProperties>
</file>