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RŠ GR\Proebiz OZ Vihorlat\Oprava služobného bytu Psicová\"/>
    </mc:Choice>
  </mc:AlternateContent>
  <bookViews>
    <workbookView xWindow="0" yWindow="0" windowWidth="28800" windowHeight="12300"/>
  </bookViews>
  <sheets>
    <sheet name="Rekapitulácia stavby" sheetId="1" r:id="rId1"/>
    <sheet name="01 - Architektonicko-stav..." sheetId="2" r:id="rId2"/>
    <sheet name="02 - Elektroinštalácia" sheetId="3" r:id="rId3"/>
    <sheet name="03 - Ústredné vykurovanie" sheetId="4" r:id="rId4"/>
  </sheets>
  <definedNames>
    <definedName name="_xlnm._FilterDatabase" localSheetId="1" hidden="1">'01 - Architektonicko-stav...'!$C$134:$K$254</definedName>
    <definedName name="_xlnm._FilterDatabase" localSheetId="2" hidden="1">'02 - Elektroinštalácia'!$C$117:$K$159</definedName>
    <definedName name="_xlnm._FilterDatabase" localSheetId="3" hidden="1">'03 - Ústredné vykurovanie'!$C$127:$K$201</definedName>
    <definedName name="_xlnm.Print_Titles" localSheetId="1">'01 - Architektonicko-stav...'!$134:$134</definedName>
    <definedName name="_xlnm.Print_Titles" localSheetId="2">'02 - Elektroinštalácia'!$117:$117</definedName>
    <definedName name="_xlnm.Print_Titles" localSheetId="3">'03 - Ústredné vykurovanie'!$127:$127</definedName>
    <definedName name="_xlnm.Print_Titles" localSheetId="0">'Rekapitulácia stavby'!$92:$92</definedName>
    <definedName name="_xlnm.Print_Area" localSheetId="1">'01 - Architektonicko-stav...'!$C$122:$J$254</definedName>
    <definedName name="_xlnm.Print_Area" localSheetId="2">'02 - Elektroinštalácia'!$C$105:$J$159</definedName>
    <definedName name="_xlnm.Print_Area" localSheetId="3">'03 - Ústredné vykurovanie'!$C$115:$J$201</definedName>
    <definedName name="_xlnm.Print_Area" localSheetId="0">'Rekapitulácia stavby'!$D$4:$AO$76,'Rekapitulácia stavby'!$C$82:$AQ$98</definedName>
  </definedNames>
  <calcPr calcId="162913"/>
</workbook>
</file>

<file path=xl/calcChain.xml><?xml version="1.0" encoding="utf-8"?>
<calcChain xmlns="http://schemas.openxmlformats.org/spreadsheetml/2006/main">
  <c r="J37" i="4" l="1"/>
  <c r="J36" i="4"/>
  <c r="AY97" i="1"/>
  <c r="J35" i="4"/>
  <c r="AX97" i="1"/>
  <c r="BI201" i="4"/>
  <c r="BH201" i="4"/>
  <c r="BG201" i="4"/>
  <c r="BE201" i="4"/>
  <c r="T201" i="4"/>
  <c r="R201" i="4"/>
  <c r="P201" i="4"/>
  <c r="BI200" i="4"/>
  <c r="BH200" i="4"/>
  <c r="BG200" i="4"/>
  <c r="BE200" i="4"/>
  <c r="T200" i="4"/>
  <c r="R200" i="4"/>
  <c r="P200" i="4"/>
  <c r="BI199" i="4"/>
  <c r="BH199" i="4"/>
  <c r="BG199" i="4"/>
  <c r="BE199" i="4"/>
  <c r="T199" i="4"/>
  <c r="R199" i="4"/>
  <c r="P199" i="4"/>
  <c r="BI197" i="4"/>
  <c r="BH197" i="4"/>
  <c r="BG197" i="4"/>
  <c r="BE197" i="4"/>
  <c r="T197" i="4"/>
  <c r="R197" i="4"/>
  <c r="P197" i="4"/>
  <c r="BI196" i="4"/>
  <c r="BH196" i="4"/>
  <c r="BG196" i="4"/>
  <c r="BE196" i="4"/>
  <c r="T196" i="4"/>
  <c r="R196" i="4"/>
  <c r="P196" i="4"/>
  <c r="BI194" i="4"/>
  <c r="BH194" i="4"/>
  <c r="BG194" i="4"/>
  <c r="BE194" i="4"/>
  <c r="T194" i="4"/>
  <c r="T193" i="4"/>
  <c r="T192" i="4" s="1"/>
  <c r="R194" i="4"/>
  <c r="R193" i="4"/>
  <c r="R192" i="4" s="1"/>
  <c r="P194" i="4"/>
  <c r="P193" i="4"/>
  <c r="P192" i="4"/>
  <c r="BI191" i="4"/>
  <c r="BH191" i="4"/>
  <c r="BG191" i="4"/>
  <c r="BE191" i="4"/>
  <c r="T191" i="4"/>
  <c r="T190" i="4" s="1"/>
  <c r="R191" i="4"/>
  <c r="R190" i="4"/>
  <c r="P191" i="4"/>
  <c r="P190" i="4" s="1"/>
  <c r="BI189" i="4"/>
  <c r="BH189" i="4"/>
  <c r="BG189" i="4"/>
  <c r="BE189" i="4"/>
  <c r="T189" i="4"/>
  <c r="R189" i="4"/>
  <c r="P189" i="4"/>
  <c r="BI188" i="4"/>
  <c r="BH188" i="4"/>
  <c r="BG188" i="4"/>
  <c r="BE188" i="4"/>
  <c r="T188" i="4"/>
  <c r="R188" i="4"/>
  <c r="P188" i="4"/>
  <c r="BI187" i="4"/>
  <c r="BH187" i="4"/>
  <c r="BG187" i="4"/>
  <c r="BE187" i="4"/>
  <c r="T187" i="4"/>
  <c r="R187" i="4"/>
  <c r="P187" i="4"/>
  <c r="BI186" i="4"/>
  <c r="BH186" i="4"/>
  <c r="BG186" i="4"/>
  <c r="BE186" i="4"/>
  <c r="T186" i="4"/>
  <c r="R186" i="4"/>
  <c r="P186" i="4"/>
  <c r="BI185" i="4"/>
  <c r="BH185" i="4"/>
  <c r="BG185" i="4"/>
  <c r="BE185" i="4"/>
  <c r="T185" i="4"/>
  <c r="R185" i="4"/>
  <c r="P185" i="4"/>
  <c r="BI184" i="4"/>
  <c r="BH184" i="4"/>
  <c r="BG184" i="4"/>
  <c r="BE184" i="4"/>
  <c r="T184" i="4"/>
  <c r="R184" i="4"/>
  <c r="P184" i="4"/>
  <c r="BI183" i="4"/>
  <c r="BH183" i="4"/>
  <c r="BG183" i="4"/>
  <c r="BE183" i="4"/>
  <c r="T183" i="4"/>
  <c r="R183" i="4"/>
  <c r="P183" i="4"/>
  <c r="BI182" i="4"/>
  <c r="BH182" i="4"/>
  <c r="BG182" i="4"/>
  <c r="BE182" i="4"/>
  <c r="T182" i="4"/>
  <c r="R182" i="4"/>
  <c r="P182" i="4"/>
  <c r="BI180" i="4"/>
  <c r="BH180" i="4"/>
  <c r="BG180" i="4"/>
  <c r="BE180" i="4"/>
  <c r="T180" i="4"/>
  <c r="R180" i="4"/>
  <c r="P180" i="4"/>
  <c r="BI179" i="4"/>
  <c r="BH179" i="4"/>
  <c r="BG179" i="4"/>
  <c r="BE179" i="4"/>
  <c r="T179" i="4"/>
  <c r="R179" i="4"/>
  <c r="P179" i="4"/>
  <c r="BI178" i="4"/>
  <c r="BH178" i="4"/>
  <c r="BG178" i="4"/>
  <c r="BE178" i="4"/>
  <c r="T178" i="4"/>
  <c r="R178" i="4"/>
  <c r="P178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5" i="4"/>
  <c r="BH175" i="4"/>
  <c r="BG175" i="4"/>
  <c r="BE175" i="4"/>
  <c r="T175" i="4"/>
  <c r="R175" i="4"/>
  <c r="P175" i="4"/>
  <c r="BI174" i="4"/>
  <c r="BH174" i="4"/>
  <c r="BG174" i="4"/>
  <c r="BE174" i="4"/>
  <c r="T174" i="4"/>
  <c r="R174" i="4"/>
  <c r="P174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F124" i="4"/>
  <c r="F122" i="4"/>
  <c r="E120" i="4"/>
  <c r="F91" i="4"/>
  <c r="F89" i="4"/>
  <c r="E87" i="4"/>
  <c r="J24" i="4"/>
  <c r="E24" i="4"/>
  <c r="J125" i="4" s="1"/>
  <c r="J23" i="4"/>
  <c r="J21" i="4"/>
  <c r="E21" i="4"/>
  <c r="J124" i="4" s="1"/>
  <c r="J20" i="4"/>
  <c r="J18" i="4"/>
  <c r="E18" i="4"/>
  <c r="F125" i="4" s="1"/>
  <c r="J17" i="4"/>
  <c r="J12" i="4"/>
  <c r="J122" i="4"/>
  <c r="E7" i="4"/>
  <c r="E118" i="4" s="1"/>
  <c r="J37" i="3"/>
  <c r="J36" i="3"/>
  <c r="AY96" i="1" s="1"/>
  <c r="J35" i="3"/>
  <c r="AX96" i="1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6" i="3"/>
  <c r="BH136" i="3"/>
  <c r="BG136" i="3"/>
  <c r="BE136" i="3"/>
  <c r="T136" i="3"/>
  <c r="R136" i="3"/>
  <c r="P136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5" i="3"/>
  <c r="BH125" i="3"/>
  <c r="BG125" i="3"/>
  <c r="BE125" i="3"/>
  <c r="T125" i="3"/>
  <c r="R125" i="3"/>
  <c r="P125" i="3"/>
  <c r="BI124" i="3"/>
  <c r="BH124" i="3"/>
  <c r="BG124" i="3"/>
  <c r="BE124" i="3"/>
  <c r="T124" i="3"/>
  <c r="R124" i="3"/>
  <c r="P124" i="3"/>
  <c r="BI123" i="3"/>
  <c r="BH123" i="3"/>
  <c r="BG123" i="3"/>
  <c r="BE123" i="3"/>
  <c r="T123" i="3"/>
  <c r="R123" i="3"/>
  <c r="P123" i="3"/>
  <c r="BI122" i="3"/>
  <c r="BH122" i="3"/>
  <c r="BG122" i="3"/>
  <c r="BE122" i="3"/>
  <c r="T122" i="3"/>
  <c r="R122" i="3"/>
  <c r="P122" i="3"/>
  <c r="BI121" i="3"/>
  <c r="BH121" i="3"/>
  <c r="BG121" i="3"/>
  <c r="BE121" i="3"/>
  <c r="T121" i="3"/>
  <c r="R121" i="3"/>
  <c r="P121" i="3"/>
  <c r="F114" i="3"/>
  <c r="F112" i="3"/>
  <c r="E110" i="3"/>
  <c r="F91" i="3"/>
  <c r="F89" i="3"/>
  <c r="E87" i="3"/>
  <c r="J24" i="3"/>
  <c r="E24" i="3"/>
  <c r="J115" i="3" s="1"/>
  <c r="J23" i="3"/>
  <c r="J21" i="3"/>
  <c r="E21" i="3"/>
  <c r="J114" i="3" s="1"/>
  <c r="J20" i="3"/>
  <c r="J18" i="3"/>
  <c r="E18" i="3"/>
  <c r="F115" i="3" s="1"/>
  <c r="J17" i="3"/>
  <c r="J12" i="3"/>
  <c r="J112" i="3"/>
  <c r="E7" i="3"/>
  <c r="E108" i="3" s="1"/>
  <c r="J37" i="2"/>
  <c r="J36" i="2"/>
  <c r="AY95" i="1" s="1"/>
  <c r="J35" i="2"/>
  <c r="AX95" i="1"/>
  <c r="BI254" i="2"/>
  <c r="BH254" i="2"/>
  <c r="BG254" i="2"/>
  <c r="BE254" i="2"/>
  <c r="T254" i="2"/>
  <c r="R254" i="2"/>
  <c r="P254" i="2"/>
  <c r="BI253" i="2"/>
  <c r="BH253" i="2"/>
  <c r="BG253" i="2"/>
  <c r="BE253" i="2"/>
  <c r="T253" i="2"/>
  <c r="R253" i="2"/>
  <c r="P253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7" i="2"/>
  <c r="BH247" i="2"/>
  <c r="BG247" i="2"/>
  <c r="BE247" i="2"/>
  <c r="T247" i="2"/>
  <c r="R247" i="2"/>
  <c r="P247" i="2"/>
  <c r="BI246" i="2"/>
  <c r="BH246" i="2"/>
  <c r="BG246" i="2"/>
  <c r="BE246" i="2"/>
  <c r="T246" i="2"/>
  <c r="R246" i="2"/>
  <c r="P246" i="2"/>
  <c r="BI245" i="2"/>
  <c r="BH245" i="2"/>
  <c r="BG245" i="2"/>
  <c r="BE245" i="2"/>
  <c r="T245" i="2"/>
  <c r="R245" i="2"/>
  <c r="P245" i="2"/>
  <c r="BI244" i="2"/>
  <c r="BH244" i="2"/>
  <c r="BG244" i="2"/>
  <c r="BE244" i="2"/>
  <c r="T244" i="2"/>
  <c r="R244" i="2"/>
  <c r="P244" i="2"/>
  <c r="BI242" i="2"/>
  <c r="BH242" i="2"/>
  <c r="BG242" i="2"/>
  <c r="BE242" i="2"/>
  <c r="T242" i="2"/>
  <c r="R242" i="2"/>
  <c r="P242" i="2"/>
  <c r="BI241" i="2"/>
  <c r="BH241" i="2"/>
  <c r="BG241" i="2"/>
  <c r="BE241" i="2"/>
  <c r="T241" i="2"/>
  <c r="R241" i="2"/>
  <c r="P241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7" i="2"/>
  <c r="BH237" i="2"/>
  <c r="BG237" i="2"/>
  <c r="BE237" i="2"/>
  <c r="T237" i="2"/>
  <c r="R237" i="2"/>
  <c r="P237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2" i="2"/>
  <c r="BH232" i="2"/>
  <c r="BG232" i="2"/>
  <c r="BE232" i="2"/>
  <c r="T232" i="2"/>
  <c r="R232" i="2"/>
  <c r="P232" i="2"/>
  <c r="BI231" i="2"/>
  <c r="BH231" i="2"/>
  <c r="BG231" i="2"/>
  <c r="BE231" i="2"/>
  <c r="T231" i="2"/>
  <c r="R231" i="2"/>
  <c r="P231" i="2"/>
  <c r="BI230" i="2"/>
  <c r="BH230" i="2"/>
  <c r="BG230" i="2"/>
  <c r="BE230" i="2"/>
  <c r="T230" i="2"/>
  <c r="R230" i="2"/>
  <c r="P230" i="2"/>
  <c r="BI229" i="2"/>
  <c r="BH229" i="2"/>
  <c r="BG229" i="2"/>
  <c r="BE229" i="2"/>
  <c r="T229" i="2"/>
  <c r="R229" i="2"/>
  <c r="P229" i="2"/>
  <c r="BI228" i="2"/>
  <c r="BH228" i="2"/>
  <c r="BG228" i="2"/>
  <c r="BE228" i="2"/>
  <c r="T228" i="2"/>
  <c r="R228" i="2"/>
  <c r="P228" i="2"/>
  <c r="BI227" i="2"/>
  <c r="BH227" i="2"/>
  <c r="BG227" i="2"/>
  <c r="BE227" i="2"/>
  <c r="T227" i="2"/>
  <c r="R227" i="2"/>
  <c r="P227" i="2"/>
  <c r="BI226" i="2"/>
  <c r="BH226" i="2"/>
  <c r="BG226" i="2"/>
  <c r="BE226" i="2"/>
  <c r="T226" i="2"/>
  <c r="R226" i="2"/>
  <c r="P226" i="2"/>
  <c r="BI225" i="2"/>
  <c r="BH225" i="2"/>
  <c r="BG225" i="2"/>
  <c r="BE225" i="2"/>
  <c r="T225" i="2"/>
  <c r="R225" i="2"/>
  <c r="P225" i="2"/>
  <c r="BI224" i="2"/>
  <c r="BH224" i="2"/>
  <c r="BG224" i="2"/>
  <c r="BE224" i="2"/>
  <c r="T224" i="2"/>
  <c r="R224" i="2"/>
  <c r="P224" i="2"/>
  <c r="BI222" i="2"/>
  <c r="BH222" i="2"/>
  <c r="BG222" i="2"/>
  <c r="BE222" i="2"/>
  <c r="T222" i="2"/>
  <c r="R222" i="2"/>
  <c r="P222" i="2"/>
  <c r="BI221" i="2"/>
  <c r="BH221" i="2"/>
  <c r="BG221" i="2"/>
  <c r="BE221" i="2"/>
  <c r="T221" i="2"/>
  <c r="R221" i="2"/>
  <c r="P221" i="2"/>
  <c r="BI220" i="2"/>
  <c r="BH220" i="2"/>
  <c r="BG220" i="2"/>
  <c r="BE220" i="2"/>
  <c r="T220" i="2"/>
  <c r="R220" i="2"/>
  <c r="P220" i="2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7" i="2"/>
  <c r="BH217" i="2"/>
  <c r="BG217" i="2"/>
  <c r="BE217" i="2"/>
  <c r="T217" i="2"/>
  <c r="R217" i="2"/>
  <c r="P217" i="2"/>
  <c r="BI216" i="2"/>
  <c r="BH216" i="2"/>
  <c r="BG216" i="2"/>
  <c r="BE216" i="2"/>
  <c r="T216" i="2"/>
  <c r="R216" i="2"/>
  <c r="P216" i="2"/>
  <c r="BI215" i="2"/>
  <c r="BH215" i="2"/>
  <c r="BG215" i="2"/>
  <c r="BE215" i="2"/>
  <c r="T215" i="2"/>
  <c r="R215" i="2"/>
  <c r="P215" i="2"/>
  <c r="BI214" i="2"/>
  <c r="BH214" i="2"/>
  <c r="BG214" i="2"/>
  <c r="BE214" i="2"/>
  <c r="T214" i="2"/>
  <c r="R214" i="2"/>
  <c r="P214" i="2"/>
  <c r="BI212" i="2"/>
  <c r="BH212" i="2"/>
  <c r="BG212" i="2"/>
  <c r="BE212" i="2"/>
  <c r="T212" i="2"/>
  <c r="R212" i="2"/>
  <c r="P212" i="2"/>
  <c r="BI211" i="2"/>
  <c r="BH211" i="2"/>
  <c r="BG211" i="2"/>
  <c r="BE211" i="2"/>
  <c r="T211" i="2"/>
  <c r="R211" i="2"/>
  <c r="P211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6" i="2"/>
  <c r="BH206" i="2"/>
  <c r="BG206" i="2"/>
  <c r="BE206" i="2"/>
  <c r="T206" i="2"/>
  <c r="R206" i="2"/>
  <c r="P206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202" i="2"/>
  <c r="BH202" i="2"/>
  <c r="BG202" i="2"/>
  <c r="BE202" i="2"/>
  <c r="T202" i="2"/>
  <c r="R202" i="2"/>
  <c r="P202" i="2"/>
  <c r="BI201" i="2"/>
  <c r="BH201" i="2"/>
  <c r="BG201" i="2"/>
  <c r="BE201" i="2"/>
  <c r="T201" i="2"/>
  <c r="R201" i="2"/>
  <c r="P201" i="2"/>
  <c r="BI199" i="2"/>
  <c r="BH199" i="2"/>
  <c r="BG199" i="2"/>
  <c r="BE199" i="2"/>
  <c r="T199" i="2"/>
  <c r="R199" i="2"/>
  <c r="P199" i="2"/>
  <c r="BI198" i="2"/>
  <c r="BH198" i="2"/>
  <c r="BG198" i="2"/>
  <c r="BE198" i="2"/>
  <c r="T198" i="2"/>
  <c r="R198" i="2"/>
  <c r="P198" i="2"/>
  <c r="BI197" i="2"/>
  <c r="BH197" i="2"/>
  <c r="BG197" i="2"/>
  <c r="BE197" i="2"/>
  <c r="T197" i="2"/>
  <c r="R197" i="2"/>
  <c r="P197" i="2"/>
  <c r="BI195" i="2"/>
  <c r="BH195" i="2"/>
  <c r="BG195" i="2"/>
  <c r="BE195" i="2"/>
  <c r="T195" i="2"/>
  <c r="R195" i="2"/>
  <c r="P195" i="2"/>
  <c r="BI194" i="2"/>
  <c r="BH194" i="2"/>
  <c r="BG194" i="2"/>
  <c r="BE194" i="2"/>
  <c r="T194" i="2"/>
  <c r="R194" i="2"/>
  <c r="P194" i="2"/>
  <c r="BI193" i="2"/>
  <c r="BH193" i="2"/>
  <c r="BG193" i="2"/>
  <c r="BE193" i="2"/>
  <c r="T193" i="2"/>
  <c r="R193" i="2"/>
  <c r="P193" i="2"/>
  <c r="BI192" i="2"/>
  <c r="BH192" i="2"/>
  <c r="BG192" i="2"/>
  <c r="BE192" i="2"/>
  <c r="T192" i="2"/>
  <c r="R192" i="2"/>
  <c r="P192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7" i="2"/>
  <c r="BH187" i="2"/>
  <c r="BG187" i="2"/>
  <c r="BE187" i="2"/>
  <c r="T187" i="2"/>
  <c r="R187" i="2"/>
  <c r="P187" i="2"/>
  <c r="BI186" i="2"/>
  <c r="BH186" i="2"/>
  <c r="BG186" i="2"/>
  <c r="BE186" i="2"/>
  <c r="T186" i="2"/>
  <c r="R186" i="2"/>
  <c r="P186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3" i="2"/>
  <c r="BH183" i="2"/>
  <c r="BG183" i="2"/>
  <c r="BE183" i="2"/>
  <c r="T183" i="2"/>
  <c r="R183" i="2"/>
  <c r="P183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80" i="2"/>
  <c r="BH180" i="2"/>
  <c r="BG180" i="2"/>
  <c r="BE180" i="2"/>
  <c r="T180" i="2"/>
  <c r="R180" i="2"/>
  <c r="P180" i="2"/>
  <c r="BI178" i="2"/>
  <c r="BH178" i="2"/>
  <c r="BG178" i="2"/>
  <c r="BE178" i="2"/>
  <c r="T178" i="2"/>
  <c r="R178" i="2"/>
  <c r="P178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2" i="2"/>
  <c r="BH172" i="2"/>
  <c r="BG172" i="2"/>
  <c r="BE172" i="2"/>
  <c r="T172" i="2"/>
  <c r="R172" i="2"/>
  <c r="P172" i="2"/>
  <c r="BI171" i="2"/>
  <c r="BH171" i="2"/>
  <c r="BG171" i="2"/>
  <c r="BE171" i="2"/>
  <c r="T171" i="2"/>
  <c r="R171" i="2"/>
  <c r="P171" i="2"/>
  <c r="BI170" i="2"/>
  <c r="BH170" i="2"/>
  <c r="BG170" i="2"/>
  <c r="BE170" i="2"/>
  <c r="T170" i="2"/>
  <c r="R170" i="2"/>
  <c r="P170" i="2"/>
  <c r="BI169" i="2"/>
  <c r="BH169" i="2"/>
  <c r="BG169" i="2"/>
  <c r="BE169" i="2"/>
  <c r="T169" i="2"/>
  <c r="R169" i="2"/>
  <c r="P169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4" i="2"/>
  <c r="BH164" i="2"/>
  <c r="BG164" i="2"/>
  <c r="BE164" i="2"/>
  <c r="T164" i="2"/>
  <c r="T163" i="2" s="1"/>
  <c r="R164" i="2"/>
  <c r="R163" i="2"/>
  <c r="P164" i="2"/>
  <c r="P163" i="2" s="1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60" i="2"/>
  <c r="BH160" i="2"/>
  <c r="BG160" i="2"/>
  <c r="BE160" i="2"/>
  <c r="T160" i="2"/>
  <c r="R160" i="2"/>
  <c r="P160" i="2"/>
  <c r="BI159" i="2"/>
  <c r="BH159" i="2"/>
  <c r="BG159" i="2"/>
  <c r="BE159" i="2"/>
  <c r="T159" i="2"/>
  <c r="R159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F131" i="2"/>
  <c r="F129" i="2"/>
  <c r="E127" i="2"/>
  <c r="F91" i="2"/>
  <c r="F89" i="2"/>
  <c r="E87" i="2"/>
  <c r="J24" i="2"/>
  <c r="E24" i="2"/>
  <c r="J132" i="2"/>
  <c r="J23" i="2"/>
  <c r="J21" i="2"/>
  <c r="E21" i="2"/>
  <c r="J131" i="2"/>
  <c r="J20" i="2"/>
  <c r="J18" i="2"/>
  <c r="E18" i="2"/>
  <c r="F132" i="2"/>
  <c r="J17" i="2"/>
  <c r="J12" i="2"/>
  <c r="J129" i="2" s="1"/>
  <c r="E7" i="2"/>
  <c r="E125" i="2"/>
  <c r="L90" i="1"/>
  <c r="AM90" i="1"/>
  <c r="AM89" i="1"/>
  <c r="L89" i="1"/>
  <c r="AM87" i="1"/>
  <c r="L87" i="1"/>
  <c r="L85" i="1"/>
  <c r="L84" i="1"/>
  <c r="BK254" i="2"/>
  <c r="J252" i="2"/>
  <c r="J250" i="2"/>
  <c r="BK245" i="2"/>
  <c r="J241" i="2"/>
  <c r="J239" i="2"/>
  <c r="BK237" i="2"/>
  <c r="BK234" i="2"/>
  <c r="J231" i="2"/>
  <c r="J229" i="2"/>
  <c r="J226" i="2"/>
  <c r="BK224" i="2"/>
  <c r="J221" i="2"/>
  <c r="BK219" i="2"/>
  <c r="J217" i="2"/>
  <c r="J215" i="2"/>
  <c r="J212" i="2"/>
  <c r="J210" i="2"/>
  <c r="J208" i="2"/>
  <c r="BK205" i="2"/>
  <c r="J203" i="2"/>
  <c r="J201" i="2"/>
  <c r="J198" i="2"/>
  <c r="BK195" i="2"/>
  <c r="BK193" i="2"/>
  <c r="BK191" i="2"/>
  <c r="BK189" i="2"/>
  <c r="J187" i="2"/>
  <c r="J185" i="2"/>
  <c r="BK183" i="2"/>
  <c r="J181" i="2"/>
  <c r="BK178" i="2"/>
  <c r="J176" i="2"/>
  <c r="BK174" i="2"/>
  <c r="BK171" i="2"/>
  <c r="BK169" i="2"/>
  <c r="J167" i="2"/>
  <c r="J164" i="2"/>
  <c r="J160" i="2"/>
  <c r="J158" i="2"/>
  <c r="J157" i="2"/>
  <c r="J154" i="2"/>
  <c r="BK152" i="2"/>
  <c r="BK151" i="2"/>
  <c r="BK148" i="2"/>
  <c r="J146" i="2"/>
  <c r="BK144" i="2"/>
  <c r="BK143" i="2"/>
  <c r="BK142" i="2"/>
  <c r="J141" i="2"/>
  <c r="BK139" i="2"/>
  <c r="J254" i="2"/>
  <c r="BK253" i="2"/>
  <c r="BK252" i="2"/>
  <c r="BK250" i="2"/>
  <c r="BK246" i="2"/>
  <c r="BK244" i="2"/>
  <c r="BK241" i="2"/>
  <c r="BK238" i="2"/>
  <c r="J235" i="2"/>
  <c r="J232" i="2"/>
  <c r="J230" i="2"/>
  <c r="BK228" i="2"/>
  <c r="J227" i="2"/>
  <c r="BK225" i="2"/>
  <c r="J222" i="2"/>
  <c r="BK220" i="2"/>
  <c r="BK218" i="2"/>
  <c r="BK216" i="2"/>
  <c r="J214" i="2"/>
  <c r="BK212" i="2"/>
  <c r="BK210" i="2"/>
  <c r="BK209" i="2"/>
  <c r="J205" i="2"/>
  <c r="BK203" i="2"/>
  <c r="BK201" i="2"/>
  <c r="J197" i="2"/>
  <c r="BK194" i="2"/>
  <c r="J192" i="2"/>
  <c r="BK190" i="2"/>
  <c r="BK187" i="2"/>
  <c r="BK185" i="2"/>
  <c r="J184" i="2"/>
  <c r="J182" i="2"/>
  <c r="BK180" i="2"/>
  <c r="J177" i="2"/>
  <c r="J175" i="2"/>
  <c r="J172" i="2"/>
  <c r="J170" i="2"/>
  <c r="BK168" i="2"/>
  <c r="J162" i="2"/>
  <c r="BK160" i="2"/>
  <c r="J159" i="2"/>
  <c r="BK157" i="2"/>
  <c r="BK154" i="2"/>
  <c r="J152" i="2"/>
  <c r="J150" i="2"/>
  <c r="BK147" i="2"/>
  <c r="J142" i="2"/>
  <c r="BK140" i="2"/>
  <c r="BK138" i="2"/>
  <c r="J159" i="3"/>
  <c r="J158" i="3"/>
  <c r="J157" i="3"/>
  <c r="J156" i="3"/>
  <c r="J155" i="3"/>
  <c r="J154" i="3"/>
  <c r="J153" i="3"/>
  <c r="J152" i="3"/>
  <c r="J151" i="3"/>
  <c r="J150" i="3"/>
  <c r="J149" i="3"/>
  <c r="BK148" i="3"/>
  <c r="BK147" i="3"/>
  <c r="J146" i="3"/>
  <c r="J145" i="3"/>
  <c r="J144" i="3"/>
  <c r="J143" i="3"/>
  <c r="J142" i="3"/>
  <c r="BK141" i="3"/>
  <c r="BK140" i="3"/>
  <c r="J139" i="3"/>
  <c r="J138" i="3"/>
  <c r="J137" i="3"/>
  <c r="J136" i="3"/>
  <c r="BK135" i="3"/>
  <c r="BK134" i="3"/>
  <c r="J133" i="3"/>
  <c r="J132" i="3"/>
  <c r="J131" i="3"/>
  <c r="J130" i="3"/>
  <c r="J129" i="3"/>
  <c r="BK128" i="3"/>
  <c r="BK127" i="3"/>
  <c r="J126" i="3"/>
  <c r="J125" i="3"/>
  <c r="J124" i="3"/>
  <c r="J123" i="3"/>
  <c r="BK122" i="3"/>
  <c r="BK121" i="3"/>
  <c r="J200" i="4"/>
  <c r="BK197" i="4"/>
  <c r="BK194" i="4"/>
  <c r="BK189" i="4"/>
  <c r="J187" i="4"/>
  <c r="J185" i="4"/>
  <c r="J183" i="4"/>
  <c r="J179" i="4"/>
  <c r="J177" i="4"/>
  <c r="BK175" i="4"/>
  <c r="J173" i="4"/>
  <c r="BK172" i="4"/>
  <c r="J170" i="4"/>
  <c r="BK168" i="4"/>
  <c r="BK165" i="4"/>
  <c r="J162" i="4"/>
  <c r="BK160" i="4"/>
  <c r="BK159" i="4"/>
  <c r="J159" i="4"/>
  <c r="J158" i="4"/>
  <c r="J156" i="4"/>
  <c r="J155" i="4"/>
  <c r="BK153" i="4"/>
  <c r="J151" i="4"/>
  <c r="J149" i="4"/>
  <c r="BK147" i="4"/>
  <c r="BK144" i="4"/>
  <c r="J142" i="4"/>
  <c r="J139" i="4"/>
  <c r="BK137" i="4"/>
  <c r="J136" i="4"/>
  <c r="J133" i="4"/>
  <c r="J131" i="4"/>
  <c r="BK201" i="4"/>
  <c r="BK199" i="4"/>
  <c r="J197" i="4"/>
  <c r="J194" i="4"/>
  <c r="J189" i="4"/>
  <c r="BK188" i="4"/>
  <c r="BK187" i="4"/>
  <c r="BK186" i="4"/>
  <c r="BK185" i="4"/>
  <c r="BK183" i="4"/>
  <c r="J180" i="4"/>
  <c r="BK178" i="4"/>
  <c r="J176" i="4"/>
  <c r="BK174" i="4"/>
  <c r="J172" i="4"/>
  <c r="BK170" i="4"/>
  <c r="J168" i="4"/>
  <c r="BK166" i="4"/>
  <c r="J163" i="4"/>
  <c r="J161" i="4"/>
  <c r="J153" i="4"/>
  <c r="J150" i="4"/>
  <c r="J148" i="4"/>
  <c r="BK146" i="4"/>
  <c r="BK143" i="4"/>
  <c r="J140" i="4"/>
  <c r="BK138" i="4"/>
  <c r="BK136" i="4"/>
  <c r="BK133" i="4"/>
  <c r="BK131" i="4"/>
  <c r="J253" i="2"/>
  <c r="BK251" i="2"/>
  <c r="BK247" i="2"/>
  <c r="J246" i="2"/>
  <c r="J244" i="2"/>
  <c r="J242" i="2"/>
  <c r="J238" i="2"/>
  <c r="BK235" i="2"/>
  <c r="BK232" i="2"/>
  <c r="BK230" i="2"/>
  <c r="J228" i="2"/>
  <c r="BK227" i="2"/>
  <c r="J225" i="2"/>
  <c r="BK222" i="2"/>
  <c r="J220" i="2"/>
  <c r="J218" i="2"/>
  <c r="J216" i="2"/>
  <c r="BK214" i="2"/>
  <c r="J211" i="2"/>
  <c r="J209" i="2"/>
  <c r="J206" i="2"/>
  <c r="BK204" i="2"/>
  <c r="BK202" i="2"/>
  <c r="J199" i="2"/>
  <c r="BK197" i="2"/>
  <c r="J194" i="2"/>
  <c r="BK192" i="2"/>
  <c r="J190" i="2"/>
  <c r="J188" i="2"/>
  <c r="BK186" i="2"/>
  <c r="BK184" i="2"/>
  <c r="BK182" i="2"/>
  <c r="J180" i="2"/>
  <c r="BK177" i="2"/>
  <c r="BK175" i="2"/>
  <c r="BK172" i="2"/>
  <c r="BK170" i="2"/>
  <c r="J168" i="2"/>
  <c r="BK162" i="2"/>
  <c r="J161" i="2"/>
  <c r="BK159" i="2"/>
  <c r="J156" i="2"/>
  <c r="BK155" i="2"/>
  <c r="BK153" i="2"/>
  <c r="BK150" i="2"/>
  <c r="BK146" i="2"/>
  <c r="BK145" i="2"/>
  <c r="J145" i="2"/>
  <c r="J144" i="2"/>
  <c r="J143" i="2"/>
  <c r="J140" i="2"/>
  <c r="J138" i="2"/>
  <c r="AS94" i="1"/>
  <c r="J251" i="2"/>
  <c r="J247" i="2"/>
  <c r="J245" i="2"/>
  <c r="BK242" i="2"/>
  <c r="BK239" i="2"/>
  <c r="J237" i="2"/>
  <c r="J234" i="2"/>
  <c r="BK231" i="2"/>
  <c r="BK229" i="2"/>
  <c r="BK226" i="2"/>
  <c r="J224" i="2"/>
  <c r="BK221" i="2"/>
  <c r="J219" i="2"/>
  <c r="BK217" i="2"/>
  <c r="BK215" i="2"/>
  <c r="BK211" i="2"/>
  <c r="BK208" i="2"/>
  <c r="BK206" i="2"/>
  <c r="J204" i="2"/>
  <c r="J202" i="2"/>
  <c r="BK199" i="2"/>
  <c r="BK198" i="2"/>
  <c r="J195" i="2"/>
  <c r="J193" i="2"/>
  <c r="J191" i="2"/>
  <c r="J189" i="2"/>
  <c r="BK188" i="2"/>
  <c r="J186" i="2"/>
  <c r="J183" i="2"/>
  <c r="BK181" i="2"/>
  <c r="J178" i="2"/>
  <c r="BK176" i="2"/>
  <c r="J174" i="2"/>
  <c r="J171" i="2"/>
  <c r="J169" i="2"/>
  <c r="BK167" i="2"/>
  <c r="BK164" i="2"/>
  <c r="BK161" i="2"/>
  <c r="BK158" i="2"/>
  <c r="BK156" i="2"/>
  <c r="J155" i="2"/>
  <c r="J153" i="2"/>
  <c r="J151" i="2"/>
  <c r="J148" i="2"/>
  <c r="J147" i="2"/>
  <c r="BK141" i="2"/>
  <c r="J139" i="2"/>
  <c r="BK159" i="3"/>
  <c r="BK158" i="3"/>
  <c r="BK157" i="3"/>
  <c r="BK156" i="3"/>
  <c r="BK155" i="3"/>
  <c r="BK154" i="3"/>
  <c r="BK153" i="3"/>
  <c r="BK152" i="3"/>
  <c r="BK151" i="3"/>
  <c r="BK150" i="3"/>
  <c r="BK149" i="3"/>
  <c r="J148" i="3"/>
  <c r="J147" i="3"/>
  <c r="BK146" i="3"/>
  <c r="BK145" i="3"/>
  <c r="BK144" i="3"/>
  <c r="BK143" i="3"/>
  <c r="BK142" i="3"/>
  <c r="J141" i="3"/>
  <c r="J140" i="3"/>
  <c r="BK139" i="3"/>
  <c r="BK138" i="3"/>
  <c r="BK137" i="3"/>
  <c r="BK136" i="3"/>
  <c r="J135" i="3"/>
  <c r="J134" i="3"/>
  <c r="BK133" i="3"/>
  <c r="BK132" i="3"/>
  <c r="BK131" i="3"/>
  <c r="BK130" i="3"/>
  <c r="BK129" i="3"/>
  <c r="J128" i="3"/>
  <c r="J127" i="3"/>
  <c r="BK126" i="3"/>
  <c r="BK125" i="3"/>
  <c r="BK124" i="3"/>
  <c r="BK123" i="3"/>
  <c r="J122" i="3"/>
  <c r="J121" i="3"/>
  <c r="J201" i="4"/>
  <c r="J199" i="4"/>
  <c r="J196" i="4"/>
  <c r="J191" i="4"/>
  <c r="J188" i="4"/>
  <c r="J186" i="4"/>
  <c r="BK184" i="4"/>
  <c r="J182" i="4"/>
  <c r="BK180" i="4"/>
  <c r="J178" i="4"/>
  <c r="BK176" i="4"/>
  <c r="J174" i="4"/>
  <c r="BK171" i="4"/>
  <c r="J169" i="4"/>
  <c r="J167" i="4"/>
  <c r="J166" i="4"/>
  <c r="BK163" i="4"/>
  <c r="BK161" i="4"/>
  <c r="J160" i="4"/>
  <c r="BK158" i="4"/>
  <c r="BK156" i="4"/>
  <c r="BK155" i="4"/>
  <c r="BK154" i="4"/>
  <c r="J152" i="4"/>
  <c r="BK150" i="4"/>
  <c r="BK148" i="4"/>
  <c r="J146" i="4"/>
  <c r="BK145" i="4"/>
  <c r="J143" i="4"/>
  <c r="BK140" i="4"/>
  <c r="J138" i="4"/>
  <c r="J134" i="4"/>
  <c r="BK132" i="4"/>
  <c r="BK200" i="4"/>
  <c r="BK196" i="4"/>
  <c r="BK191" i="4"/>
  <c r="J184" i="4"/>
  <c r="BK182" i="4"/>
  <c r="BK179" i="4"/>
  <c r="BK177" i="4"/>
  <c r="J175" i="4"/>
  <c r="BK173" i="4"/>
  <c r="J171" i="4"/>
  <c r="BK169" i="4"/>
  <c r="BK167" i="4"/>
  <c r="J165" i="4"/>
  <c r="BK162" i="4"/>
  <c r="J154" i="4"/>
  <c r="BK152" i="4"/>
  <c r="BK151" i="4"/>
  <c r="BK149" i="4"/>
  <c r="J147" i="4"/>
  <c r="J145" i="4"/>
  <c r="J144" i="4"/>
  <c r="BK142" i="4"/>
  <c r="BK139" i="4"/>
  <c r="J137" i="4"/>
  <c r="BK134" i="4"/>
  <c r="J132" i="4"/>
  <c r="P137" i="2" l="1"/>
  <c r="T137" i="2"/>
  <c r="P149" i="2"/>
  <c r="T149" i="2"/>
  <c r="P166" i="2"/>
  <c r="T166" i="2"/>
  <c r="R173" i="2"/>
  <c r="BK179" i="2"/>
  <c r="J179" i="2" s="1"/>
  <c r="J104" i="2" s="1"/>
  <c r="R179" i="2"/>
  <c r="BK196" i="2"/>
  <c r="J196" i="2"/>
  <c r="J105" i="2" s="1"/>
  <c r="R196" i="2"/>
  <c r="T196" i="2"/>
  <c r="P200" i="2"/>
  <c r="T200" i="2"/>
  <c r="P207" i="2"/>
  <c r="T207" i="2"/>
  <c r="P213" i="2"/>
  <c r="T213" i="2"/>
  <c r="P223" i="2"/>
  <c r="T223" i="2"/>
  <c r="P233" i="2"/>
  <c r="T233" i="2"/>
  <c r="P236" i="2"/>
  <c r="T236" i="2"/>
  <c r="P240" i="2"/>
  <c r="T240" i="2"/>
  <c r="P243" i="2"/>
  <c r="T243" i="2"/>
  <c r="P249" i="2"/>
  <c r="P248" i="2"/>
  <c r="R249" i="2"/>
  <c r="R248" i="2"/>
  <c r="BK120" i="3"/>
  <c r="J120" i="3" s="1"/>
  <c r="J98" i="3" s="1"/>
  <c r="T120" i="3"/>
  <c r="T119" i="3" s="1"/>
  <c r="T118" i="3" s="1"/>
  <c r="BK130" i="4"/>
  <c r="J130" i="4"/>
  <c r="J98" i="4"/>
  <c r="R130" i="4"/>
  <c r="T130" i="4"/>
  <c r="P135" i="4"/>
  <c r="BK141" i="4"/>
  <c r="J141" i="4"/>
  <c r="J100" i="4"/>
  <c r="R141" i="4"/>
  <c r="BK157" i="4"/>
  <c r="J157" i="4" s="1"/>
  <c r="J101" i="4" s="1"/>
  <c r="P157" i="4"/>
  <c r="BK164" i="4"/>
  <c r="J164" i="4"/>
  <c r="J102" i="4"/>
  <c r="R164" i="4"/>
  <c r="BK181" i="4"/>
  <c r="J181" i="4" s="1"/>
  <c r="J103" i="4" s="1"/>
  <c r="R181" i="4"/>
  <c r="BK195" i="4"/>
  <c r="J195" i="4" s="1"/>
  <c r="J107" i="4" s="1"/>
  <c r="R195" i="4"/>
  <c r="BK198" i="4"/>
  <c r="J198" i="4" s="1"/>
  <c r="J108" i="4" s="1"/>
  <c r="R198" i="4"/>
  <c r="BK137" i="2"/>
  <c r="J137" i="2" s="1"/>
  <c r="J98" i="2" s="1"/>
  <c r="R137" i="2"/>
  <c r="BK149" i="2"/>
  <c r="J149" i="2" s="1"/>
  <c r="J99" i="2" s="1"/>
  <c r="R149" i="2"/>
  <c r="BK166" i="2"/>
  <c r="J166" i="2" s="1"/>
  <c r="J102" i="2" s="1"/>
  <c r="R166" i="2"/>
  <c r="BK173" i="2"/>
  <c r="J173" i="2" s="1"/>
  <c r="J103" i="2" s="1"/>
  <c r="P173" i="2"/>
  <c r="T173" i="2"/>
  <c r="P179" i="2"/>
  <c r="T179" i="2"/>
  <c r="P196" i="2"/>
  <c r="BK200" i="2"/>
  <c r="J200" i="2" s="1"/>
  <c r="J106" i="2" s="1"/>
  <c r="R200" i="2"/>
  <c r="BK207" i="2"/>
  <c r="J207" i="2" s="1"/>
  <c r="J107" i="2" s="1"/>
  <c r="R207" i="2"/>
  <c r="BK213" i="2"/>
  <c r="J213" i="2" s="1"/>
  <c r="J108" i="2" s="1"/>
  <c r="R213" i="2"/>
  <c r="BK223" i="2"/>
  <c r="J223" i="2" s="1"/>
  <c r="J109" i="2" s="1"/>
  <c r="R223" i="2"/>
  <c r="BK233" i="2"/>
  <c r="J233" i="2" s="1"/>
  <c r="J110" i="2" s="1"/>
  <c r="R233" i="2"/>
  <c r="BK236" i="2"/>
  <c r="J236" i="2" s="1"/>
  <c r="J111" i="2" s="1"/>
  <c r="R236" i="2"/>
  <c r="BK240" i="2"/>
  <c r="J240" i="2" s="1"/>
  <c r="J112" i="2" s="1"/>
  <c r="R240" i="2"/>
  <c r="BK243" i="2"/>
  <c r="J243" i="2" s="1"/>
  <c r="J113" i="2" s="1"/>
  <c r="R243" i="2"/>
  <c r="BK249" i="2"/>
  <c r="J249" i="2" s="1"/>
  <c r="J115" i="2" s="1"/>
  <c r="T249" i="2"/>
  <c r="T248" i="2" s="1"/>
  <c r="P120" i="3"/>
  <c r="P119" i="3" s="1"/>
  <c r="P118" i="3" s="1"/>
  <c r="AU96" i="1" s="1"/>
  <c r="R120" i="3"/>
  <c r="R119" i="3"/>
  <c r="R118" i="3"/>
  <c r="P130" i="4"/>
  <c r="BK135" i="4"/>
  <c r="J135" i="4" s="1"/>
  <c r="J99" i="4" s="1"/>
  <c r="R135" i="4"/>
  <c r="T135" i="4"/>
  <c r="P141" i="4"/>
  <c r="T141" i="4"/>
  <c r="R157" i="4"/>
  <c r="T157" i="4"/>
  <c r="P164" i="4"/>
  <c r="T164" i="4"/>
  <c r="P181" i="4"/>
  <c r="T181" i="4"/>
  <c r="P195" i="4"/>
  <c r="T195" i="4"/>
  <c r="P198" i="4"/>
  <c r="T198" i="4"/>
  <c r="BK163" i="2"/>
  <c r="J163" i="2"/>
  <c r="J100" i="2"/>
  <c r="BK190" i="4"/>
  <c r="J190" i="4"/>
  <c r="J104" i="4"/>
  <c r="BK193" i="4"/>
  <c r="J193" i="4" s="1"/>
  <c r="J106" i="4" s="1"/>
  <c r="E85" i="4"/>
  <c r="F92" i="4"/>
  <c r="BF134" i="4"/>
  <c r="BF138" i="4"/>
  <c r="BF139" i="4"/>
  <c r="BF140" i="4"/>
  <c r="BF142" i="4"/>
  <c r="BF143" i="4"/>
  <c r="BF144" i="4"/>
  <c r="BF145" i="4"/>
  <c r="BF146" i="4"/>
  <c r="BF147" i="4"/>
  <c r="BF149" i="4"/>
  <c r="BF152" i="4"/>
  <c r="BF153" i="4"/>
  <c r="BF160" i="4"/>
  <c r="BF162" i="4"/>
  <c r="BF166" i="4"/>
  <c r="BF167" i="4"/>
  <c r="BF169" i="4"/>
  <c r="BF170" i="4"/>
  <c r="BF171" i="4"/>
  <c r="BF174" i="4"/>
  <c r="BF175" i="4"/>
  <c r="BF179" i="4"/>
  <c r="BF180" i="4"/>
  <c r="BF183" i="4"/>
  <c r="BF188" i="4"/>
  <c r="BF194" i="4"/>
  <c r="BF196" i="4"/>
  <c r="BF199" i="4"/>
  <c r="BF201" i="4"/>
  <c r="J89" i="4"/>
  <c r="J91" i="4"/>
  <c r="J92" i="4"/>
  <c r="BF131" i="4"/>
  <c r="BF132" i="4"/>
  <c r="BF133" i="4"/>
  <c r="BF136" i="4"/>
  <c r="BF137" i="4"/>
  <c r="BF148" i="4"/>
  <c r="BF150" i="4"/>
  <c r="BF151" i="4"/>
  <c r="BF154" i="4"/>
  <c r="BF155" i="4"/>
  <c r="BF156" i="4"/>
  <c r="BF158" i="4"/>
  <c r="BF159" i="4"/>
  <c r="BF161" i="4"/>
  <c r="BF163" i="4"/>
  <c r="BF165" i="4"/>
  <c r="BF168" i="4"/>
  <c r="BF172" i="4"/>
  <c r="BF173" i="4"/>
  <c r="BF176" i="4"/>
  <c r="BF177" i="4"/>
  <c r="BF178" i="4"/>
  <c r="BF182" i="4"/>
  <c r="BF184" i="4"/>
  <c r="BF185" i="4"/>
  <c r="BF186" i="4"/>
  <c r="BF187" i="4"/>
  <c r="BF189" i="4"/>
  <c r="BF191" i="4"/>
  <c r="BF197" i="4"/>
  <c r="BF200" i="4"/>
  <c r="E85" i="3"/>
  <c r="J89" i="3"/>
  <c r="J91" i="3"/>
  <c r="F92" i="3"/>
  <c r="J92" i="3"/>
  <c r="BF121" i="3"/>
  <c r="BF122" i="3"/>
  <c r="BF123" i="3"/>
  <c r="BF124" i="3"/>
  <c r="BF125" i="3"/>
  <c r="BF126" i="3"/>
  <c r="BF127" i="3"/>
  <c r="BF128" i="3"/>
  <c r="BF129" i="3"/>
  <c r="BF130" i="3"/>
  <c r="BF131" i="3"/>
  <c r="BF132" i="3"/>
  <c r="BF133" i="3"/>
  <c r="BF134" i="3"/>
  <c r="BF135" i="3"/>
  <c r="BF136" i="3"/>
  <c r="BF137" i="3"/>
  <c r="BF138" i="3"/>
  <c r="BF139" i="3"/>
  <c r="BF140" i="3"/>
  <c r="BF141" i="3"/>
  <c r="BF142" i="3"/>
  <c r="BF143" i="3"/>
  <c r="BF144" i="3"/>
  <c r="BF145" i="3"/>
  <c r="BF146" i="3"/>
  <c r="BF147" i="3"/>
  <c r="BF148" i="3"/>
  <c r="BF149" i="3"/>
  <c r="BF150" i="3"/>
  <c r="BF151" i="3"/>
  <c r="BF152" i="3"/>
  <c r="BF153" i="3"/>
  <c r="BF154" i="3"/>
  <c r="BF155" i="3"/>
  <c r="BF156" i="3"/>
  <c r="BF157" i="3"/>
  <c r="BF158" i="3"/>
  <c r="BF159" i="3"/>
  <c r="E85" i="2"/>
  <c r="J89" i="2"/>
  <c r="J91" i="2"/>
  <c r="BF140" i="2"/>
  <c r="BF141" i="2"/>
  <c r="BF146" i="2"/>
  <c r="BF147" i="2"/>
  <c r="BF150" i="2"/>
  <c r="BF151" i="2"/>
  <c r="BF152" i="2"/>
  <c r="BF153" i="2"/>
  <c r="BF154" i="2"/>
  <c r="BF155" i="2"/>
  <c r="BF157" i="2"/>
  <c r="BF160" i="2"/>
  <c r="BF161" i="2"/>
  <c r="BF164" i="2"/>
  <c r="BF167" i="2"/>
  <c r="BF168" i="2"/>
  <c r="BF169" i="2"/>
  <c r="BF170" i="2"/>
  <c r="BF171" i="2"/>
  <c r="BF176" i="2"/>
  <c r="BF177" i="2"/>
  <c r="BF181" i="2"/>
  <c r="BF182" i="2"/>
  <c r="BF183" i="2"/>
  <c r="BF184" i="2"/>
  <c r="BF185" i="2"/>
  <c r="BF187" i="2"/>
  <c r="BF190" i="2"/>
  <c r="BF191" i="2"/>
  <c r="BF192" i="2"/>
  <c r="BF198" i="2"/>
  <c r="BF199" i="2"/>
  <c r="BF202" i="2"/>
  <c r="BF203" i="2"/>
  <c r="BF205" i="2"/>
  <c r="BF206" i="2"/>
  <c r="BF210" i="2"/>
  <c r="BF215" i="2"/>
  <c r="BF218" i="2"/>
  <c r="BF221" i="2"/>
  <c r="BF222" i="2"/>
  <c r="BF226" i="2"/>
  <c r="BF229" i="2"/>
  <c r="BF230" i="2"/>
  <c r="BF232" i="2"/>
  <c r="BF239" i="2"/>
  <c r="BF242" i="2"/>
  <c r="BF244" i="2"/>
  <c r="BF245" i="2"/>
  <c r="BF246" i="2"/>
  <c r="BF247" i="2"/>
  <c r="BF250" i="2"/>
  <c r="BF253" i="2"/>
  <c r="F92" i="2"/>
  <c r="J92" i="2"/>
  <c r="BF138" i="2"/>
  <c r="BF139" i="2"/>
  <c r="BF142" i="2"/>
  <c r="BF143" i="2"/>
  <c r="BF144" i="2"/>
  <c r="BF145" i="2"/>
  <c r="BF148" i="2"/>
  <c r="BF156" i="2"/>
  <c r="BF158" i="2"/>
  <c r="BF159" i="2"/>
  <c r="BF162" i="2"/>
  <c r="BF172" i="2"/>
  <c r="BF174" i="2"/>
  <c r="BF175" i="2"/>
  <c r="BF178" i="2"/>
  <c r="BF180" i="2"/>
  <c r="BF186" i="2"/>
  <c r="BF188" i="2"/>
  <c r="BF189" i="2"/>
  <c r="BF193" i="2"/>
  <c r="BF194" i="2"/>
  <c r="BF195" i="2"/>
  <c r="BF197" i="2"/>
  <c r="BF201" i="2"/>
  <c r="BF204" i="2"/>
  <c r="BF208" i="2"/>
  <c r="BF209" i="2"/>
  <c r="BF211" i="2"/>
  <c r="BF212" i="2"/>
  <c r="BF214" i="2"/>
  <c r="BF216" i="2"/>
  <c r="BF217" i="2"/>
  <c r="BF219" i="2"/>
  <c r="BF220" i="2"/>
  <c r="BF224" i="2"/>
  <c r="BF225" i="2"/>
  <c r="BF227" i="2"/>
  <c r="BF228" i="2"/>
  <c r="BF231" i="2"/>
  <c r="BF234" i="2"/>
  <c r="BF235" i="2"/>
  <c r="BF237" i="2"/>
  <c r="BF238" i="2"/>
  <c r="BF241" i="2"/>
  <c r="BF251" i="2"/>
  <c r="BF252" i="2"/>
  <c r="BF254" i="2"/>
  <c r="J33" i="2"/>
  <c r="AV95" i="1" s="1"/>
  <c r="F35" i="2"/>
  <c r="BB95" i="1" s="1"/>
  <c r="F36" i="2"/>
  <c r="BC95" i="1"/>
  <c r="F33" i="2"/>
  <c r="AZ95" i="1" s="1"/>
  <c r="F37" i="2"/>
  <c r="BD95" i="1" s="1"/>
  <c r="F33" i="3"/>
  <c r="AZ96" i="1" s="1"/>
  <c r="J33" i="3"/>
  <c r="AV96" i="1"/>
  <c r="F35" i="3"/>
  <c r="BB96" i="1" s="1"/>
  <c r="F36" i="3"/>
  <c r="BC96" i="1" s="1"/>
  <c r="F37" i="3"/>
  <c r="BD96" i="1" s="1"/>
  <c r="J33" i="4"/>
  <c r="AV97" i="1"/>
  <c r="F36" i="4"/>
  <c r="BC97" i="1" s="1"/>
  <c r="F33" i="4"/>
  <c r="AZ97" i="1" s="1"/>
  <c r="F35" i="4"/>
  <c r="BB97" i="1" s="1"/>
  <c r="F37" i="4"/>
  <c r="BD97" i="1"/>
  <c r="P129" i="4" l="1"/>
  <c r="P128" i="4" s="1"/>
  <c r="AU97" i="1" s="1"/>
  <c r="R165" i="2"/>
  <c r="T129" i="4"/>
  <c r="T128" i="4"/>
  <c r="R129" i="4"/>
  <c r="R128" i="4"/>
  <c r="T165" i="2"/>
  <c r="T136" i="2"/>
  <c r="R136" i="2"/>
  <c r="R135" i="2" s="1"/>
  <c r="P165" i="2"/>
  <c r="P136" i="2"/>
  <c r="BK165" i="2"/>
  <c r="J165" i="2"/>
  <c r="J101" i="2" s="1"/>
  <c r="BK129" i="4"/>
  <c r="J129" i="4"/>
  <c r="J97" i="4" s="1"/>
  <c r="BK192" i="4"/>
  <c r="J192" i="4"/>
  <c r="J105" i="4"/>
  <c r="BK136" i="2"/>
  <c r="J136" i="2" s="1"/>
  <c r="J97" i="2" s="1"/>
  <c r="BK248" i="2"/>
  <c r="J248" i="2" s="1"/>
  <c r="J114" i="2" s="1"/>
  <c r="BK119" i="3"/>
  <c r="J119" i="3"/>
  <c r="J97" i="3"/>
  <c r="F34" i="2"/>
  <c r="BA95" i="1" s="1"/>
  <c r="F34" i="3"/>
  <c r="BA96" i="1" s="1"/>
  <c r="J34" i="4"/>
  <c r="AW97" i="1"/>
  <c r="AT97" i="1"/>
  <c r="AZ94" i="1"/>
  <c r="W29" i="1" s="1"/>
  <c r="BB94" i="1"/>
  <c r="W31" i="1"/>
  <c r="J34" i="2"/>
  <c r="AW95" i="1"/>
  <c r="AT95" i="1"/>
  <c r="J34" i="3"/>
  <c r="AW96" i="1"/>
  <c r="AT96" i="1" s="1"/>
  <c r="F34" i="4"/>
  <c r="BA97" i="1"/>
  <c r="BD94" i="1"/>
  <c r="W33" i="1" s="1"/>
  <c r="BC94" i="1"/>
  <c r="W32" i="1"/>
  <c r="T135" i="2" l="1"/>
  <c r="P135" i="2"/>
  <c r="AU95" i="1"/>
  <c r="BK135" i="2"/>
  <c r="J135" i="2"/>
  <c r="J96" i="2"/>
  <c r="BK118" i="3"/>
  <c r="J118" i="3"/>
  <c r="J96" i="3" s="1"/>
  <c r="BK128" i="4"/>
  <c r="J128" i="4"/>
  <c r="J96" i="4"/>
  <c r="AU94" i="1"/>
  <c r="BA94" i="1"/>
  <c r="W30" i="1"/>
  <c r="AX94" i="1"/>
  <c r="AV94" i="1"/>
  <c r="AK29" i="1" s="1"/>
  <c r="AY94" i="1"/>
  <c r="J30" i="4" l="1"/>
  <c r="AG97" i="1" s="1"/>
  <c r="J30" i="2"/>
  <c r="AG95" i="1"/>
  <c r="J30" i="3"/>
  <c r="AG96" i="1"/>
  <c r="AW94" i="1"/>
  <c r="AK30" i="1"/>
  <c r="J39" i="3" l="1"/>
  <c r="J39" i="2"/>
  <c r="J39" i="4"/>
  <c r="AN97" i="1"/>
  <c r="AN95" i="1"/>
  <c r="AN96" i="1"/>
  <c r="AG94" i="1"/>
  <c r="AK26" i="1"/>
  <c r="AT94" i="1"/>
  <c r="AN94" i="1"/>
  <c r="AK35" i="1" l="1"/>
</calcChain>
</file>

<file path=xl/sharedStrings.xml><?xml version="1.0" encoding="utf-8"?>
<sst xmlns="http://schemas.openxmlformats.org/spreadsheetml/2006/main" count="3526" uniqueCount="817">
  <si>
    <t>Export Komplet</t>
  </si>
  <si>
    <t/>
  </si>
  <si>
    <t>2.0</t>
  </si>
  <si>
    <t>False</t>
  </si>
  <si>
    <t>{32f1dc51-c82c-4945-bef3-aa47b2909400}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</si>
  <si>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</si>
  <si>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</si>
  <si>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</si>
  <si>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</si>
  <si>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</si>
  <si>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</si>
  <si>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</si>
  <si>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</si>
  <si>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A295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</si>
  <si>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</si>
  <si>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</si>
  <si>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Dvojlesňovňa Psíčová</t>
  </si>
  <si>
    <t>JKSO:</t>
  </si>
  <si>
    <t>KS:</t>
  </si>
  <si>
    <t>Miesto:</t>
  </si>
  <si>
    <t>kat. územie Sedliská</t>
  </si>
  <si>
    <t>Dátum:</t>
  </si>
  <si>
    <t>28. 2. 2022</t>
  </si>
  <si>
    <t>Objednávateľ:</t>
  </si>
  <si>
    <t>IČO:</t>
  </si>
  <si>
    <t>LESY Slovenskej republiky</t>
  </si>
  <si>
    <t>IČ DPH:</t>
  </si>
  <si>
    <t>Zhotoviteľ:</t>
  </si>
  <si>
    <t>Vyplň údaj</t>
  </si>
  <si>
    <t>True</t>
  </si>
  <si>
    <t>Projektant:</t>
  </si>
  <si>
    <t xml:space="preserve"> 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</si>
  <si>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</si>
  <si>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</si>
  <si>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</si>
  <si>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</si>
  <si>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</si>
  <si>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</si>
  <si>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</si>
  <si>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</si>
  <si>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</si>
  <si>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</si>
  <si>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</si>
  <si>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</si>
  <si>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</si>
  <si>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</si>
  <si>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</si>
  <si>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</si>
  <si>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</si>
  <si>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</si>
  <si>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</si>
  <si>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</si>
  <si>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</si>
  <si>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</si>
  <si>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</si>
  <si>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</si>
  <si>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</si>
  <si>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</si>
  <si>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</si>
  <si>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</si>
  <si>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</si>
  <si>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</si>
  <si>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</si>
  <si>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</si>
  <si>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</si>
  <si>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</si>
  <si>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</si>
  <si>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</si>
  <si>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</si>
  <si>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</si>
  <si>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</si>
  <si>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</si>
  <si>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</si>
  <si>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</si>
  <si>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</si>
  <si>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</si>
  <si>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</si>
  <si>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</si>
  <si>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</si>
  <si>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</si>
  <si>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Architektonicko-stavebné riešenie</t>
  </si>
  <si>
    <t>STA</t>
  </si>
  <si>
    <t>1</t>
  </si>
  <si>
    <t>{429e019e-1f61-40a5-b276-cf629355ec3c}</t>
  </si>
  <si>
    <t>02</t>
  </si>
  <si>
    <t>Elektroinštalácia</t>
  </si>
  <si>
    <t>{23385008-42f1-43d5-b996-0f8df44dbba1}</t>
  </si>
  <si>
    <t>03</t>
  </si>
  <si>
    <t>Ústredné vykurovanie</t>
  </si>
  <si>
    <t>{2f9c6e59-c470-4987-bac2-310f67242723}</t>
  </si>
  <si>
    <t>KRYCÍ LIST ROZPOČTU</t>
  </si>
  <si>
    <t>Objekt:</t>
  </si>
  <si>
    <t>01 - Architektonicko-stavebné riešenie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</si>
  <si>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</si>
  <si>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</si>
  <si>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</si>
  <si>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</si>
  <si>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</si>
  <si>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</si>
  <si>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</si>
  <si>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</si>
  <si>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</si>
  <si>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</si>
  <si>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721 - Zdravotechnika - vnútorná kanalizácia</t>
  </si>
  <si>
    <t xml:space="preserve">    722 - Zdravotechnika - vnútorný vodovod</t>
  </si>
  <si>
    <t xml:space="preserve">    725 - Zdravotechnika - zariaďovacie predmety</t>
  </si>
  <si>
    <t xml:space="preserve">    735 - Ústredné kúrenie - vykurovacie telesá</t>
  </si>
  <si>
    <t xml:space="preserve">    766 - Konštrukcie stolárske</t>
  </si>
  <si>
    <t xml:space="preserve">    767 - Konštrukcie doplnkové kovové</t>
  </si>
  <si>
    <t xml:space="preserve">    771 - Podlahy z dlaždíc</t>
  </si>
  <si>
    <t xml:space="preserve">    775 - Podlahy vlysové a parketové</t>
  </si>
  <si>
    <t xml:space="preserve">    776 - Podlahy povlakové</t>
  </si>
  <si>
    <t xml:space="preserve">    781 - Obklady</t>
  </si>
  <si>
    <t xml:space="preserve">    783 - Nátery</t>
  </si>
  <si>
    <t xml:space="preserve">    784 - Maľby</t>
  </si>
  <si>
    <t>M - Práce a dodávky M</t>
  </si>
  <si>
    <t xml:space="preserve">    21-M - Elektromontáže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</si>
  <si>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</si>
  <si>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</si>
  <si>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</si>
  <si>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</si>
  <si>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</si>
  <si>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</si>
  <si>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</si>
  <si>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</si>
  <si>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</si>
  <si>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</si>
  <si>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</si>
  <si>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</si>
  <si>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</si>
  <si>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</si>
  <si>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</si>
  <si>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6</t>
  </si>
  <si>
    <t>Úpravy povrchov, podlahy, osadenie</t>
  </si>
  <si>
    <t>K</t>
  </si>
  <si>
    <t>611460125.S</t>
  </si>
  <si>
    <t>Príprava vnútorného podkladu stropov penetráciou pod nátery a maľby</t>
  </si>
  <si>
    <t>m2</t>
  </si>
  <si>
    <t>4</t>
  </si>
  <si>
    <t>2</t>
  </si>
  <si>
    <t>611460151.S</t>
  </si>
  <si>
    <t>Príprava vnútorného podkladu stropov cementovým prednástrekom, hr. 3 mm</t>
  </si>
  <si>
    <t>3</t>
  </si>
  <si>
    <t>611460383.S</t>
  </si>
  <si>
    <t>Vnútorná omietka stropov vápennocementová štuková (jemná), hr. 3 mm</t>
  </si>
  <si>
    <t>611481119.S</t>
  </si>
  <si>
    <t>Potiahnutie vnútorných stropov sklotextilnou mriežkou s celoplošným prilepením</t>
  </si>
  <si>
    <t>8</t>
  </si>
  <si>
    <t>5</t>
  </si>
  <si>
    <t>612460125.S</t>
  </si>
  <si>
    <t>Príprava vnútorného podkladu stien penetráciou pod nátery a maľby</t>
  </si>
  <si>
    <t>10</t>
  </si>
  <si>
    <t>612460383.S</t>
  </si>
  <si>
    <t>Vnútorná omietka stien vápennocementová štuková (jemná), hr. 3 mm</t>
  </si>
  <si>
    <t>16</t>
  </si>
  <si>
    <t>7</t>
  </si>
  <si>
    <t>612481031.S</t>
  </si>
  <si>
    <t>Rohový profil z pozinkovaného plechu pre hrúbku omietky 8 až 12 mm</t>
  </si>
  <si>
    <t>m</t>
  </si>
  <si>
    <t>18</t>
  </si>
  <si>
    <t>612481119.S</t>
  </si>
  <si>
    <t>Potiahnutie vnútorných stien sklotextilnou mriežkou s celoplošným prilepením</t>
  </si>
  <si>
    <t>9</t>
  </si>
  <si>
    <t>632001051.S</t>
  </si>
  <si>
    <t>Zhotovenie jednonásobného penetračného náteru pre potery a stierky</t>
  </si>
  <si>
    <t>22</t>
  </si>
  <si>
    <t>M</t>
  </si>
  <si>
    <t>585520008700.S</t>
  </si>
  <si>
    <t>Penetračný náter na nasiakavé podklady pod potery, samonivelizačné hmoty a stavebné lepidlá</t>
  </si>
  <si>
    <t>kg</t>
  </si>
  <si>
    <t>24</t>
  </si>
  <si>
    <t>11</t>
  </si>
  <si>
    <t>632452628.S</t>
  </si>
  <si>
    <t>Cementová samonivelizačná stierka, pevnosti v tlaku 20 MPa, hr. 20 mm</t>
  </si>
  <si>
    <t>26</t>
  </si>
  <si>
    <t>Ostatné konštrukcie a práce-búranie</t>
  </si>
  <si>
    <t>12</t>
  </si>
  <si>
    <t>941955002.S</t>
  </si>
  <si>
    <t>Lešenie ľahké pracovné pomocné s výškou lešeňovej podlahy nad 1,20 do 1,90 m</t>
  </si>
  <si>
    <t>28</t>
  </si>
  <si>
    <t>13</t>
  </si>
  <si>
    <t>952901111.S</t>
  </si>
  <si>
    <t>Vyčistenie budov pri výške podlaží do 4 m</t>
  </si>
  <si>
    <t>30</t>
  </si>
  <si>
    <t>14</t>
  </si>
  <si>
    <t>962031132.S</t>
  </si>
  <si>
    <t>Búranie priečok alebo vybúranie otvorov plochy nad 4 m2 z tehál pálených, plných alebo dutých hr. do 150 mm,  -0,19600t</t>
  </si>
  <si>
    <t>32</t>
  </si>
  <si>
    <t>15</t>
  </si>
  <si>
    <t>965081812.S</t>
  </si>
  <si>
    <t>Búranie dlažieb, z kamen., cement., terazzových, čadičových alebo keramických, hr. nad 10 mm,  -0,06500t</t>
  </si>
  <si>
    <t>34</t>
  </si>
  <si>
    <t>968061125.S</t>
  </si>
  <si>
    <t>Vyvesenie dreveného dverného krídla do suti plochy do 2 m2, -0,02400t</t>
  </si>
  <si>
    <t>ks</t>
  </si>
  <si>
    <t>36</t>
  </si>
  <si>
    <t>17</t>
  </si>
  <si>
    <t>974031153.S</t>
  </si>
  <si>
    <t>Vysekávanie rýh v akomkoľvek murive tehlovom na akúkoľvek maltu do hĺbky 100 mm a š. do 100 mm,  -0,01800t</t>
  </si>
  <si>
    <t>38</t>
  </si>
  <si>
    <t>978059531.S</t>
  </si>
  <si>
    <t>Odsekanie a odobratie obkladov stien z obkladačiek vnútorných vrátane podkladovej omietky nad 2 m2,  -0,06800t</t>
  </si>
  <si>
    <t>44</t>
  </si>
  <si>
    <t>19</t>
  </si>
  <si>
    <t>979011131.S</t>
  </si>
  <si>
    <t>Zvislá doprava sutiny po schodoch ručne do 3,5 m</t>
  </si>
  <si>
    <t>t</t>
  </si>
  <si>
    <t>46</t>
  </si>
  <si>
    <t>979011141.S</t>
  </si>
  <si>
    <t>Zvislá doprava sutiny po schodoch ručne, príplatok za každých ďalších 3,5 m</t>
  </si>
  <si>
    <t>48</t>
  </si>
  <si>
    <t>21</t>
  </si>
  <si>
    <t>979081111.S</t>
  </si>
  <si>
    <t>Odvoz sutiny a vybúraných hmôt na skládku do 1 km</t>
  </si>
  <si>
    <t>50</t>
  </si>
  <si>
    <t>979081121.S</t>
  </si>
  <si>
    <t>Odvoz sutiny a vybúraných hmôt na skládku za každý ďalší 1 km</t>
  </si>
  <si>
    <t>52</t>
  </si>
  <si>
    <t>23</t>
  </si>
  <si>
    <t>979082111.S</t>
  </si>
  <si>
    <t>Vnútrostavenisková doprava sutiny a vybúraných hmôt do 10 m</t>
  </si>
  <si>
    <t>54</t>
  </si>
  <si>
    <t>979089612.S</t>
  </si>
  <si>
    <t>Poplatok za skladovanie - iné odpady zo stavieb a demolácií (17 09), ostatné</t>
  </si>
  <si>
    <t>56</t>
  </si>
  <si>
    <t>99</t>
  </si>
  <si>
    <t>Presun hmôt HSV</t>
  </si>
  <si>
    <t>25</t>
  </si>
  <si>
    <t>999281111.S</t>
  </si>
  <si>
    <t>Presun hmôt pre opravy a údržbu objektov vrátane vonkajších plášťov výšky do 25 m</t>
  </si>
  <si>
    <t>58</t>
  </si>
  <si>
    <t>PSV</t>
  </si>
  <si>
    <t>Práce a dodávky PSV</t>
  </si>
  <si>
    <t>721</t>
  </si>
  <si>
    <t>Zdravotechnika - vnútorná kanalizácia</t>
  </si>
  <si>
    <t>721140806.S</t>
  </si>
  <si>
    <t>Demontáž potrubia z liatinových rúr odpadového alebo dažďového nad DN 100 do DN 200,  -0,03065t</t>
  </si>
  <si>
    <t>60</t>
  </si>
  <si>
    <t>27</t>
  </si>
  <si>
    <t>721172109.S</t>
  </si>
  <si>
    <t>Potrubie z PVC - U odpadové zvislé hrdlové Dxt 110x2,2 mm</t>
  </si>
  <si>
    <t>62</t>
  </si>
  <si>
    <t>721173208.S</t>
  </si>
  <si>
    <t>Potrubie z PVC - U odpadné pripájacie D 110 mm</t>
  </si>
  <si>
    <t>64</t>
  </si>
  <si>
    <t>29</t>
  </si>
  <si>
    <t>721290123.S</t>
  </si>
  <si>
    <t>Ostatné - skúška tesnosti kanalizácie v objektoch dymom do DN 300</t>
  </si>
  <si>
    <t>66</t>
  </si>
  <si>
    <t>721290822.S</t>
  </si>
  <si>
    <t>Vnútrostav. premiestnenie vybúraných hmôt vnútor. kanal. vodorovne do 100 m z budov vysokých do 12 m</t>
  </si>
  <si>
    <t>68</t>
  </si>
  <si>
    <t>31</t>
  </si>
  <si>
    <t>998721202.S</t>
  </si>
  <si>
    <t>Presun hmôt pre vnútornú kanalizáciu v objektoch výšky nad 6 do 12 m</t>
  </si>
  <si>
    <t>%</t>
  </si>
  <si>
    <t>70</t>
  </si>
  <si>
    <t>722</t>
  </si>
  <si>
    <t>Zdravotechnika - vnútorný vodovod</t>
  </si>
  <si>
    <t>722130802.S</t>
  </si>
  <si>
    <t>Demontáž potrubia z oceľových rúrok závitových nad DN 25 do DN 40,  -0,00497t</t>
  </si>
  <si>
    <t>72</t>
  </si>
  <si>
    <t>33</t>
  </si>
  <si>
    <t>722172100.S</t>
  </si>
  <si>
    <t>Potrubie z plastických rúr PP-R D 20 mm - PN10, polyfúznym zváraním</t>
  </si>
  <si>
    <t>74</t>
  </si>
  <si>
    <t>722172101.S</t>
  </si>
  <si>
    <t>Potrubie z plastických rúr PP-R D 25 mm - PN10, polyfúznym zváraním</t>
  </si>
  <si>
    <t>76</t>
  </si>
  <si>
    <t>35</t>
  </si>
  <si>
    <t>722290234.S</t>
  </si>
  <si>
    <t>Prepláchnutie a dezinfekcia vodovodného potrubia do DN 80</t>
  </si>
  <si>
    <t>78</t>
  </si>
  <si>
    <t>998722202.S</t>
  </si>
  <si>
    <t>Presun hmôt pre vnútorný vodovod v objektoch výšky nad 6 do 12 m</t>
  </si>
  <si>
    <t>80</t>
  </si>
  <si>
    <t>725</t>
  </si>
  <si>
    <t>Zdravotechnika - zariaďovacie predmety</t>
  </si>
  <si>
    <t>37</t>
  </si>
  <si>
    <t>725110811.S</t>
  </si>
  <si>
    <t>Demontáž záchoda splachovacieho s nádržou alebo s tlakovým splachovačom,  -0,01933t</t>
  </si>
  <si>
    <t>súb.</t>
  </si>
  <si>
    <t>82</t>
  </si>
  <si>
    <t>725210821.S</t>
  </si>
  <si>
    <t>Demontáž umývadiel alebo umývadielok bez výtokovej armatúry,  -0,01946t</t>
  </si>
  <si>
    <t>84</t>
  </si>
  <si>
    <t>39</t>
  </si>
  <si>
    <t>725220831.S</t>
  </si>
  <si>
    <t>Demontáž vane liatinovej rohovej,  -0.09510t</t>
  </si>
  <si>
    <t>86</t>
  </si>
  <si>
    <t>40</t>
  </si>
  <si>
    <t>725229113.S</t>
  </si>
  <si>
    <t>Montáž vane akrylátovej klasickej, bez výtokovej armatúry</t>
  </si>
  <si>
    <t>88</t>
  </si>
  <si>
    <t>41</t>
  </si>
  <si>
    <t>554210003600.S</t>
  </si>
  <si>
    <t>Vaňa akrylátová klasická pravouhlá</t>
  </si>
  <si>
    <t>90</t>
  </si>
  <si>
    <t>42</t>
  </si>
  <si>
    <t>725530826.S</t>
  </si>
  <si>
    <t>Demontáž elektrického zásobníkového ohrievača vody akumulačného do 800 l,  -0,69347t</t>
  </si>
  <si>
    <t>92</t>
  </si>
  <si>
    <t>43</t>
  </si>
  <si>
    <t>725539103.S</t>
  </si>
  <si>
    <t>Montáž elektrického ohrievača závesného zvislého do 120 L</t>
  </si>
  <si>
    <t>94</t>
  </si>
  <si>
    <t>541320005600.S</t>
  </si>
  <si>
    <t>Ohrievač vody elektrický tlakový závesný zvislý akumulačný, objem 120 l</t>
  </si>
  <si>
    <t>96</t>
  </si>
  <si>
    <t>45</t>
  </si>
  <si>
    <t>725590812.S</t>
  </si>
  <si>
    <t>Vnútrostaveniskové premiestnenie vybúraných hmôt zariaďovacích predmetov vodorovne do 100 m z budov s výš. do 12 m</t>
  </si>
  <si>
    <t>98</t>
  </si>
  <si>
    <t>725820810.S</t>
  </si>
  <si>
    <t>Demontáž batérie drezovej, umývadlovej nástennej,  -0,0026t</t>
  </si>
  <si>
    <t>100</t>
  </si>
  <si>
    <t>47</t>
  </si>
  <si>
    <t>725829201.S</t>
  </si>
  <si>
    <t>Montáž batérie umývadlovej a drezovej nástennej pákovej alebo klasickej s mechanickým ovládaním</t>
  </si>
  <si>
    <t>102</t>
  </si>
  <si>
    <t>551450000200.S</t>
  </si>
  <si>
    <t>Batéria drezová nástenná jednopáková, chróm</t>
  </si>
  <si>
    <t>104</t>
  </si>
  <si>
    <t>49</t>
  </si>
  <si>
    <t>725839215.S</t>
  </si>
  <si>
    <t>Montáž batérie vaňovej nástennej</t>
  </si>
  <si>
    <t>106</t>
  </si>
  <si>
    <t>551450001100.R</t>
  </si>
  <si>
    <t>Batéria vaňová nástenná páková</t>
  </si>
  <si>
    <t>108</t>
  </si>
  <si>
    <t>51</t>
  </si>
  <si>
    <t>725840870.S</t>
  </si>
  <si>
    <t>Demontáž batérie vaňovej, sprchovej nástennej,  -0,00225t</t>
  </si>
  <si>
    <t>110</t>
  </si>
  <si>
    <t>998725202.S</t>
  </si>
  <si>
    <t>Presun hmôt pre zariaďovacie predmety v objektoch výšky nad 6 do 12 m</t>
  </si>
  <si>
    <t>112</t>
  </si>
  <si>
    <t>735</t>
  </si>
  <si>
    <t>Ústredné kúrenie - vykurovacie telesá</t>
  </si>
  <si>
    <t>53</t>
  </si>
  <si>
    <t>735111810.S</t>
  </si>
  <si>
    <t>Demontáž vykurovacích telies liatinových článkových,  -0,02380t</t>
  </si>
  <si>
    <t>114</t>
  </si>
  <si>
    <t>735494811.S</t>
  </si>
  <si>
    <t>Vypúšťanie vody z vykurovacích sústav o v. pl. vykurovacích telies</t>
  </si>
  <si>
    <t>116</t>
  </si>
  <si>
    <t>55</t>
  </si>
  <si>
    <t>735890802.S</t>
  </si>
  <si>
    <t>Vnútrostaveniskové premiestnenie vybúraných hmôt vykurovacích telies do 12m</t>
  </si>
  <si>
    <t>118</t>
  </si>
  <si>
    <t>766</t>
  </si>
  <si>
    <t>Konštrukcie stolárske</t>
  </si>
  <si>
    <t>766662112.S</t>
  </si>
  <si>
    <t>Montáž dverového krídla otočného jednokrídlového poldrážkového, do existujúcej zárubne, vrátane kovania</t>
  </si>
  <si>
    <t>124</t>
  </si>
  <si>
    <t>57</t>
  </si>
  <si>
    <t>549150000600.S</t>
  </si>
  <si>
    <t>Kľučka dverová a rozeta 2x, nehrdzavejúca oceľ, povrch nerez brúsený</t>
  </si>
  <si>
    <t>126</t>
  </si>
  <si>
    <t>611610003300.S</t>
  </si>
  <si>
    <t>Dvere vnútorné jednokrídlové, šírka 800 mm, výplň DTD doska, povrch CPL laminát, mechanicky odolné s presklením</t>
  </si>
  <si>
    <t>128</t>
  </si>
  <si>
    <t>59</t>
  </si>
  <si>
    <t>611610003000.S</t>
  </si>
  <si>
    <t>Dvere vnútorné jednokrídlové, šírka 600 mm, výplň DTD doska, povrch CPL laminát, mechanicky odolné s presklením</t>
  </si>
  <si>
    <t>130</t>
  </si>
  <si>
    <t>766662811.S</t>
  </si>
  <si>
    <t>Demontáž prahu dverí jednokrídlových,  -0,00100t</t>
  </si>
  <si>
    <t>132</t>
  </si>
  <si>
    <t>61</t>
  </si>
  <si>
    <t>998766202.S</t>
  </si>
  <si>
    <t>Presun hmot pre konštrukcie stolárske v objektoch výšky nad 6 do 12 m</t>
  </si>
  <si>
    <t>134</t>
  </si>
  <si>
    <t>767</t>
  </si>
  <si>
    <t>Konštrukcie doplnkové kovové</t>
  </si>
  <si>
    <t>767230060.R</t>
  </si>
  <si>
    <t>Montáž zábradlia kovovo dreveného na schody, kotvenie do podlahy</t>
  </si>
  <si>
    <t>136</t>
  </si>
  <si>
    <t>63</t>
  </si>
  <si>
    <t>553520000300.R</t>
  </si>
  <si>
    <t>Zábradlie kovové v kombinácii s drevom pre schody</t>
  </si>
  <si>
    <t>138</t>
  </si>
  <si>
    <t>767230070.S</t>
  </si>
  <si>
    <t>Montáž schodiskového madla na stenu</t>
  </si>
  <si>
    <t>140</t>
  </si>
  <si>
    <t>65</t>
  </si>
  <si>
    <t>611930000800.S</t>
  </si>
  <si>
    <t>Drevené madlo schodiskové na stenu, d 42,4 mm, dĺžka 2000 mm, kotvené do steny, nerez, buk</t>
  </si>
  <si>
    <t>142</t>
  </si>
  <si>
    <t>998767202.S</t>
  </si>
  <si>
    <t>Presun hmôt pre kovové stavebné doplnkové konštrukcie v objektoch výšky nad 6 do 12 m</t>
  </si>
  <si>
    <t>144</t>
  </si>
  <si>
    <t>771</t>
  </si>
  <si>
    <t>Podlahy z dlaždíc</t>
  </si>
  <si>
    <t>67</t>
  </si>
  <si>
    <t>771275107.S</t>
  </si>
  <si>
    <t>Montáž obkladov schodiskových stupňov dlaždicami do tmelu</t>
  </si>
  <si>
    <t>146</t>
  </si>
  <si>
    <t>771415034.S</t>
  </si>
  <si>
    <t>Montáž soklíkov z obkladačiek schodiskových stupňovitých do tmelu</t>
  </si>
  <si>
    <t>148</t>
  </si>
  <si>
    <t>69</t>
  </si>
  <si>
    <t>597740001800.S</t>
  </si>
  <si>
    <t>Dlaždice keramické - schodisko</t>
  </si>
  <si>
    <t>150</t>
  </si>
  <si>
    <t>771575109.S</t>
  </si>
  <si>
    <t>Montáž podláh z dlaždíc keramických do tmelu</t>
  </si>
  <si>
    <t>152</t>
  </si>
  <si>
    <t>71</t>
  </si>
  <si>
    <t>771415014.S</t>
  </si>
  <si>
    <t>Montáž soklíkov z obkladačiek do tmelu</t>
  </si>
  <si>
    <t>154</t>
  </si>
  <si>
    <t>597740001600.S</t>
  </si>
  <si>
    <t>Dlaždice keramické</t>
  </si>
  <si>
    <t>156</t>
  </si>
  <si>
    <t>73</t>
  </si>
  <si>
    <t>775413220.S</t>
  </si>
  <si>
    <t>Montáž prechodovej lišty priskrutkovaním</t>
  </si>
  <si>
    <t>158</t>
  </si>
  <si>
    <t>611990001100.S</t>
  </si>
  <si>
    <t>Lišta prechodová skrutkovacia, šírka 40 mm</t>
  </si>
  <si>
    <t>160</t>
  </si>
  <si>
    <t>75</t>
  </si>
  <si>
    <t>998771202.S</t>
  </si>
  <si>
    <t>Presun hmôt pre podlahy z dlaždíc v objektoch výšky nad 6 do 12 m</t>
  </si>
  <si>
    <t>162</t>
  </si>
  <si>
    <t>775</t>
  </si>
  <si>
    <t>Podlahy vlysové a parketové</t>
  </si>
  <si>
    <t>775411820.S</t>
  </si>
  <si>
    <t>Demontáž soklíkov alebo líšt pripevnených skrutkami,  -0,00100t</t>
  </si>
  <si>
    <t>164</t>
  </si>
  <si>
    <t>77</t>
  </si>
  <si>
    <t>775413120.S</t>
  </si>
  <si>
    <t>Montáž podlahových soklíkov alebo líšt obvodových skrutkovaním</t>
  </si>
  <si>
    <t>166</t>
  </si>
  <si>
    <t>775550110.S</t>
  </si>
  <si>
    <t>Montáž podlahy z laminátových a drevených parkiet, click spoj, položená voľne</t>
  </si>
  <si>
    <t>168</t>
  </si>
  <si>
    <t>79</t>
  </si>
  <si>
    <t>611980003035.S</t>
  </si>
  <si>
    <t>Podlaha laminátová</t>
  </si>
  <si>
    <t>170</t>
  </si>
  <si>
    <t>775592111.S</t>
  </si>
  <si>
    <t>Montáž parozábrany pod plávajúce podlahy - fólia PE</t>
  </si>
  <si>
    <t>172</t>
  </si>
  <si>
    <t>81</t>
  </si>
  <si>
    <t>283230007500.S</t>
  </si>
  <si>
    <t>Oddeľovacia fólia na potery</t>
  </si>
  <si>
    <t>174</t>
  </si>
  <si>
    <t>775592141.S</t>
  </si>
  <si>
    <t>Montáž podložky vyrovnávacej a tlmiacej penovej hr. 3 mm pod plávajúce podlahy</t>
  </si>
  <si>
    <t>176</t>
  </si>
  <si>
    <t>83</t>
  </si>
  <si>
    <t>283230008600.S</t>
  </si>
  <si>
    <t>Podložka z penového PE pod plávajúce podlahy, hr. 3 mm</t>
  </si>
  <si>
    <t>178</t>
  </si>
  <si>
    <t>998775202.S</t>
  </si>
  <si>
    <t>Presun hmôt pre podlahy vlysové a parketové v objektoch výšky nad 6 do 12 m</t>
  </si>
  <si>
    <t>180</t>
  </si>
  <si>
    <t>776</t>
  </si>
  <si>
    <t>Podlahy povlakové</t>
  </si>
  <si>
    <t>85</t>
  </si>
  <si>
    <t>776401800.S</t>
  </si>
  <si>
    <t>Demontáž soklíkov alebo líšt</t>
  </si>
  <si>
    <t>182</t>
  </si>
  <si>
    <t>776511820.S</t>
  </si>
  <si>
    <t>Odstránenie povlakových podláh z nášľapnej plochy lepených s podložkou,  -0,00100t</t>
  </si>
  <si>
    <t>184</t>
  </si>
  <si>
    <t>781</t>
  </si>
  <si>
    <t>Obklady</t>
  </si>
  <si>
    <t>87</t>
  </si>
  <si>
    <t>781445020.S</t>
  </si>
  <si>
    <t>Montáž obkladov vnútor. stien z obkladačiek kladených do tmelu</t>
  </si>
  <si>
    <t>186</t>
  </si>
  <si>
    <t>597640000700.S</t>
  </si>
  <si>
    <t>Obkladačky keramické</t>
  </si>
  <si>
    <t>188</t>
  </si>
  <si>
    <t>89</t>
  </si>
  <si>
    <t>998781202.S</t>
  </si>
  <si>
    <t>Presun hmôt pre obklady keramické v objektoch výšky nad 6 do 12 m</t>
  </si>
  <si>
    <t>190</t>
  </si>
  <si>
    <t>783</t>
  </si>
  <si>
    <t>Nátery</t>
  </si>
  <si>
    <t>783103812.S</t>
  </si>
  <si>
    <t>Odstránenie starých náterov z oceľových konštrukcií stredných ľahkých C alebo veľmi ľahkých CC oceľovou kefou</t>
  </si>
  <si>
    <t>192</t>
  </si>
  <si>
    <t>91</t>
  </si>
  <si>
    <t>783225100.S</t>
  </si>
  <si>
    <t>Nátery kov.stav.doplnk.konštr. syntetické na vzduchu schnúce dvojnás. 1x s emailov. - 105µm</t>
  </si>
  <si>
    <t>194</t>
  </si>
  <si>
    <t>784</t>
  </si>
  <si>
    <t>Maľby</t>
  </si>
  <si>
    <t>784410010.S</t>
  </si>
  <si>
    <t>Oblepenie vypínačov, zásuviek páskou výšky do 3,80 m</t>
  </si>
  <si>
    <t>196</t>
  </si>
  <si>
    <t>93</t>
  </si>
  <si>
    <t>784410030.S</t>
  </si>
  <si>
    <t>Oblepenie soklov, stykov, okrajov a iných zariadení, výšky miestnosti do 3,80 m</t>
  </si>
  <si>
    <t>198</t>
  </si>
  <si>
    <t>784418011.S</t>
  </si>
  <si>
    <t>Zakrývanie otvorov, podláh a zariadení fóliou v miestnostiach alebo na schodisku</t>
  </si>
  <si>
    <t>200</t>
  </si>
  <si>
    <t>95</t>
  </si>
  <si>
    <t>784452273.S</t>
  </si>
  <si>
    <t>Maľby z maliarskych zmesí na vodnej báze, ručne nanášané dvojnásobné základné na podklad hrubozrnný výšky do 3,80 m</t>
  </si>
  <si>
    <t>202</t>
  </si>
  <si>
    <t>Práce a dodávky M</t>
  </si>
  <si>
    <t>21-M</t>
  </si>
  <si>
    <t>Elektromontáže</t>
  </si>
  <si>
    <t>210960831.S</t>
  </si>
  <si>
    <t>Demontáž do sute - jednopólový spínač - radenie 1, nástenný pre prostredie obyčajné alebo vlhké   -0,00010 t</t>
  </si>
  <si>
    <t>204</t>
  </si>
  <si>
    <t>97</t>
  </si>
  <si>
    <t>210961061.S</t>
  </si>
  <si>
    <t>Demontáž do sute - domová zásuvka polozapustená alebo zapustená 10/16 A 250 V 2P + Z   -0,00010 t</t>
  </si>
  <si>
    <t>206</t>
  </si>
  <si>
    <t>210964303.S</t>
  </si>
  <si>
    <t>Demontáž do sute - svietidla interiérového na stenu do 2 kg vrátane odpojenia   -0,00200 t</t>
  </si>
  <si>
    <t>208</t>
  </si>
  <si>
    <t>210964323.S</t>
  </si>
  <si>
    <t>Demontáž do sute - svietidla interiérového na strop do 2 kg vrátane odpojenia   -0,00200 t</t>
  </si>
  <si>
    <t>210</t>
  </si>
  <si>
    <t>998921203.S</t>
  </si>
  <si>
    <t>Presun hmôt pre montáž silnoprúdových rozvodov a zariadení v stavbe (objekte) výšky nad 7 do 24 m</t>
  </si>
  <si>
    <t>212</t>
  </si>
  <si>
    <t>02 - Elektroinštalácia</t>
  </si>
  <si>
    <t>Krabica 6455-11</t>
  </si>
  <si>
    <t>256</t>
  </si>
  <si>
    <t>-1010909431</t>
  </si>
  <si>
    <t>Krab.prístrojová /1901, KP68, KZ3/</t>
  </si>
  <si>
    <t>1094940294</t>
  </si>
  <si>
    <t>Krab.odboč.s víčkom.svor./1903, KR68/ kruhová</t>
  </si>
  <si>
    <t>1171724125</t>
  </si>
  <si>
    <t>Krab.odboč.s viečkom./KO125/ kruhová</t>
  </si>
  <si>
    <t>-1312531216</t>
  </si>
  <si>
    <t>Rúrka tuhá plastová Ø20mm</t>
  </si>
  <si>
    <t>494139251</t>
  </si>
  <si>
    <t>Rúrka ohybná plastová Ø16mm</t>
  </si>
  <si>
    <t>1920623452</t>
  </si>
  <si>
    <t>Osadenie lustrovej svorky do 4x4 včetne zapojenia</t>
  </si>
  <si>
    <t>-1655392419</t>
  </si>
  <si>
    <t>Výstražné a označovacie tabulky pre kúpelne</t>
  </si>
  <si>
    <t>-1586509504</t>
  </si>
  <si>
    <t>Výstražná a označovacia tabuľka A4</t>
  </si>
  <si>
    <t>-1552371529</t>
  </si>
  <si>
    <t>Ukončenie vodičov do 6mm v rozvádzači</t>
  </si>
  <si>
    <t>894511339</t>
  </si>
  <si>
    <t>Zapojenie ventilátora s dobehovým relé</t>
  </si>
  <si>
    <t>962982674</t>
  </si>
  <si>
    <t>Spínač, radenie č. 1</t>
  </si>
  <si>
    <t>1217863291</t>
  </si>
  <si>
    <t>Spínač, radenie č. 5</t>
  </si>
  <si>
    <t>-373238586</t>
  </si>
  <si>
    <t>Spínač, radenie č. 6</t>
  </si>
  <si>
    <t>-1268340002</t>
  </si>
  <si>
    <t>Spínač, radenie č. 7</t>
  </si>
  <si>
    <t>-882871241</t>
  </si>
  <si>
    <t>Spínač, radenie č. 6+6</t>
  </si>
  <si>
    <t>-857796196</t>
  </si>
  <si>
    <t>Rámik jednoduchý pre spínače, biely</t>
  </si>
  <si>
    <t>-180104038</t>
  </si>
  <si>
    <t>Zásuvka, 400V/16A, IP44</t>
  </si>
  <si>
    <t>1187746305</t>
  </si>
  <si>
    <t>Zvončekové tlačítko, biele</t>
  </si>
  <si>
    <t>-689303894</t>
  </si>
  <si>
    <t>Zásuvka Valena 230V/16A</t>
  </si>
  <si>
    <t>407398541</t>
  </si>
  <si>
    <t>Zásuvka 230V/16A, dvojnásobná, biela</t>
  </si>
  <si>
    <t>-686686618</t>
  </si>
  <si>
    <t>Zásuvka 230V/16A, s dymovým krytom, IP44</t>
  </si>
  <si>
    <t>205349906</t>
  </si>
  <si>
    <t>Zásuvka dátová 2xRJ45, biela</t>
  </si>
  <si>
    <t>2085476102</t>
  </si>
  <si>
    <t>Osadenie plastového rozvádzača</t>
  </si>
  <si>
    <t>-1107728988</t>
  </si>
  <si>
    <t>CY 4mm2 zelenožltý /PU/</t>
  </si>
  <si>
    <t>-668652951</t>
  </si>
  <si>
    <t>CY 16mm2 zelenožltý /PU/</t>
  </si>
  <si>
    <t>88644900</t>
  </si>
  <si>
    <t>CYKY-O 2x1,5</t>
  </si>
  <si>
    <t>-1057795148</t>
  </si>
  <si>
    <t>CYKY-O 3x1,5</t>
  </si>
  <si>
    <t>1367582972</t>
  </si>
  <si>
    <t>CYKY-J 3x1,5</t>
  </si>
  <si>
    <t>-889270756</t>
  </si>
  <si>
    <t>CYKY-J 3x2,5</t>
  </si>
  <si>
    <t>90148172</t>
  </si>
  <si>
    <t>CYKY-J 5x1,5</t>
  </si>
  <si>
    <t>-1389831011</t>
  </si>
  <si>
    <t>CYKY-J 5x2,5</t>
  </si>
  <si>
    <t>1867538809</t>
  </si>
  <si>
    <t>CYKY-J 5x6</t>
  </si>
  <si>
    <t>921121682</t>
  </si>
  <si>
    <t>Svorkovnica ochr. pospojovania v krabici KO125E</t>
  </si>
  <si>
    <t>985787699</t>
  </si>
  <si>
    <t>Svorkovnica HOP, typ OBO 1809</t>
  </si>
  <si>
    <t>347262324</t>
  </si>
  <si>
    <t>Zemniaci pás FeZn 30x4mm vo výkope 35/70cm, dl.7m</t>
  </si>
  <si>
    <t>-564225791</t>
  </si>
  <si>
    <t>Zemniaca doska ZD01, vo výkope</t>
  </si>
  <si>
    <t>-1472031181</t>
  </si>
  <si>
    <t>ROZVODNICA RS</t>
  </si>
  <si>
    <t>-814607303</t>
  </si>
  <si>
    <t>ROZVODNICA RE</t>
  </si>
  <si>
    <t>-76022673</t>
  </si>
  <si>
    <t>03 - Ústredné vykurovanie</t>
  </si>
  <si>
    <t xml:space="preserve">    713 - Izolácie tepelné</t>
  </si>
  <si>
    <t xml:space="preserve">    731 - Ústredné kúrenie - kotolne</t>
  </si>
  <si>
    <t xml:space="preserve">    732 - Ústredné kúrenie - strojovne</t>
  </si>
  <si>
    <t xml:space="preserve">    733 - Ústredné kúrenie - rozvodné potrubie</t>
  </si>
  <si>
    <t xml:space="preserve">    734 - Ústredné kúrenie - armatúry</t>
  </si>
  <si>
    <t xml:space="preserve">    95-M - Revízie</t>
  </si>
  <si>
    <t>HZS - Hodinové zúčtovacie sadzby</t>
  </si>
  <si>
    <t>VRN - Vedľajšie rozpočtové náklady</t>
  </si>
  <si>
    <t>713</t>
  </si>
  <si>
    <t>Izolácie tepelné</t>
  </si>
  <si>
    <t>283310004500</t>
  </si>
  <si>
    <t>Izolačná PE trubica DG 15x20 mm (d potrubia x hr. izolácie), nadrezaná</t>
  </si>
  <si>
    <t>-797385910</t>
  </si>
  <si>
    <t>283310004800</t>
  </si>
  <si>
    <t>Izolačná PE trubica DG 28x20 mm (d potrubia x hr. izolácie), nadrezaná</t>
  </si>
  <si>
    <t>-1351450722</t>
  </si>
  <si>
    <t>283310004900</t>
  </si>
  <si>
    <t>Izolačná PE trubica DG 35x20 mm (d potrubia x hr. izolácie), nadrezaná</t>
  </si>
  <si>
    <t>98809519</t>
  </si>
  <si>
    <t>713482121</t>
  </si>
  <si>
    <t>Montáž trubíc z PE, hr.15-20 mm,vnút.priemer do 38 mm</t>
  </si>
  <si>
    <t>1391925306</t>
  </si>
  <si>
    <t>731</t>
  </si>
  <si>
    <t>Ústredné kúrenie - kotolne</t>
  </si>
  <si>
    <t>731240000</t>
  </si>
  <si>
    <t>Montáž kotla oceľového na tuhé palivo výkon do 20 kW</t>
  </si>
  <si>
    <t>249077430</t>
  </si>
  <si>
    <t>484120019700</t>
  </si>
  <si>
    <t>Kotol stacionárny oceľový na tuhé palivo 15  kW</t>
  </si>
  <si>
    <t>1858843175</t>
  </si>
  <si>
    <t>484120019800</t>
  </si>
  <si>
    <t>Dochladzovací okruh</t>
  </si>
  <si>
    <t>242765402</t>
  </si>
  <si>
    <t>731360141</t>
  </si>
  <si>
    <t>Nerezový komín DN 200, výšky 8 m</t>
  </si>
  <si>
    <t>1441379615</t>
  </si>
  <si>
    <t>731361221</t>
  </si>
  <si>
    <t xml:space="preserve">Nerezový dymovod  DN 150 mm, dĺžky 1m vrátane montáže </t>
  </si>
  <si>
    <t>-1008574634</t>
  </si>
  <si>
    <t>732</t>
  </si>
  <si>
    <t>Ústredné kúrenie - strojovne</t>
  </si>
  <si>
    <t>732111401</t>
  </si>
  <si>
    <t>Montáž rozdeľovača a zberača združeného prietok Q 5 m3/h (modul 65)</t>
  </si>
  <si>
    <t>1189633662</t>
  </si>
  <si>
    <t>484650000100</t>
  </si>
  <si>
    <t>Rozdeľovač a zberač modul 65 mm, max. prietok 5 m3/hod, prevádzková teplota 110°C, pretlak 0,6 MPa</t>
  </si>
  <si>
    <t>-2125509392</t>
  </si>
  <si>
    <t>484650038600</t>
  </si>
  <si>
    <t>Pevný stojan modul 80, výška 200-800 mm pre rozdeľovače a zberače</t>
  </si>
  <si>
    <t>1949990333</t>
  </si>
  <si>
    <t>732219205</t>
  </si>
  <si>
    <t>Montáž zásobníkového ohrievača vody pre ohrev pitnej vody v spojení s kotlami objem do 150 l</t>
  </si>
  <si>
    <t>-707271197</t>
  </si>
  <si>
    <t>732219245</t>
  </si>
  <si>
    <t xml:space="preserve">Montáž akumulačnej nádoby </t>
  </si>
  <si>
    <t>-195035464</t>
  </si>
  <si>
    <t>484420017300</t>
  </si>
  <si>
    <t>Akumulačná nádoba 1000 l</t>
  </si>
  <si>
    <t>-474852882</t>
  </si>
  <si>
    <t>484420017400</t>
  </si>
  <si>
    <t>Zásobník TPV 125l</t>
  </si>
  <si>
    <t>-1731325965</t>
  </si>
  <si>
    <t>551240010800</t>
  </si>
  <si>
    <t>Guľový kohút so zaistením MK 1" - príslušenstvo k expanzným nádobám N+NG, C, F, S, S/V, V</t>
  </si>
  <si>
    <t>1311815923</t>
  </si>
  <si>
    <t>732331051</t>
  </si>
  <si>
    <t>Montáž expanznej nádoby tlak 6 barov s membránou 140 l</t>
  </si>
  <si>
    <t>232111047</t>
  </si>
  <si>
    <t>484630006800</t>
  </si>
  <si>
    <t>Nádoba expanzná s membránou typ NG 140 l, D 480 mm, v 902 mm, pripojenie R 1", 6/1,5 bar, šedá</t>
  </si>
  <si>
    <t>-1685488387</t>
  </si>
  <si>
    <t>732470020</t>
  </si>
  <si>
    <t xml:space="preserve">Montáž čerpadlovej skupiny </t>
  </si>
  <si>
    <t>-1208508748</t>
  </si>
  <si>
    <t>484720025000</t>
  </si>
  <si>
    <t>Čerpadlová skupina 15-35 kw</t>
  </si>
  <si>
    <t>565649153</t>
  </si>
  <si>
    <t>484720025100</t>
  </si>
  <si>
    <t>Čerpadlová skupina nemiešaná DN 25</t>
  </si>
  <si>
    <t>-2111594164</t>
  </si>
  <si>
    <t>484720025200</t>
  </si>
  <si>
    <t>Čerpadlová skupina so zmiešavaním DN 25</t>
  </si>
  <si>
    <t>269886324</t>
  </si>
  <si>
    <t>998732101</t>
  </si>
  <si>
    <t>Presun hmôt pre strojovne v objektoch výšky do 6 m</t>
  </si>
  <si>
    <t>-658910612</t>
  </si>
  <si>
    <t>733</t>
  </si>
  <si>
    <t>Ústredné kúrenie - rozvodné potrubie</t>
  </si>
  <si>
    <t>733125003</t>
  </si>
  <si>
    <t>Potrubie z uhlíkovej ocele spájané lisovaním 15x1,2</t>
  </si>
  <si>
    <t>1720748749</t>
  </si>
  <si>
    <t>733125006</t>
  </si>
  <si>
    <t>Potrubie z uhlíkovej ocele spájané lisovaním 18x1,2</t>
  </si>
  <si>
    <t>614037629</t>
  </si>
  <si>
    <t>733125009</t>
  </si>
  <si>
    <t>Potrubie z uhlíkovej ocele spájané lisovaním 22x1,5</t>
  </si>
  <si>
    <t>241908756</t>
  </si>
  <si>
    <t>733125012</t>
  </si>
  <si>
    <t>Potrubie z uhlíkovej ocele spájané lisovaním 28x1,5</t>
  </si>
  <si>
    <t>820471020</t>
  </si>
  <si>
    <t>733125015</t>
  </si>
  <si>
    <t>Potrubie z uhlíkovej ocele spájané lisovaním 35x1,5</t>
  </si>
  <si>
    <t>-689069291</t>
  </si>
  <si>
    <t>733190217</t>
  </si>
  <si>
    <t>Tlaková skúška potrubia z oceľových rúrok do priem. 89/5</t>
  </si>
  <si>
    <t>-254921381</t>
  </si>
  <si>
    <t>734</t>
  </si>
  <si>
    <t>Ústredné kúrenie - armatúry</t>
  </si>
  <si>
    <t>1396602</t>
  </si>
  <si>
    <t>Diel pripájací s prednastav RL-5 priamy R 1/2"/ G 3/4" DN15</t>
  </si>
  <si>
    <t>1760280873</t>
  </si>
  <si>
    <t>551280001900</t>
  </si>
  <si>
    <t xml:space="preserve">Termostatická hlavica kvapalinová, M30x1,5, rozsah regulácie + 6,5 až 28°C, plast, </t>
  </si>
  <si>
    <t>2129034961</t>
  </si>
  <si>
    <t>1639093</t>
  </si>
  <si>
    <t>Diel pripájací s prednastav. TS-90 priamy R1/2"/G3/4" DN15</t>
  </si>
  <si>
    <t>-1461714989</t>
  </si>
  <si>
    <t>551290000400</t>
  </si>
  <si>
    <t>Prípojka tlakomerová 752000 M20x1,5 mm</t>
  </si>
  <si>
    <t>328279379</t>
  </si>
  <si>
    <t>388410000200</t>
  </si>
  <si>
    <t>Tlakomer deformačný kruhový d 100 mm, 0-600 kPa</t>
  </si>
  <si>
    <t>1850993207</t>
  </si>
  <si>
    <t>388320001900</t>
  </si>
  <si>
    <t>Teplomer axiálny d 80 mm, pripojenie 1/2" zadné s jímkou dĺžky 75 mm, rozsah 0-120 °C</t>
  </si>
  <si>
    <t>596189403</t>
  </si>
  <si>
    <t>388320003600</t>
  </si>
  <si>
    <t>Jímka, 1/2", dĺžka 50 mm, pre teplomery GU so zaisťovacím šróbom, vnútorný priemer 9,5 mm, mosadzná</t>
  </si>
  <si>
    <t>-1391523379</t>
  </si>
  <si>
    <t>551240001400</t>
  </si>
  <si>
    <t>Kohút plniaci a vypúšťací K 310, DN 15, PN 10</t>
  </si>
  <si>
    <t>-635165167</t>
  </si>
  <si>
    <t>734209101</t>
  </si>
  <si>
    <t>Montáž závitovej armatúry s 1 závitom do G 1/2</t>
  </si>
  <si>
    <t>-1240777594</t>
  </si>
  <si>
    <t>734209104</t>
  </si>
  <si>
    <t>Montáž závitovej armatúry s 1 závitom G 3/4</t>
  </si>
  <si>
    <t>-2071804394</t>
  </si>
  <si>
    <t>734209114</t>
  </si>
  <si>
    <t>Montáž závitovej armatúry s 2 závitmi G 3/4</t>
  </si>
  <si>
    <t>1155807831</t>
  </si>
  <si>
    <t>734209116</t>
  </si>
  <si>
    <t>Montáž závitovej armatúry s 2 závitmi G 5/4</t>
  </si>
  <si>
    <t>-843760703</t>
  </si>
  <si>
    <t>734223208</t>
  </si>
  <si>
    <t>Montáž termostatickej hlavice kvapalinovej jednoduchej</t>
  </si>
  <si>
    <t>-1869989056</t>
  </si>
  <si>
    <t>422010002400</t>
  </si>
  <si>
    <t>Filter závitový nerez, 5/4", dĺ. 105 mm, nerez oceľ ASTM A351 CF8M, nerez oceľ AISI 316</t>
  </si>
  <si>
    <t>1342503607</t>
  </si>
  <si>
    <t>551110004400</t>
  </si>
  <si>
    <t>Guľový uzáver pre vodu 5/4" FF, plnoprietokový, páčka, niklovaná mosadz</t>
  </si>
  <si>
    <t>990874040</t>
  </si>
  <si>
    <t>551210023300</t>
  </si>
  <si>
    <t>Ventil poistný pre vykurovanie, 1/2" FF, 3 bar, PN 16 mosadz</t>
  </si>
  <si>
    <t>-1531507294</t>
  </si>
  <si>
    <t>735154044</t>
  </si>
  <si>
    <t xml:space="preserve">Montáž vykurovacieho telesa panelového </t>
  </si>
  <si>
    <t>-862069399</t>
  </si>
  <si>
    <t>484530050055</t>
  </si>
  <si>
    <t>Teleso vykurovacie doskové jednopanelové oceľové 11K, vxl 600x600 mm s bočným pripojením a konvektorom</t>
  </si>
  <si>
    <t>442661200</t>
  </si>
  <si>
    <t>484530065900</t>
  </si>
  <si>
    <t>Teleso vykurovacie doskové dvojpanelové oceľové 22K, vxl 600x800 mm s bočným pripojením a dvoma konvektormi</t>
  </si>
  <si>
    <t>-1983869395</t>
  </si>
  <si>
    <t>484530065700</t>
  </si>
  <si>
    <t>Teleso vykurovacie doskové dvojpanelové oceľové 22K, vxl 600x600 mm s bočným pripojením a dvoma konvektormi</t>
  </si>
  <si>
    <t>1445243683</t>
  </si>
  <si>
    <t>484530065500</t>
  </si>
  <si>
    <t>Teleso vykurovacie doskové dvojpanelové oceľové 22K, vxl 600x400 mm s bočným pripojením a dvoma konvektormi</t>
  </si>
  <si>
    <t>-54416460</t>
  </si>
  <si>
    <t>484530066400</t>
  </si>
  <si>
    <t>Teleso vykurovacie doskové dvojpanelové oceľové 22K, vxl 600x1300 mm s bočným pripojením a dvoma konvektormi</t>
  </si>
  <si>
    <t>277190643</t>
  </si>
  <si>
    <t>484530066300</t>
  </si>
  <si>
    <t>Teleso vykurovacie doskové dvojpanelové oceľové 22K, vxl 600x1200 mm s bočným pripojením a dvoma konvektormi</t>
  </si>
  <si>
    <t>533461392</t>
  </si>
  <si>
    <t>998735102</t>
  </si>
  <si>
    <t>Presun hmôt pre vykurovacie telesá v objektoch výšky nad 6 do 12 m</t>
  </si>
  <si>
    <t>27129535</t>
  </si>
  <si>
    <t>767995107</t>
  </si>
  <si>
    <t>Montáž ostatných atypických kovových stavebných doplnkových konštrukcií uchytenie potrubia</t>
  </si>
  <si>
    <t>-779204939</t>
  </si>
  <si>
    <t>95-M</t>
  </si>
  <si>
    <t>Revízie</t>
  </si>
  <si>
    <t>950203001</t>
  </si>
  <si>
    <t>Skúška tesnosti tlakových nádob stabilných o obsahu do 0, 2 m3</t>
  </si>
  <si>
    <t>-2100694747</t>
  </si>
  <si>
    <t>HZS</t>
  </si>
  <si>
    <t>Hodinové zúčtovacie sadzby</t>
  </si>
  <si>
    <t>HZS000112</t>
  </si>
  <si>
    <t>Stavebno montážne práce skúšobná prevádzka</t>
  </si>
  <si>
    <t>hod</t>
  </si>
  <si>
    <t>512</t>
  </si>
  <si>
    <t>-623552830</t>
  </si>
  <si>
    <t>HZS000113</t>
  </si>
  <si>
    <t>Stavebno montážne práce vyregulovanie systému</t>
  </si>
  <si>
    <t>357140532</t>
  </si>
  <si>
    <t>VRN</t>
  </si>
  <si>
    <t>Vedľajšie rozpočtové náklady</t>
  </si>
  <si>
    <t>000700041</t>
  </si>
  <si>
    <t>Dopravné náklady</t>
  </si>
  <si>
    <t>eur</t>
  </si>
  <si>
    <t>1024</t>
  </si>
  <si>
    <t>393052473</t>
  </si>
  <si>
    <t>001300021</t>
  </si>
  <si>
    <t>Kompletačná a koordinačná činnosť - kompletačná činnosť bez rozlíšenia</t>
  </si>
  <si>
    <t>-1149015537</t>
  </si>
  <si>
    <t>001400045</t>
  </si>
  <si>
    <t>Ostatné náklady stavby podružný materiál</t>
  </si>
  <si>
    <t>208995169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</si>
</sst>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27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1" fillId="5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Border="1" applyAlignment="1">
      <alignment vertical="center"/>
    </xf>
    <xf numFmtId="166" fontId="19" fillId="0" borderId="0" xfId="0" applyNumberFormat="1" applyFont="1" applyBorder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Border="1" applyAlignment="1">
      <alignment vertical="center"/>
    </xf>
    <xf numFmtId="166" fontId="28" fillId="0" borderId="0" xfId="0" applyNumberFormat="1" applyFont="1" applyBorder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5" borderId="0" xfId="0" applyFont="1" applyFill="1" applyAlignment="1">
      <alignment horizontal="left" vertical="center"/>
    </xf>
    <xf numFmtId="0" fontId="21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1" fillId="5" borderId="16" xfId="0" applyFont="1" applyFill="1" applyBorder="1" applyAlignment="1">
      <alignment horizontal="center" vertical="center" wrapText="1"/>
    </xf>
    <xf numFmtId="0" fontId="21" fillId="5" borderId="17" xfId="0" applyFont="1" applyFill="1" applyBorder="1" applyAlignment="1">
      <alignment horizontal="center" vertical="center" wrapText="1"/>
    </xf>
    <xf numFmtId="0" fontId="21" fillId="5" borderId="18" xfId="0" applyFont="1" applyFill="1" applyBorder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center" vertical="center"/>
      <protection locked="0"/>
    </xf>
    <xf numFmtId="49" fontId="21" fillId="0" borderId="22" xfId="0" applyNumberFormat="1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1" fillId="0" borderId="22" xfId="0" applyFont="1" applyBorder="1" applyAlignment="1" applyProtection="1">
      <alignment horizontal="center" vertical="center" wrapText="1"/>
      <protection locked="0"/>
    </xf>
    <xf numFmtId="167" fontId="21" fillId="0" borderId="22" xfId="0" applyNumberFormat="1" applyFont="1" applyBorder="1" applyAlignment="1" applyProtection="1">
      <alignment vertical="center"/>
      <protection locked="0"/>
    </xf>
    <xf numFmtId="4" fontId="21" fillId="3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2" fillId="3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>
      <alignment horizontal="center" vertical="center"/>
    </xf>
    <xf numFmtId="166" fontId="22" fillId="0" borderId="0" xfId="0" applyNumberFormat="1" applyFont="1" applyBorder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22" xfId="0" applyFont="1" applyBorder="1" applyAlignment="1" applyProtection="1">
      <alignment horizontal="center" vertical="center"/>
      <protection locked="0"/>
    </xf>
    <xf numFmtId="49" fontId="33" fillId="0" borderId="22" xfId="0" applyNumberFormat="1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left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167" fontId="33" fillId="0" borderId="22" xfId="0" applyNumberFormat="1" applyFont="1" applyBorder="1" applyAlignment="1" applyProtection="1">
      <alignment vertical="center"/>
      <protection locked="0"/>
    </xf>
    <xf numFmtId="4" fontId="33" fillId="3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 applyProtection="1">
      <alignment vertical="center"/>
      <protection locked="0"/>
    </xf>
    <xf numFmtId="0" fontId="34" fillId="0" borderId="22" xfId="0" applyFont="1" applyBorder="1" applyAlignment="1" applyProtection="1">
      <alignment vertical="center"/>
      <protection locked="0"/>
    </xf>
    <xf numFmtId="0" fontId="34" fillId="0" borderId="3" xfId="0" applyFont="1" applyBorder="1" applyAlignment="1">
      <alignment vertical="center"/>
    </xf>
    <xf numFmtId="0" fontId="33" fillId="3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Border="1" applyAlignment="1">
      <alignment horizontal="center" vertical="center"/>
    </xf>
    <xf numFmtId="167" fontId="21" fillId="3" borderId="22" xfId="0" applyNumberFormat="1" applyFont="1" applyFill="1" applyBorder="1" applyAlignment="1" applyProtection="1">
      <alignment vertical="center"/>
      <protection locked="0"/>
    </xf>
    <xf numFmtId="0" fontId="22" fillId="3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33" fillId="3" borderId="19" xfId="0" applyFont="1" applyFill="1" applyBorder="1" applyAlignment="1" applyProtection="1">
      <alignment horizontal="left" vertical="center"/>
      <protection locked="0"/>
    </xf>
    <xf numFmtId="0" fontId="33" fillId="0" borderId="20" xfId="0" applyFont="1" applyBorder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1" fillId="5" borderId="6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left" vertical="center"/>
    </xf>
    <xf numFmtId="0" fontId="21" fillId="5" borderId="7" xfId="0" applyFont="1" applyFill="1" applyBorder="1" applyAlignment="1">
      <alignment horizontal="center" vertical="center"/>
    </xf>
    <xf numFmtId="0" fontId="21" fillId="5" borderId="7" xfId="0" applyFont="1" applyFill="1" applyBorder="1" applyAlignment="1">
      <alignment horizontal="right" vertical="center"/>
    </xf>
    <xf numFmtId="0" fontId="21" fillId="5" borderId="8" xfId="0" applyFont="1" applyFill="1" applyBorder="1" applyAlignment="1">
      <alignment horizontal="left" vertical="center"/>
    </xf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9"/>
  <sheetViews>
    <sheetView showGridLines="0" tabSelected="1" topLeftCell="A85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22" t="s">
        <v>5</v>
      </c>
      <c r="AS2" s="185"/>
      <c r="AT2" s="185"/>
      <c r="AU2" s="185"/>
      <c r="AV2" s="185"/>
      <c r="AW2" s="185"/>
      <c r="AX2" s="185"/>
      <c r="AY2" s="185"/>
      <c r="AZ2" s="185"/>
      <c r="BA2" s="185"/>
      <c r="BB2" s="185"/>
      <c r="BC2" s="185"/>
      <c r="BD2" s="185"/>
      <c r="BE2" s="185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11</v>
      </c>
    </row>
    <row r="5" spans="1:74" s="1" customFormat="1" ht="12" customHeight="1">
      <c r="B5" s="17"/>
      <c r="D5" s="21" t="s">
        <v>12</v>
      </c>
      <c r="K5" s="184" t="s">
        <v>13</v>
      </c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185"/>
      <c r="AA5" s="185"/>
      <c r="AB5" s="185"/>
      <c r="AC5" s="185"/>
      <c r="AD5" s="185"/>
      <c r="AE5" s="185"/>
      <c r="AF5" s="185"/>
      <c r="AG5" s="185"/>
      <c r="AH5" s="185"/>
      <c r="AI5" s="185"/>
      <c r="AJ5" s="185"/>
      <c r="AK5" s="185"/>
      <c r="AL5" s="185"/>
      <c r="AM5" s="185"/>
      <c r="AN5" s="185"/>
      <c r="AO5" s="185"/>
      <c r="AR5" s="17"/>
      <c r="BE5" s="181" t="s">
        <v>14</v>
      </c>
      <c r="BS5" s="14" t="s">
        <v>6</v>
      </c>
    </row>
    <row r="6" spans="1:74" s="1" customFormat="1" ht="36.950000000000003" customHeight="1">
      <c r="B6" s="17"/>
      <c r="D6" s="23" t="s">
        <v>15</v>
      </c>
      <c r="K6" s="186" t="s">
        <v>16</v>
      </c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5"/>
      <c r="AI6" s="185"/>
      <c r="AJ6" s="185"/>
      <c r="AK6" s="185"/>
      <c r="AL6" s="185"/>
      <c r="AM6" s="185"/>
      <c r="AN6" s="185"/>
      <c r="AO6" s="185"/>
      <c r="AR6" s="17"/>
      <c r="BE6" s="182"/>
      <c r="BS6" s="14" t="s">
        <v>6</v>
      </c>
    </row>
    <row r="7" spans="1:74" s="1" customFormat="1" ht="12" customHeight="1">
      <c r="B7" s="17"/>
      <c r="D7" s="24" t="s">
        <v>17</v>
      </c>
      <c r="K7" s="22" t="s">
        <v>1</v>
      </c>
      <c r="AK7" s="24" t="s">
        <v>18</v>
      </c>
      <c r="AN7" s="22" t="s">
        <v>1</v>
      </c>
      <c r="AR7" s="17"/>
      <c r="BE7" s="182"/>
      <c r="BS7" s="14" t="s">
        <v>6</v>
      </c>
    </row>
    <row r="8" spans="1:74" s="1" customFormat="1" ht="12" customHeight="1">
      <c r="B8" s="17"/>
      <c r="D8" s="24" t="s">
        <v>19</v>
      </c>
      <c r="K8" s="22" t="s">
        <v>20</v>
      </c>
      <c r="AK8" s="24" t="s">
        <v>21</v>
      </c>
      <c r="AN8" s="25" t="s">
        <v>22</v>
      </c>
      <c r="AR8" s="17"/>
      <c r="BE8" s="182"/>
      <c r="BS8" s="14" t="s">
        <v>6</v>
      </c>
    </row>
    <row r="9" spans="1:74" s="1" customFormat="1" ht="14.45" customHeight="1">
      <c r="B9" s="17"/>
      <c r="AR9" s="17"/>
      <c r="BE9" s="182"/>
      <c r="BS9" s="14" t="s">
        <v>6</v>
      </c>
    </row>
    <row r="10" spans="1:74" s="1" customFormat="1" ht="12" customHeight="1">
      <c r="B10" s="17"/>
      <c r="D10" s="24" t="s">
        <v>23</v>
      </c>
      <c r="AK10" s="24" t="s">
        <v>24</v>
      </c>
      <c r="AN10" s="22" t="s">
        <v>1</v>
      </c>
      <c r="AR10" s="17"/>
      <c r="BE10" s="182"/>
      <c r="BS10" s="14" t="s">
        <v>6</v>
      </c>
    </row>
    <row r="11" spans="1:74" s="1" customFormat="1" ht="18.399999999999999" customHeight="1">
      <c r="B11" s="17"/>
      <c r="E11" s="22" t="s">
        <v>25</v>
      </c>
      <c r="AK11" s="24" t="s">
        <v>26</v>
      </c>
      <c r="AN11" s="22" t="s">
        <v>1</v>
      </c>
      <c r="AR11" s="17"/>
      <c r="BE11" s="182"/>
      <c r="BS11" s="14" t="s">
        <v>6</v>
      </c>
    </row>
    <row r="12" spans="1:74" s="1" customFormat="1" ht="6.95" customHeight="1">
      <c r="B12" s="17"/>
      <c r="AR12" s="17"/>
      <c r="BE12" s="182"/>
      <c r="BS12" s="14" t="s">
        <v>6</v>
      </c>
    </row>
    <row r="13" spans="1:74" s="1" customFormat="1" ht="12" customHeight="1">
      <c r="B13" s="17"/>
      <c r="D13" s="24" t="s">
        <v>27</v>
      </c>
      <c r="AK13" s="24" t="s">
        <v>24</v>
      </c>
      <c r="AN13" s="26" t="s">
        <v>28</v>
      </c>
      <c r="AR13" s="17"/>
      <c r="BE13" s="182"/>
      <c r="BS13" s="14" t="s">
        <v>6</v>
      </c>
    </row>
    <row r="14" spans="1:74" ht="12.75">
      <c r="B14" s="17"/>
      <c r="E14" s="187" t="s">
        <v>28</v>
      </c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  <c r="AA14" s="188"/>
      <c r="AB14" s="188"/>
      <c r="AC14" s="188"/>
      <c r="AD14" s="188"/>
      <c r="AE14" s="188"/>
      <c r="AF14" s="188"/>
      <c r="AG14" s="188"/>
      <c r="AH14" s="188"/>
      <c r="AI14" s="188"/>
      <c r="AJ14" s="188"/>
      <c r="AK14" s="24" t="s">
        <v>26</v>
      </c>
      <c r="AN14" s="26" t="s">
        <v>28</v>
      </c>
      <c r="AR14" s="17"/>
      <c r="BE14" s="182"/>
      <c r="BS14" s="14" t="s">
        <v>6</v>
      </c>
    </row>
    <row r="15" spans="1:74" s="1" customFormat="1" ht="6.95" customHeight="1">
      <c r="B15" s="17"/>
      <c r="AR15" s="17"/>
      <c r="BE15" s="182"/>
      <c r="BS15" s="14" t="s">
        <v>29</v>
      </c>
    </row>
    <row r="16" spans="1:74" s="1" customFormat="1" ht="12" customHeight="1">
      <c r="B16" s="17"/>
      <c r="D16" s="24" t="s">
        <v>30</v>
      </c>
      <c r="AK16" s="24" t="s">
        <v>24</v>
      </c>
      <c r="AN16" s="22" t="s">
        <v>1</v>
      </c>
      <c r="AR16" s="17"/>
      <c r="BE16" s="182"/>
      <c r="BS16" s="14" t="s">
        <v>29</v>
      </c>
    </row>
    <row r="17" spans="1:71" s="1" customFormat="1" ht="18.399999999999999" customHeight="1">
      <c r="B17" s="17"/>
      <c r="E17" s="22" t="s">
        <v>31</v>
      </c>
      <c r="AK17" s="24" t="s">
        <v>26</v>
      </c>
      <c r="AN17" s="22" t="s">
        <v>1</v>
      </c>
      <c r="AR17" s="17"/>
      <c r="BE17" s="182"/>
      <c r="BS17" s="14" t="s">
        <v>29</v>
      </c>
    </row>
    <row r="18" spans="1:71" s="1" customFormat="1" ht="6.95" customHeight="1">
      <c r="B18" s="17"/>
      <c r="AR18" s="17"/>
      <c r="BE18" s="182"/>
      <c r="BS18" s="14" t="s">
        <v>6</v>
      </c>
    </row>
    <row r="19" spans="1:71" s="1" customFormat="1" ht="12" customHeight="1">
      <c r="B19" s="17"/>
      <c r="D19" s="24" t="s">
        <v>32</v>
      </c>
      <c r="AK19" s="24" t="s">
        <v>24</v>
      </c>
      <c r="AN19" s="22" t="s">
        <v>1</v>
      </c>
      <c r="AR19" s="17"/>
      <c r="BE19" s="182"/>
      <c r="BS19" s="14" t="s">
        <v>6</v>
      </c>
    </row>
    <row r="20" spans="1:71" s="1" customFormat="1" ht="18.399999999999999" customHeight="1">
      <c r="B20" s="17"/>
      <c r="E20" s="22" t="s">
        <v>31</v>
      </c>
      <c r="AK20" s="24" t="s">
        <v>26</v>
      </c>
      <c r="AN20" s="22" t="s">
        <v>1</v>
      </c>
      <c r="AR20" s="17"/>
      <c r="BE20" s="182"/>
      <c r="BS20" s="14" t="s">
        <v>29</v>
      </c>
    </row>
    <row r="21" spans="1:71" s="1" customFormat="1" ht="6.95" customHeight="1">
      <c r="B21" s="17"/>
      <c r="AR21" s="17"/>
      <c r="BE21" s="182"/>
    </row>
    <row r="22" spans="1:71" s="1" customFormat="1" ht="12" customHeight="1">
      <c r="B22" s="17"/>
      <c r="D22" s="24" t="s">
        <v>33</v>
      </c>
      <c r="AR22" s="17"/>
      <c r="BE22" s="182"/>
    </row>
    <row r="23" spans="1:71" s="1" customFormat="1" ht="16.5" customHeight="1">
      <c r="B23" s="17"/>
      <c r="E23" s="189" t="s">
        <v>1</v>
      </c>
      <c r="F23" s="189"/>
      <c r="G23" s="189"/>
      <c r="H23" s="189"/>
      <c r="I23" s="189"/>
      <c r="J23" s="189"/>
      <c r="K23" s="189"/>
      <c r="L23" s="189"/>
      <c r="M23" s="189"/>
      <c r="N23" s="189"/>
      <c r="O23" s="189"/>
      <c r="P23" s="189"/>
      <c r="Q23" s="189"/>
      <c r="R23" s="189"/>
      <c r="S23" s="189"/>
      <c r="T23" s="189"/>
      <c r="U23" s="189"/>
      <c r="V23" s="189"/>
      <c r="W23" s="189"/>
      <c r="X23" s="189"/>
      <c r="Y23" s="189"/>
      <c r="Z23" s="189"/>
      <c r="AA23" s="189"/>
      <c r="AB23" s="189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R23" s="17"/>
      <c r="BE23" s="182"/>
    </row>
    <row r="24" spans="1:71" s="1" customFormat="1" ht="6.95" customHeight="1">
      <c r="B24" s="17"/>
      <c r="AR24" s="17"/>
      <c r="BE24" s="182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182"/>
    </row>
    <row r="26" spans="1:71" s="2" customFormat="1" ht="25.9" customHeight="1">
      <c r="A26" s="29"/>
      <c r="B26" s="30"/>
      <c r="C26" s="29"/>
      <c r="D26" s="31" t="s">
        <v>34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190">
        <f>ROUND(AG94,2)</f>
        <v>0</v>
      </c>
      <c r="AL26" s="191"/>
      <c r="AM26" s="191"/>
      <c r="AN26" s="191"/>
      <c r="AO26" s="191"/>
      <c r="AP26" s="29"/>
      <c r="AQ26" s="29"/>
      <c r="AR26" s="30"/>
      <c r="BE26" s="182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182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192" t="s">
        <v>35</v>
      </c>
      <c r="M28" s="192"/>
      <c r="N28" s="192"/>
      <c r="O28" s="192"/>
      <c r="P28" s="192"/>
      <c r="Q28" s="29"/>
      <c r="R28" s="29"/>
      <c r="S28" s="29"/>
      <c r="T28" s="29"/>
      <c r="U28" s="29"/>
      <c r="V28" s="29"/>
      <c r="W28" s="192" t="s">
        <v>36</v>
      </c>
      <c r="X28" s="192"/>
      <c r="Y28" s="192"/>
      <c r="Z28" s="192"/>
      <c r="AA28" s="192"/>
      <c r="AB28" s="192"/>
      <c r="AC28" s="192"/>
      <c r="AD28" s="192"/>
      <c r="AE28" s="192"/>
      <c r="AF28" s="29"/>
      <c r="AG28" s="29"/>
      <c r="AH28" s="29"/>
      <c r="AI28" s="29"/>
      <c r="AJ28" s="29"/>
      <c r="AK28" s="192" t="s">
        <v>37</v>
      </c>
      <c r="AL28" s="192"/>
      <c r="AM28" s="192"/>
      <c r="AN28" s="192"/>
      <c r="AO28" s="192"/>
      <c r="AP28" s="29"/>
      <c r="AQ28" s="29"/>
      <c r="AR28" s="30"/>
      <c r="BE28" s="182"/>
    </row>
    <row r="29" spans="1:71" s="3" customFormat="1" ht="14.45" customHeight="1">
      <c r="B29" s="34"/>
      <c r="D29" s="24" t="s">
        <v>38</v>
      </c>
      <c r="F29" s="35" t="s">
        <v>39</v>
      </c>
      <c r="L29" s="195">
        <v>0.2</v>
      </c>
      <c r="M29" s="194"/>
      <c r="N29" s="194"/>
      <c r="O29" s="194"/>
      <c r="P29" s="194"/>
      <c r="Q29" s="36"/>
      <c r="R29" s="36"/>
      <c r="S29" s="36"/>
      <c r="T29" s="36"/>
      <c r="U29" s="36"/>
      <c r="V29" s="36"/>
      <c r="W29" s="193">
        <f>ROUND(AZ94, 2)</f>
        <v>0</v>
      </c>
      <c r="X29" s="194"/>
      <c r="Y29" s="194"/>
      <c r="Z29" s="194"/>
      <c r="AA29" s="194"/>
      <c r="AB29" s="194"/>
      <c r="AC29" s="194"/>
      <c r="AD29" s="194"/>
      <c r="AE29" s="194"/>
      <c r="AF29" s="36"/>
      <c r="AG29" s="36"/>
      <c r="AH29" s="36"/>
      <c r="AI29" s="36"/>
      <c r="AJ29" s="36"/>
      <c r="AK29" s="193">
        <f>ROUND(AV94, 2)</f>
        <v>0</v>
      </c>
      <c r="AL29" s="194"/>
      <c r="AM29" s="194"/>
      <c r="AN29" s="194"/>
      <c r="AO29" s="194"/>
      <c r="AP29" s="36"/>
      <c r="AQ29" s="36"/>
      <c r="AR29" s="37"/>
      <c r="AS29" s="36"/>
      <c r="AT29" s="36"/>
      <c r="AU29" s="36"/>
      <c r="AV29" s="36"/>
      <c r="AW29" s="36"/>
      <c r="AX29" s="36"/>
      <c r="AY29" s="36"/>
      <c r="AZ29" s="36"/>
      <c r="BE29" s="183"/>
    </row>
    <row r="30" spans="1:71" s="3" customFormat="1" ht="14.45" customHeight="1">
      <c r="B30" s="34"/>
      <c r="F30" s="35" t="s">
        <v>40</v>
      </c>
      <c r="L30" s="195">
        <v>0.2</v>
      </c>
      <c r="M30" s="194"/>
      <c r="N30" s="194"/>
      <c r="O30" s="194"/>
      <c r="P30" s="194"/>
      <c r="Q30" s="36"/>
      <c r="R30" s="36"/>
      <c r="S30" s="36"/>
      <c r="T30" s="36"/>
      <c r="U30" s="36"/>
      <c r="V30" s="36"/>
      <c r="W30" s="193">
        <f>ROUND(BA94, 2)</f>
        <v>0</v>
      </c>
      <c r="X30" s="194"/>
      <c r="Y30" s="194"/>
      <c r="Z30" s="194"/>
      <c r="AA30" s="194"/>
      <c r="AB30" s="194"/>
      <c r="AC30" s="194"/>
      <c r="AD30" s="194"/>
      <c r="AE30" s="194"/>
      <c r="AF30" s="36"/>
      <c r="AG30" s="36"/>
      <c r="AH30" s="36"/>
      <c r="AI30" s="36"/>
      <c r="AJ30" s="36"/>
      <c r="AK30" s="193">
        <f>ROUND(AW94, 2)</f>
        <v>0</v>
      </c>
      <c r="AL30" s="194"/>
      <c r="AM30" s="194"/>
      <c r="AN30" s="194"/>
      <c r="AO30" s="194"/>
      <c r="AP30" s="36"/>
      <c r="AQ30" s="36"/>
      <c r="AR30" s="37"/>
      <c r="AS30" s="36"/>
      <c r="AT30" s="36"/>
      <c r="AU30" s="36"/>
      <c r="AV30" s="36"/>
      <c r="AW30" s="36"/>
      <c r="AX30" s="36"/>
      <c r="AY30" s="36"/>
      <c r="AZ30" s="36"/>
      <c r="BE30" s="183"/>
    </row>
    <row r="31" spans="1:71" s="3" customFormat="1" ht="14.45" hidden="1" customHeight="1">
      <c r="B31" s="34"/>
      <c r="F31" s="24" t="s">
        <v>41</v>
      </c>
      <c r="L31" s="198">
        <v>0.2</v>
      </c>
      <c r="M31" s="197"/>
      <c r="N31" s="197"/>
      <c r="O31" s="197"/>
      <c r="P31" s="197"/>
      <c r="W31" s="196">
        <f>ROUND(BB94, 2)</f>
        <v>0</v>
      </c>
      <c r="X31" s="197"/>
      <c r="Y31" s="197"/>
      <c r="Z31" s="197"/>
      <c r="AA31" s="197"/>
      <c r="AB31" s="197"/>
      <c r="AC31" s="197"/>
      <c r="AD31" s="197"/>
      <c r="AE31" s="197"/>
      <c r="AK31" s="196">
        <v>0</v>
      </c>
      <c r="AL31" s="197"/>
      <c r="AM31" s="197"/>
      <c r="AN31" s="197"/>
      <c r="AO31" s="197"/>
      <c r="AR31" s="34"/>
      <c r="BE31" s="183"/>
    </row>
    <row r="32" spans="1:71" s="3" customFormat="1" ht="14.45" hidden="1" customHeight="1">
      <c r="B32" s="34"/>
      <c r="F32" s="24" t="s">
        <v>42</v>
      </c>
      <c r="L32" s="198">
        <v>0.2</v>
      </c>
      <c r="M32" s="197"/>
      <c r="N32" s="197"/>
      <c r="O32" s="197"/>
      <c r="P32" s="197"/>
      <c r="W32" s="196">
        <f>ROUND(BC94, 2)</f>
        <v>0</v>
      </c>
      <c r="X32" s="197"/>
      <c r="Y32" s="197"/>
      <c r="Z32" s="197"/>
      <c r="AA32" s="197"/>
      <c r="AB32" s="197"/>
      <c r="AC32" s="197"/>
      <c r="AD32" s="197"/>
      <c r="AE32" s="197"/>
      <c r="AK32" s="196">
        <v>0</v>
      </c>
      <c r="AL32" s="197"/>
      <c r="AM32" s="197"/>
      <c r="AN32" s="197"/>
      <c r="AO32" s="197"/>
      <c r="AR32" s="34"/>
      <c r="BE32" s="183"/>
    </row>
    <row r="33" spans="1:57" s="3" customFormat="1" ht="14.45" hidden="1" customHeight="1">
      <c r="B33" s="34"/>
      <c r="F33" s="35" t="s">
        <v>43</v>
      </c>
      <c r="L33" s="195">
        <v>0</v>
      </c>
      <c r="M33" s="194"/>
      <c r="N33" s="194"/>
      <c r="O33" s="194"/>
      <c r="P33" s="194"/>
      <c r="Q33" s="36"/>
      <c r="R33" s="36"/>
      <c r="S33" s="36"/>
      <c r="T33" s="36"/>
      <c r="U33" s="36"/>
      <c r="V33" s="36"/>
      <c r="W33" s="193">
        <f>ROUND(BD94, 2)</f>
        <v>0</v>
      </c>
      <c r="X33" s="194"/>
      <c r="Y33" s="194"/>
      <c r="Z33" s="194"/>
      <c r="AA33" s="194"/>
      <c r="AB33" s="194"/>
      <c r="AC33" s="194"/>
      <c r="AD33" s="194"/>
      <c r="AE33" s="194"/>
      <c r="AF33" s="36"/>
      <c r="AG33" s="36"/>
      <c r="AH33" s="36"/>
      <c r="AI33" s="36"/>
      <c r="AJ33" s="36"/>
      <c r="AK33" s="193">
        <v>0</v>
      </c>
      <c r="AL33" s="194"/>
      <c r="AM33" s="194"/>
      <c r="AN33" s="194"/>
      <c r="AO33" s="194"/>
      <c r="AP33" s="36"/>
      <c r="AQ33" s="36"/>
      <c r="AR33" s="37"/>
      <c r="AS33" s="36"/>
      <c r="AT33" s="36"/>
      <c r="AU33" s="36"/>
      <c r="AV33" s="36"/>
      <c r="AW33" s="36"/>
      <c r="AX33" s="36"/>
      <c r="AY33" s="36"/>
      <c r="AZ33" s="36"/>
      <c r="BE33" s="183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182"/>
    </row>
    <row r="35" spans="1:57" s="2" customFormat="1" ht="25.9" customHeight="1">
      <c r="A35" s="29"/>
      <c r="B35" s="30"/>
      <c r="C35" s="38"/>
      <c r="D35" s="39" t="s">
        <v>44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45</v>
      </c>
      <c r="U35" s="40"/>
      <c r="V35" s="40"/>
      <c r="W35" s="40"/>
      <c r="X35" s="199" t="s">
        <v>46</v>
      </c>
      <c r="Y35" s="200"/>
      <c r="Z35" s="200"/>
      <c r="AA35" s="200"/>
      <c r="AB35" s="200"/>
      <c r="AC35" s="40"/>
      <c r="AD35" s="40"/>
      <c r="AE35" s="40"/>
      <c r="AF35" s="40"/>
      <c r="AG35" s="40"/>
      <c r="AH35" s="40"/>
      <c r="AI35" s="40"/>
      <c r="AJ35" s="40"/>
      <c r="AK35" s="201">
        <f>SUM(AK26:AK33)</f>
        <v>0</v>
      </c>
      <c r="AL35" s="200"/>
      <c r="AM35" s="200"/>
      <c r="AN35" s="200"/>
      <c r="AO35" s="202"/>
      <c r="AP35" s="38"/>
      <c r="AQ35" s="38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42"/>
      <c r="D49" s="43" t="s">
        <v>47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48</v>
      </c>
      <c r="AI49" s="44"/>
      <c r="AJ49" s="44"/>
      <c r="AK49" s="44"/>
      <c r="AL49" s="44"/>
      <c r="AM49" s="44"/>
      <c r="AN49" s="44"/>
      <c r="AO49" s="44"/>
      <c r="AR49" s="42"/>
    </row>
    <row r="50" spans="1:57" ht="11.25">
      <c r="B50" s="17"/>
      <c r="AR50" s="17"/>
    </row>
    <row r="51" spans="1:57" ht="11.25">
      <c r="B51" s="17"/>
      <c r="AR51" s="17"/>
    </row>
    <row r="52" spans="1:57" ht="11.25">
      <c r="B52" s="17"/>
      <c r="AR52" s="17"/>
    </row>
    <row r="53" spans="1:57" ht="11.25">
      <c r="B53" s="17"/>
      <c r="AR53" s="17"/>
    </row>
    <row r="54" spans="1:57" ht="11.25">
      <c r="B54" s="17"/>
      <c r="AR54" s="17"/>
    </row>
    <row r="55" spans="1:57" ht="11.25">
      <c r="B55" s="17"/>
      <c r="AR55" s="17"/>
    </row>
    <row r="56" spans="1:57" ht="11.25">
      <c r="B56" s="17"/>
      <c r="AR56" s="17"/>
    </row>
    <row r="57" spans="1:57" ht="11.25">
      <c r="B57" s="17"/>
      <c r="AR57" s="17"/>
    </row>
    <row r="58" spans="1:57" ht="11.25">
      <c r="B58" s="17"/>
      <c r="AR58" s="17"/>
    </row>
    <row r="59" spans="1:57" ht="11.25">
      <c r="B59" s="17"/>
      <c r="AR59" s="17"/>
    </row>
    <row r="60" spans="1:57" s="2" customFormat="1" ht="12.75">
      <c r="A60" s="29"/>
      <c r="B60" s="30"/>
      <c r="C60" s="29"/>
      <c r="D60" s="45" t="s">
        <v>49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5" t="s">
        <v>50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5" t="s">
        <v>49</v>
      </c>
      <c r="AI60" s="32"/>
      <c r="AJ60" s="32"/>
      <c r="AK60" s="32"/>
      <c r="AL60" s="32"/>
      <c r="AM60" s="45" t="s">
        <v>50</v>
      </c>
      <c r="AN60" s="32"/>
      <c r="AO60" s="32"/>
      <c r="AP60" s="29"/>
      <c r="AQ60" s="29"/>
      <c r="AR60" s="30"/>
      <c r="BE60" s="29"/>
    </row>
    <row r="61" spans="1:57" ht="11.25">
      <c r="B61" s="17"/>
      <c r="AR61" s="17"/>
    </row>
    <row r="62" spans="1:57" ht="11.25">
      <c r="B62" s="17"/>
      <c r="AR62" s="17"/>
    </row>
    <row r="63" spans="1:57" ht="11.25">
      <c r="B63" s="17"/>
      <c r="AR63" s="17"/>
    </row>
    <row r="64" spans="1:57" s="2" customFormat="1" ht="12.75">
      <c r="A64" s="29"/>
      <c r="B64" s="30"/>
      <c r="C64" s="29"/>
      <c r="D64" s="43" t="s">
        <v>51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52</v>
      </c>
      <c r="AI64" s="46"/>
      <c r="AJ64" s="46"/>
      <c r="AK64" s="46"/>
      <c r="AL64" s="46"/>
      <c r="AM64" s="46"/>
      <c r="AN64" s="46"/>
      <c r="AO64" s="46"/>
      <c r="AP64" s="29"/>
      <c r="AQ64" s="29"/>
      <c r="AR64" s="30"/>
      <c r="BE64" s="29"/>
    </row>
    <row r="65" spans="1:57" ht="11.25">
      <c r="B65" s="17"/>
      <c r="AR65" s="17"/>
    </row>
    <row r="66" spans="1:57" ht="11.25">
      <c r="B66" s="17"/>
      <c r="AR66" s="17"/>
    </row>
    <row r="67" spans="1:57" ht="11.25">
      <c r="B67" s="17"/>
      <c r="AR67" s="17"/>
    </row>
    <row r="68" spans="1:57" ht="11.25">
      <c r="B68" s="17"/>
      <c r="AR68" s="17"/>
    </row>
    <row r="69" spans="1:57" ht="11.25">
      <c r="B69" s="17"/>
      <c r="AR69" s="17"/>
    </row>
    <row r="70" spans="1:57" ht="11.25">
      <c r="B70" s="17"/>
      <c r="AR70" s="17"/>
    </row>
    <row r="71" spans="1:57" ht="11.25">
      <c r="B71" s="17"/>
      <c r="AR71" s="17"/>
    </row>
    <row r="72" spans="1:57" ht="11.25">
      <c r="B72" s="17"/>
      <c r="AR72" s="17"/>
    </row>
    <row r="73" spans="1:57" ht="11.25">
      <c r="B73" s="17"/>
      <c r="AR73" s="17"/>
    </row>
    <row r="74" spans="1:57" ht="11.25">
      <c r="B74" s="17"/>
      <c r="AR74" s="17"/>
    </row>
    <row r="75" spans="1:57" s="2" customFormat="1" ht="12.75">
      <c r="A75" s="29"/>
      <c r="B75" s="30"/>
      <c r="C75" s="29"/>
      <c r="D75" s="45" t="s">
        <v>49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5" t="s">
        <v>50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5" t="s">
        <v>49</v>
      </c>
      <c r="AI75" s="32"/>
      <c r="AJ75" s="32"/>
      <c r="AK75" s="32"/>
      <c r="AL75" s="32"/>
      <c r="AM75" s="45" t="s">
        <v>50</v>
      </c>
      <c r="AN75" s="32"/>
      <c r="AO75" s="32"/>
      <c r="AP75" s="29"/>
      <c r="AQ75" s="29"/>
      <c r="AR75" s="30"/>
      <c r="BE75" s="29"/>
    </row>
    <row r="76" spans="1:57" s="2" customFormat="1" ht="11.25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0"/>
      <c r="BE77" s="29"/>
    </row>
    <row r="81" spans="1:91" s="2" customFormat="1" ht="6.95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0"/>
      <c r="BE81" s="29"/>
    </row>
    <row r="82" spans="1:91" s="2" customFormat="1" ht="24.95" customHeight="1">
      <c r="A82" s="29"/>
      <c r="B82" s="30"/>
      <c r="C82" s="18" t="s">
        <v>53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51"/>
      <c r="C84" s="24" t="s">
        <v>12</v>
      </c>
      <c r="L84" s="4" t="str">
        <f>K5</f>
        <v>A295</v>
      </c>
      <c r="AR84" s="51"/>
    </row>
    <row r="85" spans="1:91" s="5" customFormat="1" ht="36.950000000000003" customHeight="1">
      <c r="B85" s="52"/>
      <c r="C85" s="53" t="s">
        <v>15</v>
      </c>
      <c r="L85" s="203" t="str">
        <f>K6</f>
        <v>Dvojlesňovňa Psíčová</v>
      </c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R85" s="52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19</v>
      </c>
      <c r="D87" s="29"/>
      <c r="E87" s="29"/>
      <c r="F87" s="29"/>
      <c r="G87" s="29"/>
      <c r="H87" s="29"/>
      <c r="I87" s="29"/>
      <c r="J87" s="29"/>
      <c r="K87" s="29"/>
      <c r="L87" s="54" t="str">
        <f>IF(K8="","",K8)</f>
        <v>kat. územie Sedliská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21</v>
      </c>
      <c r="AJ87" s="29"/>
      <c r="AK87" s="29"/>
      <c r="AL87" s="29"/>
      <c r="AM87" s="205" t="str">
        <f>IF(AN8= "","",AN8)</f>
        <v>28. 2. 2022</v>
      </c>
      <c r="AN87" s="205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15.2" customHeight="1">
      <c r="A89" s="29"/>
      <c r="B89" s="30"/>
      <c r="C89" s="24" t="s">
        <v>23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>LESY Slovenskej republiky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30</v>
      </c>
      <c r="AJ89" s="29"/>
      <c r="AK89" s="29"/>
      <c r="AL89" s="29"/>
      <c r="AM89" s="206" t="str">
        <f>IF(E17="","",E17)</f>
        <v xml:space="preserve"> </v>
      </c>
      <c r="AN89" s="207"/>
      <c r="AO89" s="207"/>
      <c r="AP89" s="207"/>
      <c r="AQ89" s="29"/>
      <c r="AR89" s="30"/>
      <c r="AS89" s="208" t="s">
        <v>54</v>
      </c>
      <c r="AT89" s="209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29"/>
    </row>
    <row r="90" spans="1:91" s="2" customFormat="1" ht="15.2" customHeight="1">
      <c r="A90" s="29"/>
      <c r="B90" s="30"/>
      <c r="C90" s="24" t="s">
        <v>27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32</v>
      </c>
      <c r="AJ90" s="29"/>
      <c r="AK90" s="29"/>
      <c r="AL90" s="29"/>
      <c r="AM90" s="206" t="str">
        <f>IF(E20="","",E20)</f>
        <v xml:space="preserve"> </v>
      </c>
      <c r="AN90" s="207"/>
      <c r="AO90" s="207"/>
      <c r="AP90" s="207"/>
      <c r="AQ90" s="29"/>
      <c r="AR90" s="30"/>
      <c r="AS90" s="210"/>
      <c r="AT90" s="211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210"/>
      <c r="AT91" s="211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29"/>
    </row>
    <row r="92" spans="1:91" s="2" customFormat="1" ht="29.25" customHeight="1">
      <c r="A92" s="29"/>
      <c r="B92" s="30"/>
      <c r="C92" s="212" t="s">
        <v>55</v>
      </c>
      <c r="D92" s="213"/>
      <c r="E92" s="213"/>
      <c r="F92" s="213"/>
      <c r="G92" s="213"/>
      <c r="H92" s="60"/>
      <c r="I92" s="214" t="s">
        <v>56</v>
      </c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213"/>
      <c r="Z92" s="213"/>
      <c r="AA92" s="213"/>
      <c r="AB92" s="213"/>
      <c r="AC92" s="213"/>
      <c r="AD92" s="213"/>
      <c r="AE92" s="213"/>
      <c r="AF92" s="213"/>
      <c r="AG92" s="215" t="s">
        <v>57</v>
      </c>
      <c r="AH92" s="213"/>
      <c r="AI92" s="213"/>
      <c r="AJ92" s="213"/>
      <c r="AK92" s="213"/>
      <c r="AL92" s="213"/>
      <c r="AM92" s="213"/>
      <c r="AN92" s="214" t="s">
        <v>58</v>
      </c>
      <c r="AO92" s="213"/>
      <c r="AP92" s="216"/>
      <c r="AQ92" s="61" t="s">
        <v>59</v>
      </c>
      <c r="AR92" s="30"/>
      <c r="AS92" s="62" t="s">
        <v>60</v>
      </c>
      <c r="AT92" s="63" t="s">
        <v>61</v>
      </c>
      <c r="AU92" s="63" t="s">
        <v>62</v>
      </c>
      <c r="AV92" s="63" t="s">
        <v>63</v>
      </c>
      <c r="AW92" s="63" t="s">
        <v>64</v>
      </c>
      <c r="AX92" s="63" t="s">
        <v>65</v>
      </c>
      <c r="AY92" s="63" t="s">
        <v>66</v>
      </c>
      <c r="AZ92" s="63" t="s">
        <v>67</v>
      </c>
      <c r="BA92" s="63" t="s">
        <v>68</v>
      </c>
      <c r="BB92" s="63" t="s">
        <v>69</v>
      </c>
      <c r="BC92" s="63" t="s">
        <v>70</v>
      </c>
      <c r="BD92" s="64" t="s">
        <v>71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29"/>
    </row>
    <row r="94" spans="1:91" s="6" customFormat="1" ht="32.450000000000003" customHeight="1">
      <c r="B94" s="68"/>
      <c r="C94" s="69" t="s">
        <v>72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220">
        <f>ROUND(SUM(AG95:AG97),2)</f>
        <v>0</v>
      </c>
      <c r="AH94" s="220"/>
      <c r="AI94" s="220"/>
      <c r="AJ94" s="220"/>
      <c r="AK94" s="220"/>
      <c r="AL94" s="220"/>
      <c r="AM94" s="220"/>
      <c r="AN94" s="221">
        <f>SUM(AG94,AT94)</f>
        <v>0</v>
      </c>
      <c r="AO94" s="221"/>
      <c r="AP94" s="221"/>
      <c r="AQ94" s="72" t="s">
        <v>1</v>
      </c>
      <c r="AR94" s="68"/>
      <c r="AS94" s="73">
        <f>ROUND(SUM(AS95:AS97),2)</f>
        <v>0</v>
      </c>
      <c r="AT94" s="74">
        <f>ROUND(SUM(AV94:AW94),2)</f>
        <v>0</v>
      </c>
      <c r="AU94" s="75">
        <f>ROUND(SUM(AU95:AU97),5)</f>
        <v>0</v>
      </c>
      <c r="AV94" s="74">
        <f>ROUND(AZ94*L29,2)</f>
        <v>0</v>
      </c>
      <c r="AW94" s="74">
        <f>ROUND(BA94*L30,2)</f>
        <v>0</v>
      </c>
      <c r="AX94" s="74">
        <f>ROUND(BB94*L29,2)</f>
        <v>0</v>
      </c>
      <c r="AY94" s="74">
        <f>ROUND(BC94*L30,2)</f>
        <v>0</v>
      </c>
      <c r="AZ94" s="74">
        <f>ROUND(SUM(AZ95:AZ97),2)</f>
        <v>0</v>
      </c>
      <c r="BA94" s="74">
        <f>ROUND(SUM(BA95:BA97),2)</f>
        <v>0</v>
      </c>
      <c r="BB94" s="74">
        <f>ROUND(SUM(BB95:BB97),2)</f>
        <v>0</v>
      </c>
      <c r="BC94" s="74">
        <f>ROUND(SUM(BC95:BC97),2)</f>
        <v>0</v>
      </c>
      <c r="BD94" s="76">
        <f>ROUND(SUM(BD95:BD97),2)</f>
        <v>0</v>
      </c>
      <c r="BS94" s="77" t="s">
        <v>73</v>
      </c>
      <c r="BT94" s="77" t="s">
        <v>74</v>
      </c>
      <c r="BU94" s="78" t="s">
        <v>75</v>
      </c>
      <c r="BV94" s="77" t="s">
        <v>76</v>
      </c>
      <c r="BW94" s="77" t="s">
        <v>4</v>
      </c>
      <c r="BX94" s="77" t="s">
        <v>77</v>
      </c>
      <c r="CL94" s="77" t="s">
        <v>1</v>
      </c>
    </row>
    <row r="95" spans="1:91" s="7" customFormat="1" ht="16.5" customHeight="1">
      <c r="A95" s="79" t="s">
        <v>78</v>
      </c>
      <c r="B95" s="80"/>
      <c r="C95" s="81"/>
      <c r="D95" s="219" t="s">
        <v>79</v>
      </c>
      <c r="E95" s="219"/>
      <c r="F95" s="219"/>
      <c r="G95" s="219"/>
      <c r="H95" s="219"/>
      <c r="I95" s="82"/>
      <c r="J95" s="219" t="s">
        <v>80</v>
      </c>
      <c r="K95" s="219"/>
      <c r="L95" s="219"/>
      <c r="M95" s="219"/>
      <c r="N95" s="219"/>
      <c r="O95" s="219"/>
      <c r="P95" s="219"/>
      <c r="Q95" s="219"/>
      <c r="R95" s="219"/>
      <c r="S95" s="219"/>
      <c r="T95" s="219"/>
      <c r="U95" s="219"/>
      <c r="V95" s="219"/>
      <c r="W95" s="219"/>
      <c r="X95" s="219"/>
      <c r="Y95" s="219"/>
      <c r="Z95" s="219"/>
      <c r="AA95" s="219"/>
      <c r="AB95" s="219"/>
      <c r="AC95" s="219"/>
      <c r="AD95" s="219"/>
      <c r="AE95" s="219"/>
      <c r="AF95" s="219"/>
      <c r="AG95" s="217">
        <f>'01 - Architektonicko-stav...'!J30</f>
        <v>0</v>
      </c>
      <c r="AH95" s="218"/>
      <c r="AI95" s="218"/>
      <c r="AJ95" s="218"/>
      <c r="AK95" s="218"/>
      <c r="AL95" s="218"/>
      <c r="AM95" s="218"/>
      <c r="AN95" s="217">
        <f>SUM(AG95,AT95)</f>
        <v>0</v>
      </c>
      <c r="AO95" s="218"/>
      <c r="AP95" s="218"/>
      <c r="AQ95" s="83" t="s">
        <v>81</v>
      </c>
      <c r="AR95" s="80"/>
      <c r="AS95" s="84">
        <v>0</v>
      </c>
      <c r="AT95" s="85">
        <f>ROUND(SUM(AV95:AW95),2)</f>
        <v>0</v>
      </c>
      <c r="AU95" s="86">
        <f>'01 - Architektonicko-stav...'!P135</f>
        <v>0</v>
      </c>
      <c r="AV95" s="85">
        <f>'01 - Architektonicko-stav...'!J33</f>
        <v>0</v>
      </c>
      <c r="AW95" s="85">
        <f>'01 - Architektonicko-stav...'!J34</f>
        <v>0</v>
      </c>
      <c r="AX95" s="85">
        <f>'01 - Architektonicko-stav...'!J35</f>
        <v>0</v>
      </c>
      <c r="AY95" s="85">
        <f>'01 - Architektonicko-stav...'!J36</f>
        <v>0</v>
      </c>
      <c r="AZ95" s="85">
        <f>'01 - Architektonicko-stav...'!F33</f>
        <v>0</v>
      </c>
      <c r="BA95" s="85">
        <f>'01 - Architektonicko-stav...'!F34</f>
        <v>0</v>
      </c>
      <c r="BB95" s="85">
        <f>'01 - Architektonicko-stav...'!F35</f>
        <v>0</v>
      </c>
      <c r="BC95" s="85">
        <f>'01 - Architektonicko-stav...'!F36</f>
        <v>0</v>
      </c>
      <c r="BD95" s="87">
        <f>'01 - Architektonicko-stav...'!F37</f>
        <v>0</v>
      </c>
      <c r="BT95" s="88" t="s">
        <v>82</v>
      </c>
      <c r="BV95" s="88" t="s">
        <v>76</v>
      </c>
      <c r="BW95" s="88" t="s">
        <v>83</v>
      </c>
      <c r="BX95" s="88" t="s">
        <v>4</v>
      </c>
      <c r="CL95" s="88" t="s">
        <v>1</v>
      </c>
      <c r="CM95" s="88" t="s">
        <v>74</v>
      </c>
    </row>
    <row r="96" spans="1:91" s="7" customFormat="1" ht="16.5" customHeight="1">
      <c r="A96" s="79" t="s">
        <v>78</v>
      </c>
      <c r="B96" s="80"/>
      <c r="C96" s="81"/>
      <c r="D96" s="219" t="s">
        <v>84</v>
      </c>
      <c r="E96" s="219"/>
      <c r="F96" s="219"/>
      <c r="G96" s="219"/>
      <c r="H96" s="219"/>
      <c r="I96" s="82"/>
      <c r="J96" s="219" t="s">
        <v>85</v>
      </c>
      <c r="K96" s="219"/>
      <c r="L96" s="219"/>
      <c r="M96" s="219"/>
      <c r="N96" s="219"/>
      <c r="O96" s="219"/>
      <c r="P96" s="219"/>
      <c r="Q96" s="219"/>
      <c r="R96" s="219"/>
      <c r="S96" s="219"/>
      <c r="T96" s="219"/>
      <c r="U96" s="219"/>
      <c r="V96" s="219"/>
      <c r="W96" s="219"/>
      <c r="X96" s="219"/>
      <c r="Y96" s="219"/>
      <c r="Z96" s="219"/>
      <c r="AA96" s="219"/>
      <c r="AB96" s="219"/>
      <c r="AC96" s="219"/>
      <c r="AD96" s="219"/>
      <c r="AE96" s="219"/>
      <c r="AF96" s="219"/>
      <c r="AG96" s="217">
        <f>'02 - Elektroinštalácia'!J30</f>
        <v>0</v>
      </c>
      <c r="AH96" s="218"/>
      <c r="AI96" s="218"/>
      <c r="AJ96" s="218"/>
      <c r="AK96" s="218"/>
      <c r="AL96" s="218"/>
      <c r="AM96" s="218"/>
      <c r="AN96" s="217">
        <f>SUM(AG96,AT96)</f>
        <v>0</v>
      </c>
      <c r="AO96" s="218"/>
      <c r="AP96" s="218"/>
      <c r="AQ96" s="83" t="s">
        <v>81</v>
      </c>
      <c r="AR96" s="80"/>
      <c r="AS96" s="84">
        <v>0</v>
      </c>
      <c r="AT96" s="85">
        <f>ROUND(SUM(AV96:AW96),2)</f>
        <v>0</v>
      </c>
      <c r="AU96" s="86">
        <f>'02 - Elektroinštalácia'!P118</f>
        <v>0</v>
      </c>
      <c r="AV96" s="85">
        <f>'02 - Elektroinštalácia'!J33</f>
        <v>0</v>
      </c>
      <c r="AW96" s="85">
        <f>'02 - Elektroinštalácia'!J34</f>
        <v>0</v>
      </c>
      <c r="AX96" s="85">
        <f>'02 - Elektroinštalácia'!J35</f>
        <v>0</v>
      </c>
      <c r="AY96" s="85">
        <f>'02 - Elektroinštalácia'!J36</f>
        <v>0</v>
      </c>
      <c r="AZ96" s="85">
        <f>'02 - Elektroinštalácia'!F33</f>
        <v>0</v>
      </c>
      <c r="BA96" s="85">
        <f>'02 - Elektroinštalácia'!F34</f>
        <v>0</v>
      </c>
      <c r="BB96" s="85">
        <f>'02 - Elektroinštalácia'!F35</f>
        <v>0</v>
      </c>
      <c r="BC96" s="85">
        <f>'02 - Elektroinštalácia'!F36</f>
        <v>0</v>
      </c>
      <c r="BD96" s="87">
        <f>'02 - Elektroinštalácia'!F37</f>
        <v>0</v>
      </c>
      <c r="BT96" s="88" t="s">
        <v>82</v>
      </c>
      <c r="BV96" s="88" t="s">
        <v>76</v>
      </c>
      <c r="BW96" s="88" t="s">
        <v>86</v>
      </c>
      <c r="BX96" s="88" t="s">
        <v>4</v>
      </c>
      <c r="CL96" s="88" t="s">
        <v>1</v>
      </c>
      <c r="CM96" s="88" t="s">
        <v>74</v>
      </c>
    </row>
    <row r="97" spans="1:91" s="7" customFormat="1" ht="16.5" customHeight="1">
      <c r="A97" s="79" t="s">
        <v>78</v>
      </c>
      <c r="B97" s="80"/>
      <c r="C97" s="81"/>
      <c r="D97" s="219" t="s">
        <v>87</v>
      </c>
      <c r="E97" s="219"/>
      <c r="F97" s="219"/>
      <c r="G97" s="219"/>
      <c r="H97" s="219"/>
      <c r="I97" s="82"/>
      <c r="J97" s="219" t="s">
        <v>88</v>
      </c>
      <c r="K97" s="219"/>
      <c r="L97" s="219"/>
      <c r="M97" s="219"/>
      <c r="N97" s="219"/>
      <c r="O97" s="219"/>
      <c r="P97" s="219"/>
      <c r="Q97" s="219"/>
      <c r="R97" s="219"/>
      <c r="S97" s="219"/>
      <c r="T97" s="219"/>
      <c r="U97" s="219"/>
      <c r="V97" s="219"/>
      <c r="W97" s="219"/>
      <c r="X97" s="219"/>
      <c r="Y97" s="219"/>
      <c r="Z97" s="219"/>
      <c r="AA97" s="219"/>
      <c r="AB97" s="219"/>
      <c r="AC97" s="219"/>
      <c r="AD97" s="219"/>
      <c r="AE97" s="219"/>
      <c r="AF97" s="219"/>
      <c r="AG97" s="217">
        <f>'03 - Ústredné vykurovanie'!J30</f>
        <v>0</v>
      </c>
      <c r="AH97" s="218"/>
      <c r="AI97" s="218"/>
      <c r="AJ97" s="218"/>
      <c r="AK97" s="218"/>
      <c r="AL97" s="218"/>
      <c r="AM97" s="218"/>
      <c r="AN97" s="217">
        <f>SUM(AG97,AT97)</f>
        <v>0</v>
      </c>
      <c r="AO97" s="218"/>
      <c r="AP97" s="218"/>
      <c r="AQ97" s="83" t="s">
        <v>81</v>
      </c>
      <c r="AR97" s="80"/>
      <c r="AS97" s="89">
        <v>0</v>
      </c>
      <c r="AT97" s="90">
        <f>ROUND(SUM(AV97:AW97),2)</f>
        <v>0</v>
      </c>
      <c r="AU97" s="91">
        <f>'03 - Ústredné vykurovanie'!P128</f>
        <v>0</v>
      </c>
      <c r="AV97" s="90">
        <f>'03 - Ústredné vykurovanie'!J33</f>
        <v>0</v>
      </c>
      <c r="AW97" s="90">
        <f>'03 - Ústredné vykurovanie'!J34</f>
        <v>0</v>
      </c>
      <c r="AX97" s="90">
        <f>'03 - Ústredné vykurovanie'!J35</f>
        <v>0</v>
      </c>
      <c r="AY97" s="90">
        <f>'03 - Ústredné vykurovanie'!J36</f>
        <v>0</v>
      </c>
      <c r="AZ97" s="90">
        <f>'03 - Ústredné vykurovanie'!F33</f>
        <v>0</v>
      </c>
      <c r="BA97" s="90">
        <f>'03 - Ústredné vykurovanie'!F34</f>
        <v>0</v>
      </c>
      <c r="BB97" s="90">
        <f>'03 - Ústredné vykurovanie'!F35</f>
        <v>0</v>
      </c>
      <c r="BC97" s="90">
        <f>'03 - Ústredné vykurovanie'!F36</f>
        <v>0</v>
      </c>
      <c r="BD97" s="92">
        <f>'03 - Ústredné vykurovanie'!F37</f>
        <v>0</v>
      </c>
      <c r="BT97" s="88" t="s">
        <v>82</v>
      </c>
      <c r="BV97" s="88" t="s">
        <v>76</v>
      </c>
      <c r="BW97" s="88" t="s">
        <v>89</v>
      </c>
      <c r="BX97" s="88" t="s">
        <v>4</v>
      </c>
      <c r="CL97" s="88" t="s">
        <v>1</v>
      </c>
      <c r="CM97" s="88" t="s">
        <v>74</v>
      </c>
    </row>
    <row r="98" spans="1:91" s="2" customFormat="1" ht="30" customHeight="1">
      <c r="A98" s="29"/>
      <c r="B98" s="30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30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</row>
    <row r="99" spans="1:91" s="2" customFormat="1" ht="6.95" customHeight="1">
      <c r="A99" s="29"/>
      <c r="B99" s="47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8"/>
      <c r="AL99" s="48"/>
      <c r="AM99" s="48"/>
      <c r="AN99" s="48"/>
      <c r="AO99" s="48"/>
      <c r="AP99" s="48"/>
      <c r="AQ99" s="48"/>
      <c r="AR99" s="30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</row>
  </sheetData>
  <mergeCells count="50">
    <mergeCell ref="AR2:BE2"/>
    <mergeCell ref="AN96:AP96"/>
    <mergeCell ref="AG96:AM96"/>
    <mergeCell ref="D96:H96"/>
    <mergeCell ref="J96:AF96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01 - Architektonicko-stav...'!C2" display="/"/>
    <hyperlink ref="A96" location="'02 - Elektroinštalácia'!C2" display="/"/>
    <hyperlink ref="A97" location="'03 - Ústredné vykurovanie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55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2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4" t="s">
        <v>83</v>
      </c>
    </row>
    <row r="3" spans="1:46" s="1" customFormat="1" ht="6.95" hidden="1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hidden="1" customHeight="1">
      <c r="B4" s="17"/>
      <c r="D4" s="18" t="s">
        <v>90</v>
      </c>
      <c r="L4" s="17"/>
      <c r="M4" s="93" t="s">
        <v>9</v>
      </c>
      <c r="AT4" s="14" t="s">
        <v>3</v>
      </c>
    </row>
    <row r="5" spans="1:46" s="1" customFormat="1" ht="6.95" hidden="1" customHeight="1">
      <c r="B5" s="17"/>
      <c r="L5" s="17"/>
    </row>
    <row r="6" spans="1:46" s="1" customFormat="1" ht="12" hidden="1" customHeight="1">
      <c r="B6" s="17"/>
      <c r="D6" s="24" t="s">
        <v>15</v>
      </c>
      <c r="L6" s="17"/>
    </row>
    <row r="7" spans="1:46" s="1" customFormat="1" ht="16.5" hidden="1" customHeight="1">
      <c r="B7" s="17"/>
      <c r="E7" s="223" t="str">
        <f>'Rekapitulácia stavby'!K6</f>
        <v>Dvojlesňovňa Psíčová</v>
      </c>
      <c r="F7" s="224"/>
      <c r="G7" s="224"/>
      <c r="H7" s="224"/>
      <c r="L7" s="17"/>
    </row>
    <row r="8" spans="1:46" s="2" customFormat="1" ht="12" hidden="1" customHeight="1">
      <c r="A8" s="29"/>
      <c r="B8" s="30"/>
      <c r="C8" s="29"/>
      <c r="D8" s="24" t="s">
        <v>91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hidden="1" customHeight="1">
      <c r="A9" s="29"/>
      <c r="B9" s="30"/>
      <c r="C9" s="29"/>
      <c r="D9" s="29"/>
      <c r="E9" s="203" t="s">
        <v>92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 hidden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hidden="1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24" t="s">
        <v>18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hidden="1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24" t="s">
        <v>21</v>
      </c>
      <c r="J12" s="55" t="str">
        <f>'Rekapitulácia stavby'!AN8</f>
        <v>28. 2. 2022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hidden="1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hidden="1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24" t="s">
        <v>24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hidden="1" customHeight="1">
      <c r="A15" s="29"/>
      <c r="B15" s="30"/>
      <c r="C15" s="29"/>
      <c r="D15" s="29"/>
      <c r="E15" s="22" t="s">
        <v>25</v>
      </c>
      <c r="F15" s="29"/>
      <c r="G15" s="29"/>
      <c r="H15" s="29"/>
      <c r="I15" s="24" t="s">
        <v>26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hidden="1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hidden="1" customHeight="1">
      <c r="A17" s="29"/>
      <c r="B17" s="30"/>
      <c r="C17" s="29"/>
      <c r="D17" s="24" t="s">
        <v>27</v>
      </c>
      <c r="E17" s="29"/>
      <c r="F17" s="29"/>
      <c r="G17" s="29"/>
      <c r="H17" s="29"/>
      <c r="I17" s="24" t="s">
        <v>24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hidden="1" customHeight="1">
      <c r="A18" s="29"/>
      <c r="B18" s="30"/>
      <c r="C18" s="29"/>
      <c r="D18" s="29"/>
      <c r="E18" s="226" t="str">
        <f>'Rekapitulácia stavby'!E14</f>
        <v>Vyplň údaj</v>
      </c>
      <c r="F18" s="184"/>
      <c r="G18" s="184"/>
      <c r="H18" s="184"/>
      <c r="I18" s="24" t="s">
        <v>26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hidden="1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hidden="1" customHeight="1">
      <c r="A20" s="29"/>
      <c r="B20" s="30"/>
      <c r="C20" s="29"/>
      <c r="D20" s="24" t="s">
        <v>30</v>
      </c>
      <c r="E20" s="29"/>
      <c r="F20" s="29"/>
      <c r="G20" s="29"/>
      <c r="H20" s="29"/>
      <c r="I20" s="24" t="s">
        <v>24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hidden="1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26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hidden="1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hidden="1" customHeight="1">
      <c r="A23" s="29"/>
      <c r="B23" s="30"/>
      <c r="C23" s="29"/>
      <c r="D23" s="24" t="s">
        <v>32</v>
      </c>
      <c r="E23" s="29"/>
      <c r="F23" s="29"/>
      <c r="G23" s="29"/>
      <c r="H23" s="29"/>
      <c r="I23" s="24" t="s">
        <v>24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hidden="1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26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hidden="1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hidden="1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hidden="1" customHeight="1">
      <c r="A27" s="94"/>
      <c r="B27" s="95"/>
      <c r="C27" s="94"/>
      <c r="D27" s="94"/>
      <c r="E27" s="189" t="s">
        <v>1</v>
      </c>
      <c r="F27" s="189"/>
      <c r="G27" s="189"/>
      <c r="H27" s="189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hidden="1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hidden="1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hidden="1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ROUND(J135,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hidden="1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hidden="1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hidden="1" customHeight="1">
      <c r="A33" s="29"/>
      <c r="B33" s="30"/>
      <c r="C33" s="29"/>
      <c r="D33" s="98" t="s">
        <v>38</v>
      </c>
      <c r="E33" s="35" t="s">
        <v>39</v>
      </c>
      <c r="F33" s="99">
        <f>ROUND((SUM(BE135:BE254)),  2)</f>
        <v>0</v>
      </c>
      <c r="G33" s="100"/>
      <c r="H33" s="100"/>
      <c r="I33" s="101">
        <v>0.2</v>
      </c>
      <c r="J33" s="99">
        <f>ROUND(((SUM(BE135:BE254))*I33),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hidden="1" customHeight="1">
      <c r="A34" s="29"/>
      <c r="B34" s="30"/>
      <c r="C34" s="29"/>
      <c r="D34" s="29"/>
      <c r="E34" s="35" t="s">
        <v>40</v>
      </c>
      <c r="F34" s="99">
        <f>ROUND((SUM(BF135:BF254)),  2)</f>
        <v>0</v>
      </c>
      <c r="G34" s="100"/>
      <c r="H34" s="100"/>
      <c r="I34" s="101">
        <v>0.2</v>
      </c>
      <c r="J34" s="99">
        <f>ROUND(((SUM(BF135:BF254))*I34),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ROUND((SUM(BG135:BG254)),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ROUND((SUM(BH135:BH254)),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ROUND((SUM(BI135:BI254)),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hidden="1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hidden="1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hidden="1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hidden="1" customHeight="1">
      <c r="B41" s="17"/>
      <c r="L41" s="17"/>
    </row>
    <row r="42" spans="1:31" s="1" customFormat="1" ht="14.45" hidden="1" customHeight="1">
      <c r="B42" s="17"/>
      <c r="L42" s="17"/>
    </row>
    <row r="43" spans="1:31" s="1" customFormat="1" ht="14.45" hidden="1" customHeight="1">
      <c r="B43" s="17"/>
      <c r="L43" s="17"/>
    </row>
    <row r="44" spans="1:31" s="1" customFormat="1" ht="14.45" hidden="1" customHeight="1">
      <c r="B44" s="17"/>
      <c r="L44" s="17"/>
    </row>
    <row r="45" spans="1:31" s="1" customFormat="1" ht="14.45" hidden="1" customHeight="1">
      <c r="B45" s="17"/>
      <c r="L45" s="17"/>
    </row>
    <row r="46" spans="1:31" s="1" customFormat="1" ht="14.45" hidden="1" customHeight="1">
      <c r="B46" s="17"/>
      <c r="L46" s="17"/>
    </row>
    <row r="47" spans="1:31" s="1" customFormat="1" ht="14.45" hidden="1" customHeight="1">
      <c r="B47" s="17"/>
      <c r="L47" s="17"/>
    </row>
    <row r="48" spans="1:31" s="1" customFormat="1" ht="14.45" hidden="1" customHeight="1">
      <c r="B48" s="17"/>
      <c r="L48" s="17"/>
    </row>
    <row r="49" spans="1:31" s="1" customFormat="1" ht="14.45" hidden="1" customHeight="1">
      <c r="B49" s="17"/>
      <c r="L49" s="17"/>
    </row>
    <row r="50" spans="1:31" s="2" customFormat="1" ht="14.45" hidden="1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 ht="11.25" hidden="1">
      <c r="B51" s="17"/>
      <c r="L51" s="17"/>
    </row>
    <row r="52" spans="1:31" ht="11.25" hidden="1">
      <c r="B52" s="17"/>
      <c r="L52" s="17"/>
    </row>
    <row r="53" spans="1:31" ht="11.25" hidden="1">
      <c r="B53" s="17"/>
      <c r="L53" s="17"/>
    </row>
    <row r="54" spans="1:31" ht="11.25" hidden="1">
      <c r="B54" s="17"/>
      <c r="L54" s="17"/>
    </row>
    <row r="55" spans="1:31" ht="11.25" hidden="1">
      <c r="B55" s="17"/>
      <c r="L55" s="17"/>
    </row>
    <row r="56" spans="1:31" ht="11.25" hidden="1">
      <c r="B56" s="17"/>
      <c r="L56" s="17"/>
    </row>
    <row r="57" spans="1:31" ht="11.25" hidden="1">
      <c r="B57" s="17"/>
      <c r="L57" s="17"/>
    </row>
    <row r="58" spans="1:31" ht="11.25" hidden="1">
      <c r="B58" s="17"/>
      <c r="L58" s="17"/>
    </row>
    <row r="59" spans="1:31" ht="11.25" hidden="1">
      <c r="B59" s="17"/>
      <c r="L59" s="17"/>
    </row>
    <row r="60" spans="1:31" ht="11.25" hidden="1">
      <c r="B60" s="17"/>
      <c r="L60" s="17"/>
    </row>
    <row r="61" spans="1:31" s="2" customFormat="1" ht="12.75" hidden="1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 hidden="1">
      <c r="B62" s="17"/>
      <c r="L62" s="17"/>
    </row>
    <row r="63" spans="1:31" ht="11.25" hidden="1">
      <c r="B63" s="17"/>
      <c r="L63" s="17"/>
    </row>
    <row r="64" spans="1:31" ht="11.25" hidden="1">
      <c r="B64" s="17"/>
      <c r="L64" s="17"/>
    </row>
    <row r="65" spans="1:31" s="2" customFormat="1" ht="12.75" hidden="1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 hidden="1">
      <c r="B66" s="17"/>
      <c r="L66" s="17"/>
    </row>
    <row r="67" spans="1:31" ht="11.25" hidden="1">
      <c r="B67" s="17"/>
      <c r="L67" s="17"/>
    </row>
    <row r="68" spans="1:31" ht="11.25" hidden="1">
      <c r="B68" s="17"/>
      <c r="L68" s="17"/>
    </row>
    <row r="69" spans="1:31" ht="11.25" hidden="1">
      <c r="B69" s="17"/>
      <c r="L69" s="17"/>
    </row>
    <row r="70" spans="1:31" ht="11.25" hidden="1">
      <c r="B70" s="17"/>
      <c r="L70" s="17"/>
    </row>
    <row r="71" spans="1:31" ht="11.25" hidden="1">
      <c r="B71" s="17"/>
      <c r="L71" s="17"/>
    </row>
    <row r="72" spans="1:31" ht="11.25" hidden="1">
      <c r="B72" s="17"/>
      <c r="L72" s="17"/>
    </row>
    <row r="73" spans="1:31" ht="11.25" hidden="1">
      <c r="B73" s="17"/>
      <c r="L73" s="17"/>
    </row>
    <row r="74" spans="1:31" ht="11.25" hidden="1">
      <c r="B74" s="17"/>
      <c r="L74" s="17"/>
    </row>
    <row r="75" spans="1:31" ht="11.25" hidden="1">
      <c r="B75" s="17"/>
      <c r="L75" s="17"/>
    </row>
    <row r="76" spans="1:31" s="2" customFormat="1" ht="12.75" hidden="1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hidden="1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78" spans="1:31" ht="11.25" hidden="1"/>
    <row r="79" spans="1:31" ht="11.25" hidden="1"/>
    <row r="80" spans="1:31" ht="11.25" hidden="1"/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93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3" t="str">
        <f>E7</f>
        <v>Dvojlesňovňa Psíčová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91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3" t="str">
        <f>E9</f>
        <v>01 - Architektonicko-stavebné riešenie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19</v>
      </c>
      <c r="D89" s="29"/>
      <c r="E89" s="29"/>
      <c r="F89" s="22" t="str">
        <f>F12</f>
        <v>kat. územie Sedliská</v>
      </c>
      <c r="G89" s="29"/>
      <c r="H89" s="29"/>
      <c r="I89" s="24" t="s">
        <v>21</v>
      </c>
      <c r="J89" s="55" t="str">
        <f>IF(J12="","",J12)</f>
        <v>28. 2. 2022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23</v>
      </c>
      <c r="D91" s="29"/>
      <c r="E91" s="29"/>
      <c r="F91" s="22" t="str">
        <f>E15</f>
        <v>LESY Slovenskej republiky</v>
      </c>
      <c r="G91" s="29"/>
      <c r="H91" s="29"/>
      <c r="I91" s="24" t="s">
        <v>30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27</v>
      </c>
      <c r="D92" s="29"/>
      <c r="E92" s="29"/>
      <c r="F92" s="22" t="str">
        <f>IF(E18="","",E18)</f>
        <v>Vyplň údaj</v>
      </c>
      <c r="G92" s="29"/>
      <c r="H92" s="29"/>
      <c r="I92" s="24" t="s">
        <v>32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94</v>
      </c>
      <c r="D94" s="104"/>
      <c r="E94" s="104"/>
      <c r="F94" s="104"/>
      <c r="G94" s="104"/>
      <c r="H94" s="104"/>
      <c r="I94" s="104"/>
      <c r="J94" s="113" t="s">
        <v>95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96</v>
      </c>
      <c r="D96" s="29"/>
      <c r="E96" s="29"/>
      <c r="F96" s="29"/>
      <c r="G96" s="29"/>
      <c r="H96" s="29"/>
      <c r="I96" s="29"/>
      <c r="J96" s="71">
        <f>J135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97</v>
      </c>
    </row>
    <row r="97" spans="2:12" s="9" customFormat="1" ht="24.95" hidden="1" customHeight="1">
      <c r="B97" s="115"/>
      <c r="D97" s="116" t="s">
        <v>98</v>
      </c>
      <c r="E97" s="117"/>
      <c r="F97" s="117"/>
      <c r="G97" s="117"/>
      <c r="H97" s="117"/>
      <c r="I97" s="117"/>
      <c r="J97" s="118">
        <f>J136</f>
        <v>0</v>
      </c>
      <c r="L97" s="115"/>
    </row>
    <row r="98" spans="2:12" s="10" customFormat="1" ht="19.899999999999999" hidden="1" customHeight="1">
      <c r="B98" s="119"/>
      <c r="D98" s="120" t="s">
        <v>99</v>
      </c>
      <c r="E98" s="121"/>
      <c r="F98" s="121"/>
      <c r="G98" s="121"/>
      <c r="H98" s="121"/>
      <c r="I98" s="121"/>
      <c r="J98" s="122">
        <f>J137</f>
        <v>0</v>
      </c>
      <c r="L98" s="119"/>
    </row>
    <row r="99" spans="2:12" s="10" customFormat="1" ht="19.899999999999999" hidden="1" customHeight="1">
      <c r="B99" s="119"/>
      <c r="D99" s="120" t="s">
        <v>100</v>
      </c>
      <c r="E99" s="121"/>
      <c r="F99" s="121"/>
      <c r="G99" s="121"/>
      <c r="H99" s="121"/>
      <c r="I99" s="121"/>
      <c r="J99" s="122">
        <f>J149</f>
        <v>0</v>
      </c>
      <c r="L99" s="119"/>
    </row>
    <row r="100" spans="2:12" s="10" customFormat="1" ht="19.899999999999999" hidden="1" customHeight="1">
      <c r="B100" s="119"/>
      <c r="D100" s="120" t="s">
        <v>101</v>
      </c>
      <c r="E100" s="121"/>
      <c r="F100" s="121"/>
      <c r="G100" s="121"/>
      <c r="H100" s="121"/>
      <c r="I100" s="121"/>
      <c r="J100" s="122">
        <f>J163</f>
        <v>0</v>
      </c>
      <c r="L100" s="119"/>
    </row>
    <row r="101" spans="2:12" s="9" customFormat="1" ht="24.95" hidden="1" customHeight="1">
      <c r="B101" s="115"/>
      <c r="D101" s="116" t="s">
        <v>102</v>
      </c>
      <c r="E101" s="117"/>
      <c r="F101" s="117"/>
      <c r="G101" s="117"/>
      <c r="H101" s="117"/>
      <c r="I101" s="117"/>
      <c r="J101" s="118">
        <f>J165</f>
        <v>0</v>
      </c>
      <c r="L101" s="115"/>
    </row>
    <row r="102" spans="2:12" s="10" customFormat="1" ht="19.899999999999999" hidden="1" customHeight="1">
      <c r="B102" s="119"/>
      <c r="D102" s="120" t="s">
        <v>103</v>
      </c>
      <c r="E102" s="121"/>
      <c r="F102" s="121"/>
      <c r="G102" s="121"/>
      <c r="H102" s="121"/>
      <c r="I102" s="121"/>
      <c r="J102" s="122">
        <f>J166</f>
        <v>0</v>
      </c>
      <c r="L102" s="119"/>
    </row>
    <row r="103" spans="2:12" s="10" customFormat="1" ht="19.899999999999999" hidden="1" customHeight="1">
      <c r="B103" s="119"/>
      <c r="D103" s="120" t="s">
        <v>104</v>
      </c>
      <c r="E103" s="121"/>
      <c r="F103" s="121"/>
      <c r="G103" s="121"/>
      <c r="H103" s="121"/>
      <c r="I103" s="121"/>
      <c r="J103" s="122">
        <f>J173</f>
        <v>0</v>
      </c>
      <c r="L103" s="119"/>
    </row>
    <row r="104" spans="2:12" s="10" customFormat="1" ht="19.899999999999999" hidden="1" customHeight="1">
      <c r="B104" s="119"/>
      <c r="D104" s="120" t="s">
        <v>105</v>
      </c>
      <c r="E104" s="121"/>
      <c r="F104" s="121"/>
      <c r="G104" s="121"/>
      <c r="H104" s="121"/>
      <c r="I104" s="121"/>
      <c r="J104" s="122">
        <f>J179</f>
        <v>0</v>
      </c>
      <c r="L104" s="119"/>
    </row>
    <row r="105" spans="2:12" s="10" customFormat="1" ht="19.899999999999999" hidden="1" customHeight="1">
      <c r="B105" s="119"/>
      <c r="D105" s="120" t="s">
        <v>106</v>
      </c>
      <c r="E105" s="121"/>
      <c r="F105" s="121"/>
      <c r="G105" s="121"/>
      <c r="H105" s="121"/>
      <c r="I105" s="121"/>
      <c r="J105" s="122">
        <f>J196</f>
        <v>0</v>
      </c>
      <c r="L105" s="119"/>
    </row>
    <row r="106" spans="2:12" s="10" customFormat="1" ht="19.899999999999999" hidden="1" customHeight="1">
      <c r="B106" s="119"/>
      <c r="D106" s="120" t="s">
        <v>107</v>
      </c>
      <c r="E106" s="121"/>
      <c r="F106" s="121"/>
      <c r="G106" s="121"/>
      <c r="H106" s="121"/>
      <c r="I106" s="121"/>
      <c r="J106" s="122">
        <f>J200</f>
        <v>0</v>
      </c>
      <c r="L106" s="119"/>
    </row>
    <row r="107" spans="2:12" s="10" customFormat="1" ht="19.899999999999999" hidden="1" customHeight="1">
      <c r="B107" s="119"/>
      <c r="D107" s="120" t="s">
        <v>108</v>
      </c>
      <c r="E107" s="121"/>
      <c r="F107" s="121"/>
      <c r="G107" s="121"/>
      <c r="H107" s="121"/>
      <c r="I107" s="121"/>
      <c r="J107" s="122">
        <f>J207</f>
        <v>0</v>
      </c>
      <c r="L107" s="119"/>
    </row>
    <row r="108" spans="2:12" s="10" customFormat="1" ht="19.899999999999999" hidden="1" customHeight="1">
      <c r="B108" s="119"/>
      <c r="D108" s="120" t="s">
        <v>109</v>
      </c>
      <c r="E108" s="121"/>
      <c r="F108" s="121"/>
      <c r="G108" s="121"/>
      <c r="H108" s="121"/>
      <c r="I108" s="121"/>
      <c r="J108" s="122">
        <f>J213</f>
        <v>0</v>
      </c>
      <c r="L108" s="119"/>
    </row>
    <row r="109" spans="2:12" s="10" customFormat="1" ht="19.899999999999999" hidden="1" customHeight="1">
      <c r="B109" s="119"/>
      <c r="D109" s="120" t="s">
        <v>110</v>
      </c>
      <c r="E109" s="121"/>
      <c r="F109" s="121"/>
      <c r="G109" s="121"/>
      <c r="H109" s="121"/>
      <c r="I109" s="121"/>
      <c r="J109" s="122">
        <f>J223</f>
        <v>0</v>
      </c>
      <c r="L109" s="119"/>
    </row>
    <row r="110" spans="2:12" s="10" customFormat="1" ht="19.899999999999999" hidden="1" customHeight="1">
      <c r="B110" s="119"/>
      <c r="D110" s="120" t="s">
        <v>111</v>
      </c>
      <c r="E110" s="121"/>
      <c r="F110" s="121"/>
      <c r="G110" s="121"/>
      <c r="H110" s="121"/>
      <c r="I110" s="121"/>
      <c r="J110" s="122">
        <f>J233</f>
        <v>0</v>
      </c>
      <c r="L110" s="119"/>
    </row>
    <row r="111" spans="2:12" s="10" customFormat="1" ht="19.899999999999999" hidden="1" customHeight="1">
      <c r="B111" s="119"/>
      <c r="D111" s="120" t="s">
        <v>112</v>
      </c>
      <c r="E111" s="121"/>
      <c r="F111" s="121"/>
      <c r="G111" s="121"/>
      <c r="H111" s="121"/>
      <c r="I111" s="121"/>
      <c r="J111" s="122">
        <f>J236</f>
        <v>0</v>
      </c>
      <c r="L111" s="119"/>
    </row>
    <row r="112" spans="2:12" s="10" customFormat="1" ht="19.899999999999999" hidden="1" customHeight="1">
      <c r="B112" s="119"/>
      <c r="D112" s="120" t="s">
        <v>113</v>
      </c>
      <c r="E112" s="121"/>
      <c r="F112" s="121"/>
      <c r="G112" s="121"/>
      <c r="H112" s="121"/>
      <c r="I112" s="121"/>
      <c r="J112" s="122">
        <f>J240</f>
        <v>0</v>
      </c>
      <c r="L112" s="119"/>
    </row>
    <row r="113" spans="1:31" s="10" customFormat="1" ht="19.899999999999999" hidden="1" customHeight="1">
      <c r="B113" s="119"/>
      <c r="D113" s="120" t="s">
        <v>114</v>
      </c>
      <c r="E113" s="121"/>
      <c r="F113" s="121"/>
      <c r="G113" s="121"/>
      <c r="H113" s="121"/>
      <c r="I113" s="121"/>
      <c r="J113" s="122">
        <f>J243</f>
        <v>0</v>
      </c>
      <c r="L113" s="119"/>
    </row>
    <row r="114" spans="1:31" s="9" customFormat="1" ht="24.95" hidden="1" customHeight="1">
      <c r="B114" s="115"/>
      <c r="D114" s="116" t="s">
        <v>115</v>
      </c>
      <c r="E114" s="117"/>
      <c r="F114" s="117"/>
      <c r="G114" s="117"/>
      <c r="H114" s="117"/>
      <c r="I114" s="117"/>
      <c r="J114" s="118">
        <f>J248</f>
        <v>0</v>
      </c>
      <c r="L114" s="115"/>
    </row>
    <row r="115" spans="1:31" s="10" customFormat="1" ht="19.899999999999999" hidden="1" customHeight="1">
      <c r="B115" s="119"/>
      <c r="D115" s="120" t="s">
        <v>116</v>
      </c>
      <c r="E115" s="121"/>
      <c r="F115" s="121"/>
      <c r="G115" s="121"/>
      <c r="H115" s="121"/>
      <c r="I115" s="121"/>
      <c r="J115" s="122">
        <f>J249</f>
        <v>0</v>
      </c>
      <c r="L115" s="119"/>
    </row>
    <row r="116" spans="1:31" s="2" customFormat="1" ht="21.75" hidden="1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31" s="2" customFormat="1" ht="6.95" hidden="1" customHeight="1">
      <c r="A117" s="29"/>
      <c r="B117" s="47"/>
      <c r="C117" s="48"/>
      <c r="D117" s="48"/>
      <c r="E117" s="48"/>
      <c r="F117" s="48"/>
      <c r="G117" s="48"/>
      <c r="H117" s="48"/>
      <c r="I117" s="48"/>
      <c r="J117" s="48"/>
      <c r="K117" s="48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31" ht="11.25" hidden="1"/>
    <row r="119" spans="1:31" ht="11.25" hidden="1"/>
    <row r="120" spans="1:31" ht="11.25" hidden="1"/>
    <row r="121" spans="1:31" s="2" customFormat="1" ht="6.95" customHeight="1">
      <c r="A121" s="29"/>
      <c r="B121" s="49"/>
      <c r="C121" s="50"/>
      <c r="D121" s="50"/>
      <c r="E121" s="50"/>
      <c r="F121" s="50"/>
      <c r="G121" s="50"/>
      <c r="H121" s="50"/>
      <c r="I121" s="50"/>
      <c r="J121" s="50"/>
      <c r="K121" s="50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31" s="2" customFormat="1" ht="24.95" customHeight="1">
      <c r="A122" s="29"/>
      <c r="B122" s="30"/>
      <c r="C122" s="18" t="s">
        <v>117</v>
      </c>
      <c r="D122" s="29"/>
      <c r="E122" s="29"/>
      <c r="F122" s="29"/>
      <c r="G122" s="29"/>
      <c r="H122" s="29"/>
      <c r="I122" s="29"/>
      <c r="J122" s="29"/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31" s="2" customFormat="1" ht="6.9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31" s="2" customFormat="1" ht="12" customHeight="1">
      <c r="A124" s="29"/>
      <c r="B124" s="30"/>
      <c r="C124" s="24" t="s">
        <v>15</v>
      </c>
      <c r="D124" s="29"/>
      <c r="E124" s="29"/>
      <c r="F124" s="29"/>
      <c r="G124" s="29"/>
      <c r="H124" s="29"/>
      <c r="I124" s="29"/>
      <c r="J124" s="29"/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31" s="2" customFormat="1" ht="16.5" customHeight="1">
      <c r="A125" s="29"/>
      <c r="B125" s="30"/>
      <c r="C125" s="29"/>
      <c r="D125" s="29"/>
      <c r="E125" s="223" t="str">
        <f>E7</f>
        <v>Dvojlesňovňa Psíčová</v>
      </c>
      <c r="F125" s="224"/>
      <c r="G125" s="224"/>
      <c r="H125" s="224"/>
      <c r="I125" s="29"/>
      <c r="J125" s="29"/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31" s="2" customFormat="1" ht="12" customHeight="1">
      <c r="A126" s="29"/>
      <c r="B126" s="30"/>
      <c r="C126" s="24" t="s">
        <v>91</v>
      </c>
      <c r="D126" s="29"/>
      <c r="E126" s="29"/>
      <c r="F126" s="29"/>
      <c r="G126" s="29"/>
      <c r="H126" s="29"/>
      <c r="I126" s="29"/>
      <c r="J126" s="29"/>
      <c r="K126" s="29"/>
      <c r="L126" s="42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31" s="2" customFormat="1" ht="16.5" customHeight="1">
      <c r="A127" s="29"/>
      <c r="B127" s="30"/>
      <c r="C127" s="29"/>
      <c r="D127" s="29"/>
      <c r="E127" s="203" t="str">
        <f>E9</f>
        <v>01 - Architektonicko-stavebné riešenie</v>
      </c>
      <c r="F127" s="225"/>
      <c r="G127" s="225"/>
      <c r="H127" s="225"/>
      <c r="I127" s="29"/>
      <c r="J127" s="29"/>
      <c r="K127" s="29"/>
      <c r="L127" s="42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pans="1:31" s="2" customFormat="1" ht="6.95" customHeight="1">
      <c r="A128" s="29"/>
      <c r="B128" s="30"/>
      <c r="C128" s="29"/>
      <c r="D128" s="29"/>
      <c r="E128" s="29"/>
      <c r="F128" s="29"/>
      <c r="G128" s="29"/>
      <c r="H128" s="29"/>
      <c r="I128" s="29"/>
      <c r="J128" s="29"/>
      <c r="K128" s="29"/>
      <c r="L128" s="42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pans="1:65" s="2" customFormat="1" ht="12" customHeight="1">
      <c r="A129" s="29"/>
      <c r="B129" s="30"/>
      <c r="C129" s="24" t="s">
        <v>19</v>
      </c>
      <c r="D129" s="29"/>
      <c r="E129" s="29"/>
      <c r="F129" s="22" t="str">
        <f>F12</f>
        <v>kat. územie Sedliská</v>
      </c>
      <c r="G129" s="29"/>
      <c r="H129" s="29"/>
      <c r="I129" s="24" t="s">
        <v>21</v>
      </c>
      <c r="J129" s="55" t="str">
        <f>IF(J12="","",J12)</f>
        <v>28. 2. 2022</v>
      </c>
      <c r="K129" s="29"/>
      <c r="L129" s="42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</row>
    <row r="130" spans="1:65" s="2" customFormat="1" ht="6.95" customHeight="1">
      <c r="A130" s="29"/>
      <c r="B130" s="30"/>
      <c r="C130" s="29"/>
      <c r="D130" s="29"/>
      <c r="E130" s="29"/>
      <c r="F130" s="29"/>
      <c r="G130" s="29"/>
      <c r="H130" s="29"/>
      <c r="I130" s="29"/>
      <c r="J130" s="29"/>
      <c r="K130" s="29"/>
      <c r="L130" s="42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</row>
    <row r="131" spans="1:65" s="2" customFormat="1" ht="15.2" customHeight="1">
      <c r="A131" s="29"/>
      <c r="B131" s="30"/>
      <c r="C131" s="24" t="s">
        <v>23</v>
      </c>
      <c r="D131" s="29"/>
      <c r="E131" s="29"/>
      <c r="F131" s="22" t="str">
        <f>E15</f>
        <v>LESY Slovenskej republiky</v>
      </c>
      <c r="G131" s="29"/>
      <c r="H131" s="29"/>
      <c r="I131" s="24" t="s">
        <v>30</v>
      </c>
      <c r="J131" s="27" t="str">
        <f>E21</f>
        <v xml:space="preserve"> </v>
      </c>
      <c r="K131" s="29"/>
      <c r="L131" s="42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</row>
    <row r="132" spans="1:65" s="2" customFormat="1" ht="15.2" customHeight="1">
      <c r="A132" s="29"/>
      <c r="B132" s="30"/>
      <c r="C132" s="24" t="s">
        <v>27</v>
      </c>
      <c r="D132" s="29"/>
      <c r="E132" s="29"/>
      <c r="F132" s="22" t="str">
        <f>IF(E18="","",E18)</f>
        <v>Vyplň údaj</v>
      </c>
      <c r="G132" s="29"/>
      <c r="H132" s="29"/>
      <c r="I132" s="24" t="s">
        <v>32</v>
      </c>
      <c r="J132" s="27" t="str">
        <f>E24</f>
        <v xml:space="preserve"> </v>
      </c>
      <c r="K132" s="29"/>
      <c r="L132" s="42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</row>
    <row r="133" spans="1:65" s="2" customFormat="1" ht="10.35" customHeight="1">
      <c r="A133" s="29"/>
      <c r="B133" s="30"/>
      <c r="C133" s="29"/>
      <c r="D133" s="29"/>
      <c r="E133" s="29"/>
      <c r="F133" s="29"/>
      <c r="G133" s="29"/>
      <c r="H133" s="29"/>
      <c r="I133" s="29"/>
      <c r="J133" s="29"/>
      <c r="K133" s="29"/>
      <c r="L133" s="42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</row>
    <row r="134" spans="1:65" s="11" customFormat="1" ht="29.25" customHeight="1">
      <c r="A134" s="123"/>
      <c r="B134" s="124"/>
      <c r="C134" s="125" t="s">
        <v>118</v>
      </c>
      <c r="D134" s="126" t="s">
        <v>59</v>
      </c>
      <c r="E134" s="126" t="s">
        <v>55</v>
      </c>
      <c r="F134" s="126" t="s">
        <v>56</v>
      </c>
      <c r="G134" s="126" t="s">
        <v>119</v>
      </c>
      <c r="H134" s="126" t="s">
        <v>120</v>
      </c>
      <c r="I134" s="126" t="s">
        <v>121</v>
      </c>
      <c r="J134" s="127" t="s">
        <v>95</v>
      </c>
      <c r="K134" s="128" t="s">
        <v>122</v>
      </c>
      <c r="L134" s="129"/>
      <c r="M134" s="62" t="s">
        <v>1</v>
      </c>
      <c r="N134" s="63" t="s">
        <v>38</v>
      </c>
      <c r="O134" s="63" t="s">
        <v>123</v>
      </c>
      <c r="P134" s="63" t="s">
        <v>124</v>
      </c>
      <c r="Q134" s="63" t="s">
        <v>125</v>
      </c>
      <c r="R134" s="63" t="s">
        <v>126</v>
      </c>
      <c r="S134" s="63" t="s">
        <v>127</v>
      </c>
      <c r="T134" s="64" t="s">
        <v>128</v>
      </c>
      <c r="U134" s="123"/>
      <c r="V134" s="123"/>
      <c r="W134" s="123"/>
      <c r="X134" s="123"/>
      <c r="Y134" s="123"/>
      <c r="Z134" s="123"/>
      <c r="AA134" s="123"/>
      <c r="AB134" s="123"/>
      <c r="AC134" s="123"/>
      <c r="AD134" s="123"/>
      <c r="AE134" s="123"/>
    </row>
    <row r="135" spans="1:65" s="2" customFormat="1" ht="22.9" customHeight="1">
      <c r="A135" s="29"/>
      <c r="B135" s="30"/>
      <c r="C135" s="69" t="s">
        <v>96</v>
      </c>
      <c r="D135" s="29"/>
      <c r="E135" s="29"/>
      <c r="F135" s="29"/>
      <c r="G135" s="29"/>
      <c r="H135" s="29"/>
      <c r="I135" s="29"/>
      <c r="J135" s="130">
        <f>BK135</f>
        <v>0</v>
      </c>
      <c r="K135" s="29"/>
      <c r="L135" s="30"/>
      <c r="M135" s="65"/>
      <c r="N135" s="56"/>
      <c r="O135" s="66"/>
      <c r="P135" s="131">
        <f>P136+P165+P248</f>
        <v>0</v>
      </c>
      <c r="Q135" s="66"/>
      <c r="R135" s="131">
        <f>R136+R165+R248</f>
        <v>8.9351878800000009</v>
      </c>
      <c r="S135" s="66"/>
      <c r="T135" s="132">
        <f>T136+T165+T248</f>
        <v>7.4200739999999996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T135" s="14" t="s">
        <v>73</v>
      </c>
      <c r="AU135" s="14" t="s">
        <v>97</v>
      </c>
      <c r="BK135" s="133">
        <f>BK136+BK165+BK248</f>
        <v>0</v>
      </c>
    </row>
    <row r="136" spans="1:65" s="12" customFormat="1" ht="25.9" customHeight="1">
      <c r="B136" s="134"/>
      <c r="D136" s="135" t="s">
        <v>73</v>
      </c>
      <c r="E136" s="136" t="s">
        <v>129</v>
      </c>
      <c r="F136" s="136" t="s">
        <v>130</v>
      </c>
      <c r="I136" s="137"/>
      <c r="J136" s="138">
        <f>BK136</f>
        <v>0</v>
      </c>
      <c r="L136" s="134"/>
      <c r="M136" s="139"/>
      <c r="N136" s="140"/>
      <c r="O136" s="140"/>
      <c r="P136" s="141">
        <f>P137+P149+P163</f>
        <v>0</v>
      </c>
      <c r="Q136" s="140"/>
      <c r="R136" s="141">
        <f>R137+R149+R163</f>
        <v>8.63828307</v>
      </c>
      <c r="S136" s="140"/>
      <c r="T136" s="142">
        <f>T137+T149+T163</f>
        <v>5.0186150000000005</v>
      </c>
      <c r="AR136" s="135" t="s">
        <v>82</v>
      </c>
      <c r="AT136" s="143" t="s">
        <v>73</v>
      </c>
      <c r="AU136" s="143" t="s">
        <v>74</v>
      </c>
      <c r="AY136" s="135" t="s">
        <v>131</v>
      </c>
      <c r="BK136" s="144">
        <f>BK137+BK149+BK163</f>
        <v>0</v>
      </c>
    </row>
    <row r="137" spans="1:65" s="12" customFormat="1" ht="22.9" customHeight="1">
      <c r="B137" s="134"/>
      <c r="D137" s="135" t="s">
        <v>73</v>
      </c>
      <c r="E137" s="145" t="s">
        <v>132</v>
      </c>
      <c r="F137" s="145" t="s">
        <v>133</v>
      </c>
      <c r="I137" s="137"/>
      <c r="J137" s="146">
        <f>BK137</f>
        <v>0</v>
      </c>
      <c r="L137" s="134"/>
      <c r="M137" s="139"/>
      <c r="N137" s="140"/>
      <c r="O137" s="140"/>
      <c r="P137" s="141">
        <f>SUM(P138:P148)</f>
        <v>0</v>
      </c>
      <c r="Q137" s="140"/>
      <c r="R137" s="141">
        <f>SUM(R138:R148)</f>
        <v>8.4243745600000004</v>
      </c>
      <c r="S137" s="140"/>
      <c r="T137" s="142">
        <f>SUM(T138:T148)</f>
        <v>0</v>
      </c>
      <c r="AR137" s="135" t="s">
        <v>82</v>
      </c>
      <c r="AT137" s="143" t="s">
        <v>73</v>
      </c>
      <c r="AU137" s="143" t="s">
        <v>82</v>
      </c>
      <c r="AY137" s="135" t="s">
        <v>131</v>
      </c>
      <c r="BK137" s="144">
        <f>SUM(BK138:BK148)</f>
        <v>0</v>
      </c>
    </row>
    <row r="138" spans="1:65" s="2" customFormat="1" ht="24.2" customHeight="1">
      <c r="A138" s="29"/>
      <c r="B138" s="147"/>
      <c r="C138" s="148" t="s">
        <v>82</v>
      </c>
      <c r="D138" s="148" t="s">
        <v>134</v>
      </c>
      <c r="E138" s="149" t="s">
        <v>135</v>
      </c>
      <c r="F138" s="150" t="s">
        <v>136</v>
      </c>
      <c r="G138" s="151" t="s">
        <v>137</v>
      </c>
      <c r="H138" s="152">
        <v>108.583</v>
      </c>
      <c r="I138" s="153"/>
      <c r="J138" s="154">
        <f t="shared" ref="J138:J148" si="0">ROUND(I138*H138,2)</f>
        <v>0</v>
      </c>
      <c r="K138" s="155"/>
      <c r="L138" s="30"/>
      <c r="M138" s="156" t="s">
        <v>1</v>
      </c>
      <c r="N138" s="157" t="s">
        <v>40</v>
      </c>
      <c r="O138" s="58"/>
      <c r="P138" s="158">
        <f t="shared" ref="P138:P148" si="1">O138*H138</f>
        <v>0</v>
      </c>
      <c r="Q138" s="158">
        <v>2.0000000000000001E-4</v>
      </c>
      <c r="R138" s="158">
        <f t="shared" ref="R138:R148" si="2">Q138*H138</f>
        <v>2.1716599999999999E-2</v>
      </c>
      <c r="S138" s="158">
        <v>0</v>
      </c>
      <c r="T138" s="159">
        <f t="shared" ref="T138:T148" si="3"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138</v>
      </c>
      <c r="AT138" s="160" t="s">
        <v>134</v>
      </c>
      <c r="AU138" s="160" t="s">
        <v>139</v>
      </c>
      <c r="AY138" s="14" t="s">
        <v>131</v>
      </c>
      <c r="BE138" s="161">
        <f t="shared" ref="BE138:BE148" si="4">IF(N138="základná",J138,0)</f>
        <v>0</v>
      </c>
      <c r="BF138" s="161">
        <f t="shared" ref="BF138:BF148" si="5">IF(N138="znížená",J138,0)</f>
        <v>0</v>
      </c>
      <c r="BG138" s="161">
        <f t="shared" ref="BG138:BG148" si="6">IF(N138="zákl. prenesená",J138,0)</f>
        <v>0</v>
      </c>
      <c r="BH138" s="161">
        <f t="shared" ref="BH138:BH148" si="7">IF(N138="zníž. prenesená",J138,0)</f>
        <v>0</v>
      </c>
      <c r="BI138" s="161">
        <f t="shared" ref="BI138:BI148" si="8">IF(N138="nulová",J138,0)</f>
        <v>0</v>
      </c>
      <c r="BJ138" s="14" t="s">
        <v>139</v>
      </c>
      <c r="BK138" s="161">
        <f t="shared" ref="BK138:BK148" si="9">ROUND(I138*H138,2)</f>
        <v>0</v>
      </c>
      <c r="BL138" s="14" t="s">
        <v>138</v>
      </c>
      <c r="BM138" s="160" t="s">
        <v>139</v>
      </c>
    </row>
    <row r="139" spans="1:65" s="2" customFormat="1" ht="24.2" customHeight="1">
      <c r="A139" s="29"/>
      <c r="B139" s="147"/>
      <c r="C139" s="148" t="s">
        <v>139</v>
      </c>
      <c r="D139" s="148" t="s">
        <v>134</v>
      </c>
      <c r="E139" s="149" t="s">
        <v>140</v>
      </c>
      <c r="F139" s="150" t="s">
        <v>141</v>
      </c>
      <c r="G139" s="151" t="s">
        <v>137</v>
      </c>
      <c r="H139" s="152">
        <v>108.583</v>
      </c>
      <c r="I139" s="153"/>
      <c r="J139" s="154">
        <f t="shared" si="0"/>
        <v>0</v>
      </c>
      <c r="K139" s="155"/>
      <c r="L139" s="30"/>
      <c r="M139" s="156" t="s">
        <v>1</v>
      </c>
      <c r="N139" s="157" t="s">
        <v>40</v>
      </c>
      <c r="O139" s="58"/>
      <c r="P139" s="158">
        <f t="shared" si="1"/>
        <v>0</v>
      </c>
      <c r="Q139" s="158">
        <v>5.1700000000000001E-3</v>
      </c>
      <c r="R139" s="158">
        <f t="shared" si="2"/>
        <v>0.56137411000000004</v>
      </c>
      <c r="S139" s="158">
        <v>0</v>
      </c>
      <c r="T139" s="159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138</v>
      </c>
      <c r="AT139" s="160" t="s">
        <v>134</v>
      </c>
      <c r="AU139" s="160" t="s">
        <v>139</v>
      </c>
      <c r="AY139" s="14" t="s">
        <v>131</v>
      </c>
      <c r="BE139" s="161">
        <f t="shared" si="4"/>
        <v>0</v>
      </c>
      <c r="BF139" s="161">
        <f t="shared" si="5"/>
        <v>0</v>
      </c>
      <c r="BG139" s="161">
        <f t="shared" si="6"/>
        <v>0</v>
      </c>
      <c r="BH139" s="161">
        <f t="shared" si="7"/>
        <v>0</v>
      </c>
      <c r="BI139" s="161">
        <f t="shared" si="8"/>
        <v>0</v>
      </c>
      <c r="BJ139" s="14" t="s">
        <v>139</v>
      </c>
      <c r="BK139" s="161">
        <f t="shared" si="9"/>
        <v>0</v>
      </c>
      <c r="BL139" s="14" t="s">
        <v>138</v>
      </c>
      <c r="BM139" s="160" t="s">
        <v>138</v>
      </c>
    </row>
    <row r="140" spans="1:65" s="2" customFormat="1" ht="24.2" customHeight="1">
      <c r="A140" s="29"/>
      <c r="B140" s="147"/>
      <c r="C140" s="148" t="s">
        <v>142</v>
      </c>
      <c r="D140" s="148" t="s">
        <v>134</v>
      </c>
      <c r="E140" s="149" t="s">
        <v>143</v>
      </c>
      <c r="F140" s="150" t="s">
        <v>144</v>
      </c>
      <c r="G140" s="151" t="s">
        <v>137</v>
      </c>
      <c r="H140" s="152">
        <v>108.583</v>
      </c>
      <c r="I140" s="153"/>
      <c r="J140" s="154">
        <f t="shared" si="0"/>
        <v>0</v>
      </c>
      <c r="K140" s="155"/>
      <c r="L140" s="30"/>
      <c r="M140" s="156" t="s">
        <v>1</v>
      </c>
      <c r="N140" s="157" t="s">
        <v>40</v>
      </c>
      <c r="O140" s="58"/>
      <c r="P140" s="158">
        <f t="shared" si="1"/>
        <v>0</v>
      </c>
      <c r="Q140" s="158">
        <v>4.9500000000000004E-3</v>
      </c>
      <c r="R140" s="158">
        <f t="shared" si="2"/>
        <v>0.53748585000000004</v>
      </c>
      <c r="S140" s="158">
        <v>0</v>
      </c>
      <c r="T140" s="159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138</v>
      </c>
      <c r="AT140" s="160" t="s">
        <v>134</v>
      </c>
      <c r="AU140" s="160" t="s">
        <v>139</v>
      </c>
      <c r="AY140" s="14" t="s">
        <v>131</v>
      </c>
      <c r="BE140" s="161">
        <f t="shared" si="4"/>
        <v>0</v>
      </c>
      <c r="BF140" s="161">
        <f t="shared" si="5"/>
        <v>0</v>
      </c>
      <c r="BG140" s="161">
        <f t="shared" si="6"/>
        <v>0</v>
      </c>
      <c r="BH140" s="161">
        <f t="shared" si="7"/>
        <v>0</v>
      </c>
      <c r="BI140" s="161">
        <f t="shared" si="8"/>
        <v>0</v>
      </c>
      <c r="BJ140" s="14" t="s">
        <v>139</v>
      </c>
      <c r="BK140" s="161">
        <f t="shared" si="9"/>
        <v>0</v>
      </c>
      <c r="BL140" s="14" t="s">
        <v>138</v>
      </c>
      <c r="BM140" s="160" t="s">
        <v>132</v>
      </c>
    </row>
    <row r="141" spans="1:65" s="2" customFormat="1" ht="24.2" customHeight="1">
      <c r="A141" s="29"/>
      <c r="B141" s="147"/>
      <c r="C141" s="148" t="s">
        <v>138</v>
      </c>
      <c r="D141" s="148" t="s">
        <v>134</v>
      </c>
      <c r="E141" s="149" t="s">
        <v>145</v>
      </c>
      <c r="F141" s="150" t="s">
        <v>146</v>
      </c>
      <c r="G141" s="151" t="s">
        <v>137</v>
      </c>
      <c r="H141" s="152">
        <v>108.583</v>
      </c>
      <c r="I141" s="153"/>
      <c r="J141" s="154">
        <f t="shared" si="0"/>
        <v>0</v>
      </c>
      <c r="K141" s="155"/>
      <c r="L141" s="30"/>
      <c r="M141" s="156" t="s">
        <v>1</v>
      </c>
      <c r="N141" s="157" t="s">
        <v>40</v>
      </c>
      <c r="O141" s="58"/>
      <c r="P141" s="158">
        <f t="shared" si="1"/>
        <v>0</v>
      </c>
      <c r="Q141" s="158">
        <v>5.1500000000000001E-3</v>
      </c>
      <c r="R141" s="158">
        <f t="shared" si="2"/>
        <v>0.55920245000000002</v>
      </c>
      <c r="S141" s="158">
        <v>0</v>
      </c>
      <c r="T141" s="159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138</v>
      </c>
      <c r="AT141" s="160" t="s">
        <v>134</v>
      </c>
      <c r="AU141" s="160" t="s">
        <v>139</v>
      </c>
      <c r="AY141" s="14" t="s">
        <v>131</v>
      </c>
      <c r="BE141" s="161">
        <f t="shared" si="4"/>
        <v>0</v>
      </c>
      <c r="BF141" s="161">
        <f t="shared" si="5"/>
        <v>0</v>
      </c>
      <c r="BG141" s="161">
        <f t="shared" si="6"/>
        <v>0</v>
      </c>
      <c r="BH141" s="161">
        <f t="shared" si="7"/>
        <v>0</v>
      </c>
      <c r="BI141" s="161">
        <f t="shared" si="8"/>
        <v>0</v>
      </c>
      <c r="BJ141" s="14" t="s">
        <v>139</v>
      </c>
      <c r="BK141" s="161">
        <f t="shared" si="9"/>
        <v>0</v>
      </c>
      <c r="BL141" s="14" t="s">
        <v>138</v>
      </c>
      <c r="BM141" s="160" t="s">
        <v>147</v>
      </c>
    </row>
    <row r="142" spans="1:65" s="2" customFormat="1" ht="24.2" customHeight="1">
      <c r="A142" s="29"/>
      <c r="B142" s="147"/>
      <c r="C142" s="148" t="s">
        <v>148</v>
      </c>
      <c r="D142" s="148" t="s">
        <v>134</v>
      </c>
      <c r="E142" s="149" t="s">
        <v>149</v>
      </c>
      <c r="F142" s="150" t="s">
        <v>150</v>
      </c>
      <c r="G142" s="151" t="s">
        <v>137</v>
      </c>
      <c r="H142" s="152">
        <v>267.22300000000001</v>
      </c>
      <c r="I142" s="153"/>
      <c r="J142" s="154">
        <f t="shared" si="0"/>
        <v>0</v>
      </c>
      <c r="K142" s="155"/>
      <c r="L142" s="30"/>
      <c r="M142" s="156" t="s">
        <v>1</v>
      </c>
      <c r="N142" s="157" t="s">
        <v>40</v>
      </c>
      <c r="O142" s="58"/>
      <c r="P142" s="158">
        <f t="shared" si="1"/>
        <v>0</v>
      </c>
      <c r="Q142" s="158">
        <v>2.0000000000000001E-4</v>
      </c>
      <c r="R142" s="158">
        <f t="shared" si="2"/>
        <v>5.3444600000000002E-2</v>
      </c>
      <c r="S142" s="158">
        <v>0</v>
      </c>
      <c r="T142" s="159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138</v>
      </c>
      <c r="AT142" s="160" t="s">
        <v>134</v>
      </c>
      <c r="AU142" s="160" t="s">
        <v>139</v>
      </c>
      <c r="AY142" s="14" t="s">
        <v>131</v>
      </c>
      <c r="BE142" s="161">
        <f t="shared" si="4"/>
        <v>0</v>
      </c>
      <c r="BF142" s="161">
        <f t="shared" si="5"/>
        <v>0</v>
      </c>
      <c r="BG142" s="161">
        <f t="shared" si="6"/>
        <v>0</v>
      </c>
      <c r="BH142" s="161">
        <f t="shared" si="7"/>
        <v>0</v>
      </c>
      <c r="BI142" s="161">
        <f t="shared" si="8"/>
        <v>0</v>
      </c>
      <c r="BJ142" s="14" t="s">
        <v>139</v>
      </c>
      <c r="BK142" s="161">
        <f t="shared" si="9"/>
        <v>0</v>
      </c>
      <c r="BL142" s="14" t="s">
        <v>138</v>
      </c>
      <c r="BM142" s="160" t="s">
        <v>151</v>
      </c>
    </row>
    <row r="143" spans="1:65" s="2" customFormat="1" ht="24.2" customHeight="1">
      <c r="A143" s="29"/>
      <c r="B143" s="147"/>
      <c r="C143" s="148" t="s">
        <v>132</v>
      </c>
      <c r="D143" s="148" t="s">
        <v>134</v>
      </c>
      <c r="E143" s="149" t="s">
        <v>152</v>
      </c>
      <c r="F143" s="150" t="s">
        <v>153</v>
      </c>
      <c r="G143" s="151" t="s">
        <v>137</v>
      </c>
      <c r="H143" s="152">
        <v>267.22300000000001</v>
      </c>
      <c r="I143" s="153"/>
      <c r="J143" s="154">
        <f t="shared" si="0"/>
        <v>0</v>
      </c>
      <c r="K143" s="155"/>
      <c r="L143" s="30"/>
      <c r="M143" s="156" t="s">
        <v>1</v>
      </c>
      <c r="N143" s="157" t="s">
        <v>40</v>
      </c>
      <c r="O143" s="58"/>
      <c r="P143" s="158">
        <f t="shared" si="1"/>
        <v>0</v>
      </c>
      <c r="Q143" s="158">
        <v>4.7200000000000002E-3</v>
      </c>
      <c r="R143" s="158">
        <f t="shared" si="2"/>
        <v>1.2612925600000002</v>
      </c>
      <c r="S143" s="158">
        <v>0</v>
      </c>
      <c r="T143" s="159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138</v>
      </c>
      <c r="AT143" s="160" t="s">
        <v>134</v>
      </c>
      <c r="AU143" s="160" t="s">
        <v>139</v>
      </c>
      <c r="AY143" s="14" t="s">
        <v>131</v>
      </c>
      <c r="BE143" s="161">
        <f t="shared" si="4"/>
        <v>0</v>
      </c>
      <c r="BF143" s="161">
        <f t="shared" si="5"/>
        <v>0</v>
      </c>
      <c r="BG143" s="161">
        <f t="shared" si="6"/>
        <v>0</v>
      </c>
      <c r="BH143" s="161">
        <f t="shared" si="7"/>
        <v>0</v>
      </c>
      <c r="BI143" s="161">
        <f t="shared" si="8"/>
        <v>0</v>
      </c>
      <c r="BJ143" s="14" t="s">
        <v>139</v>
      </c>
      <c r="BK143" s="161">
        <f t="shared" si="9"/>
        <v>0</v>
      </c>
      <c r="BL143" s="14" t="s">
        <v>138</v>
      </c>
      <c r="BM143" s="160" t="s">
        <v>154</v>
      </c>
    </row>
    <row r="144" spans="1:65" s="2" customFormat="1" ht="24.2" customHeight="1">
      <c r="A144" s="29"/>
      <c r="B144" s="147"/>
      <c r="C144" s="148" t="s">
        <v>155</v>
      </c>
      <c r="D144" s="148" t="s">
        <v>134</v>
      </c>
      <c r="E144" s="149" t="s">
        <v>156</v>
      </c>
      <c r="F144" s="150" t="s">
        <v>157</v>
      </c>
      <c r="G144" s="151" t="s">
        <v>158</v>
      </c>
      <c r="H144" s="152">
        <v>45</v>
      </c>
      <c r="I144" s="153"/>
      <c r="J144" s="154">
        <f t="shared" si="0"/>
        <v>0</v>
      </c>
      <c r="K144" s="155"/>
      <c r="L144" s="30"/>
      <c r="M144" s="156" t="s">
        <v>1</v>
      </c>
      <c r="N144" s="157" t="s">
        <v>40</v>
      </c>
      <c r="O144" s="58"/>
      <c r="P144" s="158">
        <f t="shared" si="1"/>
        <v>0</v>
      </c>
      <c r="Q144" s="158">
        <v>1.91E-3</v>
      </c>
      <c r="R144" s="158">
        <f t="shared" si="2"/>
        <v>8.5949999999999999E-2</v>
      </c>
      <c r="S144" s="158">
        <v>0</v>
      </c>
      <c r="T144" s="159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138</v>
      </c>
      <c r="AT144" s="160" t="s">
        <v>134</v>
      </c>
      <c r="AU144" s="160" t="s">
        <v>139</v>
      </c>
      <c r="AY144" s="14" t="s">
        <v>131</v>
      </c>
      <c r="BE144" s="161">
        <f t="shared" si="4"/>
        <v>0</v>
      </c>
      <c r="BF144" s="161">
        <f t="shared" si="5"/>
        <v>0</v>
      </c>
      <c r="BG144" s="161">
        <f t="shared" si="6"/>
        <v>0</v>
      </c>
      <c r="BH144" s="161">
        <f t="shared" si="7"/>
        <v>0</v>
      </c>
      <c r="BI144" s="161">
        <f t="shared" si="8"/>
        <v>0</v>
      </c>
      <c r="BJ144" s="14" t="s">
        <v>139</v>
      </c>
      <c r="BK144" s="161">
        <f t="shared" si="9"/>
        <v>0</v>
      </c>
      <c r="BL144" s="14" t="s">
        <v>138</v>
      </c>
      <c r="BM144" s="160" t="s">
        <v>159</v>
      </c>
    </row>
    <row r="145" spans="1:65" s="2" customFormat="1" ht="24.2" customHeight="1">
      <c r="A145" s="29"/>
      <c r="B145" s="147"/>
      <c r="C145" s="148" t="s">
        <v>147</v>
      </c>
      <c r="D145" s="148" t="s">
        <v>134</v>
      </c>
      <c r="E145" s="149" t="s">
        <v>160</v>
      </c>
      <c r="F145" s="150" t="s">
        <v>161</v>
      </c>
      <c r="G145" s="151" t="s">
        <v>137</v>
      </c>
      <c r="H145" s="152">
        <v>302.113</v>
      </c>
      <c r="I145" s="153"/>
      <c r="J145" s="154">
        <f t="shared" si="0"/>
        <v>0</v>
      </c>
      <c r="K145" s="155"/>
      <c r="L145" s="30"/>
      <c r="M145" s="156" t="s">
        <v>1</v>
      </c>
      <c r="N145" s="157" t="s">
        <v>40</v>
      </c>
      <c r="O145" s="58"/>
      <c r="P145" s="158">
        <f t="shared" si="1"/>
        <v>0</v>
      </c>
      <c r="Q145" s="158">
        <v>5.1500000000000001E-3</v>
      </c>
      <c r="R145" s="158">
        <f t="shared" si="2"/>
        <v>1.5558819500000001</v>
      </c>
      <c r="S145" s="158">
        <v>0</v>
      </c>
      <c r="T145" s="159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138</v>
      </c>
      <c r="AT145" s="160" t="s">
        <v>134</v>
      </c>
      <c r="AU145" s="160" t="s">
        <v>139</v>
      </c>
      <c r="AY145" s="14" t="s">
        <v>131</v>
      </c>
      <c r="BE145" s="161">
        <f t="shared" si="4"/>
        <v>0</v>
      </c>
      <c r="BF145" s="161">
        <f t="shared" si="5"/>
        <v>0</v>
      </c>
      <c r="BG145" s="161">
        <f t="shared" si="6"/>
        <v>0</v>
      </c>
      <c r="BH145" s="161">
        <f t="shared" si="7"/>
        <v>0</v>
      </c>
      <c r="BI145" s="161">
        <f t="shared" si="8"/>
        <v>0</v>
      </c>
      <c r="BJ145" s="14" t="s">
        <v>139</v>
      </c>
      <c r="BK145" s="161">
        <f t="shared" si="9"/>
        <v>0</v>
      </c>
      <c r="BL145" s="14" t="s">
        <v>138</v>
      </c>
      <c r="BM145" s="160" t="s">
        <v>7</v>
      </c>
    </row>
    <row r="146" spans="1:65" s="2" customFormat="1" ht="24.2" customHeight="1">
      <c r="A146" s="29"/>
      <c r="B146" s="147"/>
      <c r="C146" s="148" t="s">
        <v>162</v>
      </c>
      <c r="D146" s="148" t="s">
        <v>134</v>
      </c>
      <c r="E146" s="149" t="s">
        <v>163</v>
      </c>
      <c r="F146" s="150" t="s">
        <v>164</v>
      </c>
      <c r="G146" s="151" t="s">
        <v>137</v>
      </c>
      <c r="H146" s="152">
        <v>108.583</v>
      </c>
      <c r="I146" s="153"/>
      <c r="J146" s="154">
        <f t="shared" si="0"/>
        <v>0</v>
      </c>
      <c r="K146" s="155"/>
      <c r="L146" s="30"/>
      <c r="M146" s="156" t="s">
        <v>1</v>
      </c>
      <c r="N146" s="157" t="s">
        <v>40</v>
      </c>
      <c r="O146" s="58"/>
      <c r="P146" s="158">
        <f t="shared" si="1"/>
        <v>0</v>
      </c>
      <c r="Q146" s="158">
        <v>0</v>
      </c>
      <c r="R146" s="158">
        <f t="shared" si="2"/>
        <v>0</v>
      </c>
      <c r="S146" s="158">
        <v>0</v>
      </c>
      <c r="T146" s="159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138</v>
      </c>
      <c r="AT146" s="160" t="s">
        <v>134</v>
      </c>
      <c r="AU146" s="160" t="s">
        <v>139</v>
      </c>
      <c r="AY146" s="14" t="s">
        <v>131</v>
      </c>
      <c r="BE146" s="161">
        <f t="shared" si="4"/>
        <v>0</v>
      </c>
      <c r="BF146" s="161">
        <f t="shared" si="5"/>
        <v>0</v>
      </c>
      <c r="BG146" s="161">
        <f t="shared" si="6"/>
        <v>0</v>
      </c>
      <c r="BH146" s="161">
        <f t="shared" si="7"/>
        <v>0</v>
      </c>
      <c r="BI146" s="161">
        <f t="shared" si="8"/>
        <v>0</v>
      </c>
      <c r="BJ146" s="14" t="s">
        <v>139</v>
      </c>
      <c r="BK146" s="161">
        <f t="shared" si="9"/>
        <v>0</v>
      </c>
      <c r="BL146" s="14" t="s">
        <v>138</v>
      </c>
      <c r="BM146" s="160" t="s">
        <v>165</v>
      </c>
    </row>
    <row r="147" spans="1:65" s="2" customFormat="1" ht="24.2" customHeight="1">
      <c r="A147" s="29"/>
      <c r="B147" s="147"/>
      <c r="C147" s="162" t="s">
        <v>151</v>
      </c>
      <c r="D147" s="162" t="s">
        <v>166</v>
      </c>
      <c r="E147" s="163" t="s">
        <v>167</v>
      </c>
      <c r="F147" s="164" t="s">
        <v>168</v>
      </c>
      <c r="G147" s="165" t="s">
        <v>169</v>
      </c>
      <c r="H147" s="166">
        <v>22.367999999999999</v>
      </c>
      <c r="I147" s="167"/>
      <c r="J147" s="168">
        <f t="shared" si="0"/>
        <v>0</v>
      </c>
      <c r="K147" s="169"/>
      <c r="L147" s="170"/>
      <c r="M147" s="171" t="s">
        <v>1</v>
      </c>
      <c r="N147" s="172" t="s">
        <v>40</v>
      </c>
      <c r="O147" s="58"/>
      <c r="P147" s="158">
        <f t="shared" si="1"/>
        <v>0</v>
      </c>
      <c r="Q147" s="158">
        <v>1E-3</v>
      </c>
      <c r="R147" s="158">
        <f t="shared" si="2"/>
        <v>2.2367999999999999E-2</v>
      </c>
      <c r="S147" s="158">
        <v>0</v>
      </c>
      <c r="T147" s="159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147</v>
      </c>
      <c r="AT147" s="160" t="s">
        <v>166</v>
      </c>
      <c r="AU147" s="160" t="s">
        <v>139</v>
      </c>
      <c r="AY147" s="14" t="s">
        <v>131</v>
      </c>
      <c r="BE147" s="161">
        <f t="shared" si="4"/>
        <v>0</v>
      </c>
      <c r="BF147" s="161">
        <f t="shared" si="5"/>
        <v>0</v>
      </c>
      <c r="BG147" s="161">
        <f t="shared" si="6"/>
        <v>0</v>
      </c>
      <c r="BH147" s="161">
        <f t="shared" si="7"/>
        <v>0</v>
      </c>
      <c r="BI147" s="161">
        <f t="shared" si="8"/>
        <v>0</v>
      </c>
      <c r="BJ147" s="14" t="s">
        <v>139</v>
      </c>
      <c r="BK147" s="161">
        <f t="shared" si="9"/>
        <v>0</v>
      </c>
      <c r="BL147" s="14" t="s">
        <v>138</v>
      </c>
      <c r="BM147" s="160" t="s">
        <v>170</v>
      </c>
    </row>
    <row r="148" spans="1:65" s="2" customFormat="1" ht="24.2" customHeight="1">
      <c r="A148" s="29"/>
      <c r="B148" s="147"/>
      <c r="C148" s="148" t="s">
        <v>171</v>
      </c>
      <c r="D148" s="148" t="s">
        <v>134</v>
      </c>
      <c r="E148" s="149" t="s">
        <v>172</v>
      </c>
      <c r="F148" s="150" t="s">
        <v>173</v>
      </c>
      <c r="G148" s="151" t="s">
        <v>137</v>
      </c>
      <c r="H148" s="152">
        <v>108.583</v>
      </c>
      <c r="I148" s="153"/>
      <c r="J148" s="154">
        <f t="shared" si="0"/>
        <v>0</v>
      </c>
      <c r="K148" s="155"/>
      <c r="L148" s="30"/>
      <c r="M148" s="156" t="s">
        <v>1</v>
      </c>
      <c r="N148" s="157" t="s">
        <v>40</v>
      </c>
      <c r="O148" s="58"/>
      <c r="P148" s="158">
        <f t="shared" si="1"/>
        <v>0</v>
      </c>
      <c r="Q148" s="158">
        <v>3.4680000000000002E-2</v>
      </c>
      <c r="R148" s="158">
        <f t="shared" si="2"/>
        <v>3.7656584400000002</v>
      </c>
      <c r="S148" s="158">
        <v>0</v>
      </c>
      <c r="T148" s="159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138</v>
      </c>
      <c r="AT148" s="160" t="s">
        <v>134</v>
      </c>
      <c r="AU148" s="160" t="s">
        <v>139</v>
      </c>
      <c r="AY148" s="14" t="s">
        <v>131</v>
      </c>
      <c r="BE148" s="161">
        <f t="shared" si="4"/>
        <v>0</v>
      </c>
      <c r="BF148" s="161">
        <f t="shared" si="5"/>
        <v>0</v>
      </c>
      <c r="BG148" s="161">
        <f t="shared" si="6"/>
        <v>0</v>
      </c>
      <c r="BH148" s="161">
        <f t="shared" si="7"/>
        <v>0</v>
      </c>
      <c r="BI148" s="161">
        <f t="shared" si="8"/>
        <v>0</v>
      </c>
      <c r="BJ148" s="14" t="s">
        <v>139</v>
      </c>
      <c r="BK148" s="161">
        <f t="shared" si="9"/>
        <v>0</v>
      </c>
      <c r="BL148" s="14" t="s">
        <v>138</v>
      </c>
      <c r="BM148" s="160" t="s">
        <v>174</v>
      </c>
    </row>
    <row r="149" spans="1:65" s="12" customFormat="1" ht="22.9" customHeight="1">
      <c r="B149" s="134"/>
      <c r="D149" s="135" t="s">
        <v>73</v>
      </c>
      <c r="E149" s="145" t="s">
        <v>162</v>
      </c>
      <c r="F149" s="145" t="s">
        <v>175</v>
      </c>
      <c r="I149" s="137"/>
      <c r="J149" s="146">
        <f>BK149</f>
        <v>0</v>
      </c>
      <c r="L149" s="134"/>
      <c r="M149" s="139"/>
      <c r="N149" s="140"/>
      <c r="O149" s="140"/>
      <c r="P149" s="141">
        <f>SUM(P150:P162)</f>
        <v>0</v>
      </c>
      <c r="Q149" s="140"/>
      <c r="R149" s="141">
        <f>SUM(R150:R162)</f>
        <v>0.21390851</v>
      </c>
      <c r="S149" s="140"/>
      <c r="T149" s="142">
        <f>SUM(T150:T162)</f>
        <v>5.0186150000000005</v>
      </c>
      <c r="AR149" s="135" t="s">
        <v>82</v>
      </c>
      <c r="AT149" s="143" t="s">
        <v>73</v>
      </c>
      <c r="AU149" s="143" t="s">
        <v>82</v>
      </c>
      <c r="AY149" s="135" t="s">
        <v>131</v>
      </c>
      <c r="BK149" s="144">
        <f>SUM(BK150:BK162)</f>
        <v>0</v>
      </c>
    </row>
    <row r="150" spans="1:65" s="2" customFormat="1" ht="24.2" customHeight="1">
      <c r="A150" s="29"/>
      <c r="B150" s="147"/>
      <c r="C150" s="148" t="s">
        <v>176</v>
      </c>
      <c r="D150" s="148" t="s">
        <v>134</v>
      </c>
      <c r="E150" s="149" t="s">
        <v>177</v>
      </c>
      <c r="F150" s="150" t="s">
        <v>178</v>
      </c>
      <c r="G150" s="151" t="s">
        <v>137</v>
      </c>
      <c r="H150" s="152">
        <v>108.583</v>
      </c>
      <c r="I150" s="153"/>
      <c r="J150" s="154">
        <f t="shared" ref="J150:J162" si="10">ROUND(I150*H150,2)</f>
        <v>0</v>
      </c>
      <c r="K150" s="155"/>
      <c r="L150" s="30"/>
      <c r="M150" s="156" t="s">
        <v>1</v>
      </c>
      <c r="N150" s="157" t="s">
        <v>40</v>
      </c>
      <c r="O150" s="58"/>
      <c r="P150" s="158">
        <f t="shared" ref="P150:P162" si="11">O150*H150</f>
        <v>0</v>
      </c>
      <c r="Q150" s="158">
        <v>1.92E-3</v>
      </c>
      <c r="R150" s="158">
        <f t="shared" ref="R150:R162" si="12">Q150*H150</f>
        <v>0.20847936</v>
      </c>
      <c r="S150" s="158">
        <v>0</v>
      </c>
      <c r="T150" s="159">
        <f t="shared" ref="T150:T162" si="13">S150*H150</f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138</v>
      </c>
      <c r="AT150" s="160" t="s">
        <v>134</v>
      </c>
      <c r="AU150" s="160" t="s">
        <v>139</v>
      </c>
      <c r="AY150" s="14" t="s">
        <v>131</v>
      </c>
      <c r="BE150" s="161">
        <f t="shared" ref="BE150:BE162" si="14">IF(N150="základná",J150,0)</f>
        <v>0</v>
      </c>
      <c r="BF150" s="161">
        <f t="shared" ref="BF150:BF162" si="15">IF(N150="znížená",J150,0)</f>
        <v>0</v>
      </c>
      <c r="BG150" s="161">
        <f t="shared" ref="BG150:BG162" si="16">IF(N150="zákl. prenesená",J150,0)</f>
        <v>0</v>
      </c>
      <c r="BH150" s="161">
        <f t="shared" ref="BH150:BH162" si="17">IF(N150="zníž. prenesená",J150,0)</f>
        <v>0</v>
      </c>
      <c r="BI150" s="161">
        <f t="shared" ref="BI150:BI162" si="18">IF(N150="nulová",J150,0)</f>
        <v>0</v>
      </c>
      <c r="BJ150" s="14" t="s">
        <v>139</v>
      </c>
      <c r="BK150" s="161">
        <f t="shared" ref="BK150:BK162" si="19">ROUND(I150*H150,2)</f>
        <v>0</v>
      </c>
      <c r="BL150" s="14" t="s">
        <v>138</v>
      </c>
      <c r="BM150" s="160" t="s">
        <v>179</v>
      </c>
    </row>
    <row r="151" spans="1:65" s="2" customFormat="1" ht="16.5" customHeight="1">
      <c r="A151" s="29"/>
      <c r="B151" s="147"/>
      <c r="C151" s="148" t="s">
        <v>180</v>
      </c>
      <c r="D151" s="148" t="s">
        <v>134</v>
      </c>
      <c r="E151" s="149" t="s">
        <v>181</v>
      </c>
      <c r="F151" s="150" t="s">
        <v>182</v>
      </c>
      <c r="G151" s="151" t="s">
        <v>137</v>
      </c>
      <c r="H151" s="152">
        <v>108.583</v>
      </c>
      <c r="I151" s="153"/>
      <c r="J151" s="154">
        <f t="shared" si="10"/>
        <v>0</v>
      </c>
      <c r="K151" s="155"/>
      <c r="L151" s="30"/>
      <c r="M151" s="156" t="s">
        <v>1</v>
      </c>
      <c r="N151" s="157" t="s">
        <v>40</v>
      </c>
      <c r="O151" s="58"/>
      <c r="P151" s="158">
        <f t="shared" si="11"/>
        <v>0</v>
      </c>
      <c r="Q151" s="158">
        <v>5.0000000000000002E-5</v>
      </c>
      <c r="R151" s="158">
        <f t="shared" si="12"/>
        <v>5.4291499999999998E-3</v>
      </c>
      <c r="S151" s="158">
        <v>0</v>
      </c>
      <c r="T151" s="159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138</v>
      </c>
      <c r="AT151" s="160" t="s">
        <v>134</v>
      </c>
      <c r="AU151" s="160" t="s">
        <v>139</v>
      </c>
      <c r="AY151" s="14" t="s">
        <v>131</v>
      </c>
      <c r="BE151" s="161">
        <f t="shared" si="14"/>
        <v>0</v>
      </c>
      <c r="BF151" s="161">
        <f t="shared" si="15"/>
        <v>0</v>
      </c>
      <c r="BG151" s="161">
        <f t="shared" si="16"/>
        <v>0</v>
      </c>
      <c r="BH151" s="161">
        <f t="shared" si="17"/>
        <v>0</v>
      </c>
      <c r="BI151" s="161">
        <f t="shared" si="18"/>
        <v>0</v>
      </c>
      <c r="BJ151" s="14" t="s">
        <v>139</v>
      </c>
      <c r="BK151" s="161">
        <f t="shared" si="19"/>
        <v>0</v>
      </c>
      <c r="BL151" s="14" t="s">
        <v>138</v>
      </c>
      <c r="BM151" s="160" t="s">
        <v>183</v>
      </c>
    </row>
    <row r="152" spans="1:65" s="2" customFormat="1" ht="37.9" customHeight="1">
      <c r="A152" s="29"/>
      <c r="B152" s="147"/>
      <c r="C152" s="148" t="s">
        <v>184</v>
      </c>
      <c r="D152" s="148" t="s">
        <v>134</v>
      </c>
      <c r="E152" s="149" t="s">
        <v>185</v>
      </c>
      <c r="F152" s="150" t="s">
        <v>186</v>
      </c>
      <c r="G152" s="151" t="s">
        <v>137</v>
      </c>
      <c r="H152" s="152">
        <v>4.9400000000000004</v>
      </c>
      <c r="I152" s="153"/>
      <c r="J152" s="154">
        <f t="shared" si="10"/>
        <v>0</v>
      </c>
      <c r="K152" s="155"/>
      <c r="L152" s="30"/>
      <c r="M152" s="156" t="s">
        <v>1</v>
      </c>
      <c r="N152" s="157" t="s">
        <v>40</v>
      </c>
      <c r="O152" s="58"/>
      <c r="P152" s="158">
        <f t="shared" si="11"/>
        <v>0</v>
      </c>
      <c r="Q152" s="158">
        <v>0</v>
      </c>
      <c r="R152" s="158">
        <f t="shared" si="12"/>
        <v>0</v>
      </c>
      <c r="S152" s="158">
        <v>0.19600000000000001</v>
      </c>
      <c r="T152" s="159">
        <f t="shared" si="13"/>
        <v>0.9682400000000001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138</v>
      </c>
      <c r="AT152" s="160" t="s">
        <v>134</v>
      </c>
      <c r="AU152" s="160" t="s">
        <v>139</v>
      </c>
      <c r="AY152" s="14" t="s">
        <v>131</v>
      </c>
      <c r="BE152" s="161">
        <f t="shared" si="14"/>
        <v>0</v>
      </c>
      <c r="BF152" s="161">
        <f t="shared" si="15"/>
        <v>0</v>
      </c>
      <c r="BG152" s="161">
        <f t="shared" si="16"/>
        <v>0</v>
      </c>
      <c r="BH152" s="161">
        <f t="shared" si="17"/>
        <v>0</v>
      </c>
      <c r="BI152" s="161">
        <f t="shared" si="18"/>
        <v>0</v>
      </c>
      <c r="BJ152" s="14" t="s">
        <v>139</v>
      </c>
      <c r="BK152" s="161">
        <f t="shared" si="19"/>
        <v>0</v>
      </c>
      <c r="BL152" s="14" t="s">
        <v>138</v>
      </c>
      <c r="BM152" s="160" t="s">
        <v>187</v>
      </c>
    </row>
    <row r="153" spans="1:65" s="2" customFormat="1" ht="37.9" customHeight="1">
      <c r="A153" s="29"/>
      <c r="B153" s="147"/>
      <c r="C153" s="148" t="s">
        <v>188</v>
      </c>
      <c r="D153" s="148" t="s">
        <v>134</v>
      </c>
      <c r="E153" s="149" t="s">
        <v>189</v>
      </c>
      <c r="F153" s="150" t="s">
        <v>190</v>
      </c>
      <c r="G153" s="151" t="s">
        <v>137</v>
      </c>
      <c r="H153" s="152">
        <v>15.567</v>
      </c>
      <c r="I153" s="153"/>
      <c r="J153" s="154">
        <f t="shared" si="10"/>
        <v>0</v>
      </c>
      <c r="K153" s="155"/>
      <c r="L153" s="30"/>
      <c r="M153" s="156" t="s">
        <v>1</v>
      </c>
      <c r="N153" s="157" t="s">
        <v>40</v>
      </c>
      <c r="O153" s="58"/>
      <c r="P153" s="158">
        <f t="shared" si="11"/>
        <v>0</v>
      </c>
      <c r="Q153" s="158">
        <v>0</v>
      </c>
      <c r="R153" s="158">
        <f t="shared" si="12"/>
        <v>0</v>
      </c>
      <c r="S153" s="158">
        <v>6.5000000000000002E-2</v>
      </c>
      <c r="T153" s="159">
        <f t="shared" si="13"/>
        <v>1.0118549999999999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138</v>
      </c>
      <c r="AT153" s="160" t="s">
        <v>134</v>
      </c>
      <c r="AU153" s="160" t="s">
        <v>139</v>
      </c>
      <c r="AY153" s="14" t="s">
        <v>131</v>
      </c>
      <c r="BE153" s="161">
        <f t="shared" si="14"/>
        <v>0</v>
      </c>
      <c r="BF153" s="161">
        <f t="shared" si="15"/>
        <v>0</v>
      </c>
      <c r="BG153" s="161">
        <f t="shared" si="16"/>
        <v>0</v>
      </c>
      <c r="BH153" s="161">
        <f t="shared" si="17"/>
        <v>0</v>
      </c>
      <c r="BI153" s="161">
        <f t="shared" si="18"/>
        <v>0</v>
      </c>
      <c r="BJ153" s="14" t="s">
        <v>139</v>
      </c>
      <c r="BK153" s="161">
        <f t="shared" si="19"/>
        <v>0</v>
      </c>
      <c r="BL153" s="14" t="s">
        <v>138</v>
      </c>
      <c r="BM153" s="160" t="s">
        <v>191</v>
      </c>
    </row>
    <row r="154" spans="1:65" s="2" customFormat="1" ht="24.2" customHeight="1">
      <c r="A154" s="29"/>
      <c r="B154" s="147"/>
      <c r="C154" s="148" t="s">
        <v>154</v>
      </c>
      <c r="D154" s="148" t="s">
        <v>134</v>
      </c>
      <c r="E154" s="149" t="s">
        <v>192</v>
      </c>
      <c r="F154" s="150" t="s">
        <v>193</v>
      </c>
      <c r="G154" s="151" t="s">
        <v>194</v>
      </c>
      <c r="H154" s="152">
        <v>9</v>
      </c>
      <c r="I154" s="153"/>
      <c r="J154" s="154">
        <f t="shared" si="10"/>
        <v>0</v>
      </c>
      <c r="K154" s="155"/>
      <c r="L154" s="30"/>
      <c r="M154" s="156" t="s">
        <v>1</v>
      </c>
      <c r="N154" s="157" t="s">
        <v>40</v>
      </c>
      <c r="O154" s="58"/>
      <c r="P154" s="158">
        <f t="shared" si="11"/>
        <v>0</v>
      </c>
      <c r="Q154" s="158">
        <v>0</v>
      </c>
      <c r="R154" s="158">
        <f t="shared" si="12"/>
        <v>0</v>
      </c>
      <c r="S154" s="158">
        <v>2.4E-2</v>
      </c>
      <c r="T154" s="159">
        <f t="shared" si="13"/>
        <v>0.216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138</v>
      </c>
      <c r="AT154" s="160" t="s">
        <v>134</v>
      </c>
      <c r="AU154" s="160" t="s">
        <v>139</v>
      </c>
      <c r="AY154" s="14" t="s">
        <v>131</v>
      </c>
      <c r="BE154" s="161">
        <f t="shared" si="14"/>
        <v>0</v>
      </c>
      <c r="BF154" s="161">
        <f t="shared" si="15"/>
        <v>0</v>
      </c>
      <c r="BG154" s="161">
        <f t="shared" si="16"/>
        <v>0</v>
      </c>
      <c r="BH154" s="161">
        <f t="shared" si="17"/>
        <v>0</v>
      </c>
      <c r="BI154" s="161">
        <f t="shared" si="18"/>
        <v>0</v>
      </c>
      <c r="BJ154" s="14" t="s">
        <v>139</v>
      </c>
      <c r="BK154" s="161">
        <f t="shared" si="19"/>
        <v>0</v>
      </c>
      <c r="BL154" s="14" t="s">
        <v>138</v>
      </c>
      <c r="BM154" s="160" t="s">
        <v>195</v>
      </c>
    </row>
    <row r="155" spans="1:65" s="2" customFormat="1" ht="37.9" customHeight="1">
      <c r="A155" s="29"/>
      <c r="B155" s="147"/>
      <c r="C155" s="148" t="s">
        <v>196</v>
      </c>
      <c r="D155" s="148" t="s">
        <v>134</v>
      </c>
      <c r="E155" s="149" t="s">
        <v>197</v>
      </c>
      <c r="F155" s="150" t="s">
        <v>198</v>
      </c>
      <c r="G155" s="151" t="s">
        <v>158</v>
      </c>
      <c r="H155" s="152">
        <v>25</v>
      </c>
      <c r="I155" s="153"/>
      <c r="J155" s="154">
        <f t="shared" si="10"/>
        <v>0</v>
      </c>
      <c r="K155" s="155"/>
      <c r="L155" s="30"/>
      <c r="M155" s="156" t="s">
        <v>1</v>
      </c>
      <c r="N155" s="157" t="s">
        <v>40</v>
      </c>
      <c r="O155" s="58"/>
      <c r="P155" s="158">
        <f t="shared" si="11"/>
        <v>0</v>
      </c>
      <c r="Q155" s="158">
        <v>0</v>
      </c>
      <c r="R155" s="158">
        <f t="shared" si="12"/>
        <v>0</v>
      </c>
      <c r="S155" s="158">
        <v>1.7999999999999999E-2</v>
      </c>
      <c r="T155" s="159">
        <f t="shared" si="13"/>
        <v>0.44999999999999996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138</v>
      </c>
      <c r="AT155" s="160" t="s">
        <v>134</v>
      </c>
      <c r="AU155" s="160" t="s">
        <v>139</v>
      </c>
      <c r="AY155" s="14" t="s">
        <v>131</v>
      </c>
      <c r="BE155" s="161">
        <f t="shared" si="14"/>
        <v>0</v>
      </c>
      <c r="BF155" s="161">
        <f t="shared" si="15"/>
        <v>0</v>
      </c>
      <c r="BG155" s="161">
        <f t="shared" si="16"/>
        <v>0</v>
      </c>
      <c r="BH155" s="161">
        <f t="shared" si="17"/>
        <v>0</v>
      </c>
      <c r="BI155" s="161">
        <f t="shared" si="18"/>
        <v>0</v>
      </c>
      <c r="BJ155" s="14" t="s">
        <v>139</v>
      </c>
      <c r="BK155" s="161">
        <f t="shared" si="19"/>
        <v>0</v>
      </c>
      <c r="BL155" s="14" t="s">
        <v>138</v>
      </c>
      <c r="BM155" s="160" t="s">
        <v>199</v>
      </c>
    </row>
    <row r="156" spans="1:65" s="2" customFormat="1" ht="37.9" customHeight="1">
      <c r="A156" s="29"/>
      <c r="B156" s="147"/>
      <c r="C156" s="148" t="s">
        <v>159</v>
      </c>
      <c r="D156" s="148" t="s">
        <v>134</v>
      </c>
      <c r="E156" s="149" t="s">
        <v>200</v>
      </c>
      <c r="F156" s="150" t="s">
        <v>201</v>
      </c>
      <c r="G156" s="151" t="s">
        <v>137</v>
      </c>
      <c r="H156" s="152">
        <v>34.89</v>
      </c>
      <c r="I156" s="153"/>
      <c r="J156" s="154">
        <f t="shared" si="10"/>
        <v>0</v>
      </c>
      <c r="K156" s="155"/>
      <c r="L156" s="30"/>
      <c r="M156" s="156" t="s">
        <v>1</v>
      </c>
      <c r="N156" s="157" t="s">
        <v>40</v>
      </c>
      <c r="O156" s="58"/>
      <c r="P156" s="158">
        <f t="shared" si="11"/>
        <v>0</v>
      </c>
      <c r="Q156" s="158">
        <v>0</v>
      </c>
      <c r="R156" s="158">
        <f t="shared" si="12"/>
        <v>0</v>
      </c>
      <c r="S156" s="158">
        <v>6.8000000000000005E-2</v>
      </c>
      <c r="T156" s="159">
        <f t="shared" si="13"/>
        <v>2.3725200000000002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138</v>
      </c>
      <c r="AT156" s="160" t="s">
        <v>134</v>
      </c>
      <c r="AU156" s="160" t="s">
        <v>139</v>
      </c>
      <c r="AY156" s="14" t="s">
        <v>131</v>
      </c>
      <c r="BE156" s="161">
        <f t="shared" si="14"/>
        <v>0</v>
      </c>
      <c r="BF156" s="161">
        <f t="shared" si="15"/>
        <v>0</v>
      </c>
      <c r="BG156" s="161">
        <f t="shared" si="16"/>
        <v>0</v>
      </c>
      <c r="BH156" s="161">
        <f t="shared" si="17"/>
        <v>0</v>
      </c>
      <c r="BI156" s="161">
        <f t="shared" si="18"/>
        <v>0</v>
      </c>
      <c r="BJ156" s="14" t="s">
        <v>139</v>
      </c>
      <c r="BK156" s="161">
        <f t="shared" si="19"/>
        <v>0</v>
      </c>
      <c r="BL156" s="14" t="s">
        <v>138</v>
      </c>
      <c r="BM156" s="160" t="s">
        <v>202</v>
      </c>
    </row>
    <row r="157" spans="1:65" s="2" customFormat="1" ht="21.75" customHeight="1">
      <c r="A157" s="29"/>
      <c r="B157" s="147"/>
      <c r="C157" s="148" t="s">
        <v>203</v>
      </c>
      <c r="D157" s="148" t="s">
        <v>134</v>
      </c>
      <c r="E157" s="149" t="s">
        <v>204</v>
      </c>
      <c r="F157" s="150" t="s">
        <v>205</v>
      </c>
      <c r="G157" s="151" t="s">
        <v>206</v>
      </c>
      <c r="H157" s="152">
        <v>7.42</v>
      </c>
      <c r="I157" s="153"/>
      <c r="J157" s="154">
        <f t="shared" si="10"/>
        <v>0</v>
      </c>
      <c r="K157" s="155"/>
      <c r="L157" s="30"/>
      <c r="M157" s="156" t="s">
        <v>1</v>
      </c>
      <c r="N157" s="157" t="s">
        <v>40</v>
      </c>
      <c r="O157" s="58"/>
      <c r="P157" s="158">
        <f t="shared" si="11"/>
        <v>0</v>
      </c>
      <c r="Q157" s="158">
        <v>0</v>
      </c>
      <c r="R157" s="158">
        <f t="shared" si="12"/>
        <v>0</v>
      </c>
      <c r="S157" s="158">
        <v>0</v>
      </c>
      <c r="T157" s="159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138</v>
      </c>
      <c r="AT157" s="160" t="s">
        <v>134</v>
      </c>
      <c r="AU157" s="160" t="s">
        <v>139</v>
      </c>
      <c r="AY157" s="14" t="s">
        <v>131</v>
      </c>
      <c r="BE157" s="161">
        <f t="shared" si="14"/>
        <v>0</v>
      </c>
      <c r="BF157" s="161">
        <f t="shared" si="15"/>
        <v>0</v>
      </c>
      <c r="BG157" s="161">
        <f t="shared" si="16"/>
        <v>0</v>
      </c>
      <c r="BH157" s="161">
        <f t="shared" si="17"/>
        <v>0</v>
      </c>
      <c r="BI157" s="161">
        <f t="shared" si="18"/>
        <v>0</v>
      </c>
      <c r="BJ157" s="14" t="s">
        <v>139</v>
      </c>
      <c r="BK157" s="161">
        <f t="shared" si="19"/>
        <v>0</v>
      </c>
      <c r="BL157" s="14" t="s">
        <v>138</v>
      </c>
      <c r="BM157" s="160" t="s">
        <v>207</v>
      </c>
    </row>
    <row r="158" spans="1:65" s="2" customFormat="1" ht="24.2" customHeight="1">
      <c r="A158" s="29"/>
      <c r="B158" s="147"/>
      <c r="C158" s="148" t="s">
        <v>7</v>
      </c>
      <c r="D158" s="148" t="s">
        <v>134</v>
      </c>
      <c r="E158" s="149" t="s">
        <v>208</v>
      </c>
      <c r="F158" s="150" t="s">
        <v>209</v>
      </c>
      <c r="G158" s="151" t="s">
        <v>206</v>
      </c>
      <c r="H158" s="152">
        <v>7.42</v>
      </c>
      <c r="I158" s="153"/>
      <c r="J158" s="154">
        <f t="shared" si="10"/>
        <v>0</v>
      </c>
      <c r="K158" s="155"/>
      <c r="L158" s="30"/>
      <c r="M158" s="156" t="s">
        <v>1</v>
      </c>
      <c r="N158" s="157" t="s">
        <v>40</v>
      </c>
      <c r="O158" s="58"/>
      <c r="P158" s="158">
        <f t="shared" si="11"/>
        <v>0</v>
      </c>
      <c r="Q158" s="158">
        <v>0</v>
      </c>
      <c r="R158" s="158">
        <f t="shared" si="12"/>
        <v>0</v>
      </c>
      <c r="S158" s="158">
        <v>0</v>
      </c>
      <c r="T158" s="159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138</v>
      </c>
      <c r="AT158" s="160" t="s">
        <v>134</v>
      </c>
      <c r="AU158" s="160" t="s">
        <v>139</v>
      </c>
      <c r="AY158" s="14" t="s">
        <v>131</v>
      </c>
      <c r="BE158" s="161">
        <f t="shared" si="14"/>
        <v>0</v>
      </c>
      <c r="BF158" s="161">
        <f t="shared" si="15"/>
        <v>0</v>
      </c>
      <c r="BG158" s="161">
        <f t="shared" si="16"/>
        <v>0</v>
      </c>
      <c r="BH158" s="161">
        <f t="shared" si="17"/>
        <v>0</v>
      </c>
      <c r="BI158" s="161">
        <f t="shared" si="18"/>
        <v>0</v>
      </c>
      <c r="BJ158" s="14" t="s">
        <v>139</v>
      </c>
      <c r="BK158" s="161">
        <f t="shared" si="19"/>
        <v>0</v>
      </c>
      <c r="BL158" s="14" t="s">
        <v>138</v>
      </c>
      <c r="BM158" s="160" t="s">
        <v>210</v>
      </c>
    </row>
    <row r="159" spans="1:65" s="2" customFormat="1" ht="21.75" customHeight="1">
      <c r="A159" s="29"/>
      <c r="B159" s="147"/>
      <c r="C159" s="148" t="s">
        <v>211</v>
      </c>
      <c r="D159" s="148" t="s">
        <v>134</v>
      </c>
      <c r="E159" s="149" t="s">
        <v>212</v>
      </c>
      <c r="F159" s="150" t="s">
        <v>213</v>
      </c>
      <c r="G159" s="151" t="s">
        <v>206</v>
      </c>
      <c r="H159" s="152">
        <v>7.42</v>
      </c>
      <c r="I159" s="153"/>
      <c r="J159" s="154">
        <f t="shared" si="10"/>
        <v>0</v>
      </c>
      <c r="K159" s="155"/>
      <c r="L159" s="30"/>
      <c r="M159" s="156" t="s">
        <v>1</v>
      </c>
      <c r="N159" s="157" t="s">
        <v>40</v>
      </c>
      <c r="O159" s="58"/>
      <c r="P159" s="158">
        <f t="shared" si="11"/>
        <v>0</v>
      </c>
      <c r="Q159" s="158">
        <v>0</v>
      </c>
      <c r="R159" s="158">
        <f t="shared" si="12"/>
        <v>0</v>
      </c>
      <c r="S159" s="158">
        <v>0</v>
      </c>
      <c r="T159" s="159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138</v>
      </c>
      <c r="AT159" s="160" t="s">
        <v>134</v>
      </c>
      <c r="AU159" s="160" t="s">
        <v>139</v>
      </c>
      <c r="AY159" s="14" t="s">
        <v>131</v>
      </c>
      <c r="BE159" s="161">
        <f t="shared" si="14"/>
        <v>0</v>
      </c>
      <c r="BF159" s="161">
        <f t="shared" si="15"/>
        <v>0</v>
      </c>
      <c r="BG159" s="161">
        <f t="shared" si="16"/>
        <v>0</v>
      </c>
      <c r="BH159" s="161">
        <f t="shared" si="17"/>
        <v>0</v>
      </c>
      <c r="BI159" s="161">
        <f t="shared" si="18"/>
        <v>0</v>
      </c>
      <c r="BJ159" s="14" t="s">
        <v>139</v>
      </c>
      <c r="BK159" s="161">
        <f t="shared" si="19"/>
        <v>0</v>
      </c>
      <c r="BL159" s="14" t="s">
        <v>138</v>
      </c>
      <c r="BM159" s="160" t="s">
        <v>214</v>
      </c>
    </row>
    <row r="160" spans="1:65" s="2" customFormat="1" ht="24.2" customHeight="1">
      <c r="A160" s="29"/>
      <c r="B160" s="147"/>
      <c r="C160" s="148" t="s">
        <v>165</v>
      </c>
      <c r="D160" s="148" t="s">
        <v>134</v>
      </c>
      <c r="E160" s="149" t="s">
        <v>215</v>
      </c>
      <c r="F160" s="150" t="s">
        <v>216</v>
      </c>
      <c r="G160" s="151" t="s">
        <v>206</v>
      </c>
      <c r="H160" s="152">
        <v>74.2</v>
      </c>
      <c r="I160" s="153"/>
      <c r="J160" s="154">
        <f t="shared" si="10"/>
        <v>0</v>
      </c>
      <c r="K160" s="155"/>
      <c r="L160" s="30"/>
      <c r="M160" s="156" t="s">
        <v>1</v>
      </c>
      <c r="N160" s="157" t="s">
        <v>40</v>
      </c>
      <c r="O160" s="58"/>
      <c r="P160" s="158">
        <f t="shared" si="11"/>
        <v>0</v>
      </c>
      <c r="Q160" s="158">
        <v>0</v>
      </c>
      <c r="R160" s="158">
        <f t="shared" si="12"/>
        <v>0</v>
      </c>
      <c r="S160" s="158">
        <v>0</v>
      </c>
      <c r="T160" s="159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0" t="s">
        <v>138</v>
      </c>
      <c r="AT160" s="160" t="s">
        <v>134</v>
      </c>
      <c r="AU160" s="160" t="s">
        <v>139</v>
      </c>
      <c r="AY160" s="14" t="s">
        <v>131</v>
      </c>
      <c r="BE160" s="161">
        <f t="shared" si="14"/>
        <v>0</v>
      </c>
      <c r="BF160" s="161">
        <f t="shared" si="15"/>
        <v>0</v>
      </c>
      <c r="BG160" s="161">
        <f t="shared" si="16"/>
        <v>0</v>
      </c>
      <c r="BH160" s="161">
        <f t="shared" si="17"/>
        <v>0</v>
      </c>
      <c r="BI160" s="161">
        <f t="shared" si="18"/>
        <v>0</v>
      </c>
      <c r="BJ160" s="14" t="s">
        <v>139</v>
      </c>
      <c r="BK160" s="161">
        <f t="shared" si="19"/>
        <v>0</v>
      </c>
      <c r="BL160" s="14" t="s">
        <v>138</v>
      </c>
      <c r="BM160" s="160" t="s">
        <v>217</v>
      </c>
    </row>
    <row r="161" spans="1:65" s="2" customFormat="1" ht="24.2" customHeight="1">
      <c r="A161" s="29"/>
      <c r="B161" s="147"/>
      <c r="C161" s="148" t="s">
        <v>218</v>
      </c>
      <c r="D161" s="148" t="s">
        <v>134</v>
      </c>
      <c r="E161" s="149" t="s">
        <v>219</v>
      </c>
      <c r="F161" s="150" t="s">
        <v>220</v>
      </c>
      <c r="G161" s="151" t="s">
        <v>206</v>
      </c>
      <c r="H161" s="152">
        <v>7.42</v>
      </c>
      <c r="I161" s="153"/>
      <c r="J161" s="154">
        <f t="shared" si="10"/>
        <v>0</v>
      </c>
      <c r="K161" s="155"/>
      <c r="L161" s="30"/>
      <c r="M161" s="156" t="s">
        <v>1</v>
      </c>
      <c r="N161" s="157" t="s">
        <v>40</v>
      </c>
      <c r="O161" s="58"/>
      <c r="P161" s="158">
        <f t="shared" si="11"/>
        <v>0</v>
      </c>
      <c r="Q161" s="158">
        <v>0</v>
      </c>
      <c r="R161" s="158">
        <f t="shared" si="12"/>
        <v>0</v>
      </c>
      <c r="S161" s="158">
        <v>0</v>
      </c>
      <c r="T161" s="159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138</v>
      </c>
      <c r="AT161" s="160" t="s">
        <v>134</v>
      </c>
      <c r="AU161" s="160" t="s">
        <v>139</v>
      </c>
      <c r="AY161" s="14" t="s">
        <v>131</v>
      </c>
      <c r="BE161" s="161">
        <f t="shared" si="14"/>
        <v>0</v>
      </c>
      <c r="BF161" s="161">
        <f t="shared" si="15"/>
        <v>0</v>
      </c>
      <c r="BG161" s="161">
        <f t="shared" si="16"/>
        <v>0</v>
      </c>
      <c r="BH161" s="161">
        <f t="shared" si="17"/>
        <v>0</v>
      </c>
      <c r="BI161" s="161">
        <f t="shared" si="18"/>
        <v>0</v>
      </c>
      <c r="BJ161" s="14" t="s">
        <v>139</v>
      </c>
      <c r="BK161" s="161">
        <f t="shared" si="19"/>
        <v>0</v>
      </c>
      <c r="BL161" s="14" t="s">
        <v>138</v>
      </c>
      <c r="BM161" s="160" t="s">
        <v>221</v>
      </c>
    </row>
    <row r="162" spans="1:65" s="2" customFormat="1" ht="24.2" customHeight="1">
      <c r="A162" s="29"/>
      <c r="B162" s="147"/>
      <c r="C162" s="148" t="s">
        <v>170</v>
      </c>
      <c r="D162" s="148" t="s">
        <v>134</v>
      </c>
      <c r="E162" s="149" t="s">
        <v>222</v>
      </c>
      <c r="F162" s="150" t="s">
        <v>223</v>
      </c>
      <c r="G162" s="151" t="s">
        <v>206</v>
      </c>
      <c r="H162" s="152">
        <v>7.42</v>
      </c>
      <c r="I162" s="153"/>
      <c r="J162" s="154">
        <f t="shared" si="10"/>
        <v>0</v>
      </c>
      <c r="K162" s="155"/>
      <c r="L162" s="30"/>
      <c r="M162" s="156" t="s">
        <v>1</v>
      </c>
      <c r="N162" s="157" t="s">
        <v>40</v>
      </c>
      <c r="O162" s="58"/>
      <c r="P162" s="158">
        <f t="shared" si="11"/>
        <v>0</v>
      </c>
      <c r="Q162" s="158">
        <v>0</v>
      </c>
      <c r="R162" s="158">
        <f t="shared" si="12"/>
        <v>0</v>
      </c>
      <c r="S162" s="158">
        <v>0</v>
      </c>
      <c r="T162" s="159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138</v>
      </c>
      <c r="AT162" s="160" t="s">
        <v>134</v>
      </c>
      <c r="AU162" s="160" t="s">
        <v>139</v>
      </c>
      <c r="AY162" s="14" t="s">
        <v>131</v>
      </c>
      <c r="BE162" s="161">
        <f t="shared" si="14"/>
        <v>0</v>
      </c>
      <c r="BF162" s="161">
        <f t="shared" si="15"/>
        <v>0</v>
      </c>
      <c r="BG162" s="161">
        <f t="shared" si="16"/>
        <v>0</v>
      </c>
      <c r="BH162" s="161">
        <f t="shared" si="17"/>
        <v>0</v>
      </c>
      <c r="BI162" s="161">
        <f t="shared" si="18"/>
        <v>0</v>
      </c>
      <c r="BJ162" s="14" t="s">
        <v>139</v>
      </c>
      <c r="BK162" s="161">
        <f t="shared" si="19"/>
        <v>0</v>
      </c>
      <c r="BL162" s="14" t="s">
        <v>138</v>
      </c>
      <c r="BM162" s="160" t="s">
        <v>224</v>
      </c>
    </row>
    <row r="163" spans="1:65" s="12" customFormat="1" ht="22.9" customHeight="1">
      <c r="B163" s="134"/>
      <c r="D163" s="135" t="s">
        <v>73</v>
      </c>
      <c r="E163" s="145" t="s">
        <v>225</v>
      </c>
      <c r="F163" s="145" t="s">
        <v>226</v>
      </c>
      <c r="I163" s="137"/>
      <c r="J163" s="146">
        <f>BK163</f>
        <v>0</v>
      </c>
      <c r="L163" s="134"/>
      <c r="M163" s="139"/>
      <c r="N163" s="140"/>
      <c r="O163" s="140"/>
      <c r="P163" s="141">
        <f>P164</f>
        <v>0</v>
      </c>
      <c r="Q163" s="140"/>
      <c r="R163" s="141">
        <f>R164</f>
        <v>0</v>
      </c>
      <c r="S163" s="140"/>
      <c r="T163" s="142">
        <f>T164</f>
        <v>0</v>
      </c>
      <c r="AR163" s="135" t="s">
        <v>82</v>
      </c>
      <c r="AT163" s="143" t="s">
        <v>73</v>
      </c>
      <c r="AU163" s="143" t="s">
        <v>82</v>
      </c>
      <c r="AY163" s="135" t="s">
        <v>131</v>
      </c>
      <c r="BK163" s="144">
        <f>BK164</f>
        <v>0</v>
      </c>
    </row>
    <row r="164" spans="1:65" s="2" customFormat="1" ht="24.2" customHeight="1">
      <c r="A164" s="29"/>
      <c r="B164" s="147"/>
      <c r="C164" s="148" t="s">
        <v>227</v>
      </c>
      <c r="D164" s="148" t="s">
        <v>134</v>
      </c>
      <c r="E164" s="149" t="s">
        <v>228</v>
      </c>
      <c r="F164" s="150" t="s">
        <v>229</v>
      </c>
      <c r="G164" s="151" t="s">
        <v>206</v>
      </c>
      <c r="H164" s="152">
        <v>8.9350000000000005</v>
      </c>
      <c r="I164" s="153"/>
      <c r="J164" s="154">
        <f>ROUND(I164*H164,2)</f>
        <v>0</v>
      </c>
      <c r="K164" s="155"/>
      <c r="L164" s="30"/>
      <c r="M164" s="156" t="s">
        <v>1</v>
      </c>
      <c r="N164" s="157" t="s">
        <v>40</v>
      </c>
      <c r="O164" s="58"/>
      <c r="P164" s="158">
        <f>O164*H164</f>
        <v>0</v>
      </c>
      <c r="Q164" s="158">
        <v>0</v>
      </c>
      <c r="R164" s="158">
        <f>Q164*H164</f>
        <v>0</v>
      </c>
      <c r="S164" s="158">
        <v>0</v>
      </c>
      <c r="T164" s="159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60" t="s">
        <v>138</v>
      </c>
      <c r="AT164" s="160" t="s">
        <v>134</v>
      </c>
      <c r="AU164" s="160" t="s">
        <v>139</v>
      </c>
      <c r="AY164" s="14" t="s">
        <v>131</v>
      </c>
      <c r="BE164" s="161">
        <f>IF(N164="základná",J164,0)</f>
        <v>0</v>
      </c>
      <c r="BF164" s="161">
        <f>IF(N164="znížená",J164,0)</f>
        <v>0</v>
      </c>
      <c r="BG164" s="161">
        <f>IF(N164="zákl. prenesená",J164,0)</f>
        <v>0</v>
      </c>
      <c r="BH164" s="161">
        <f>IF(N164="zníž. prenesená",J164,0)</f>
        <v>0</v>
      </c>
      <c r="BI164" s="161">
        <f>IF(N164="nulová",J164,0)</f>
        <v>0</v>
      </c>
      <c r="BJ164" s="14" t="s">
        <v>139</v>
      </c>
      <c r="BK164" s="161">
        <f>ROUND(I164*H164,2)</f>
        <v>0</v>
      </c>
      <c r="BL164" s="14" t="s">
        <v>138</v>
      </c>
      <c r="BM164" s="160" t="s">
        <v>230</v>
      </c>
    </row>
    <row r="165" spans="1:65" s="12" customFormat="1" ht="25.9" customHeight="1">
      <c r="B165" s="134"/>
      <c r="D165" s="135" t="s">
        <v>73</v>
      </c>
      <c r="E165" s="136" t="s">
        <v>231</v>
      </c>
      <c r="F165" s="136" t="s">
        <v>232</v>
      </c>
      <c r="I165" s="137"/>
      <c r="J165" s="138">
        <f>BK165</f>
        <v>0</v>
      </c>
      <c r="L165" s="134"/>
      <c r="M165" s="139"/>
      <c r="N165" s="140"/>
      <c r="O165" s="140"/>
      <c r="P165" s="141">
        <f>P166+P173+P179+P196+P200+P207+P213+P223+P233+P236+P240+P243</f>
        <v>0</v>
      </c>
      <c r="Q165" s="140"/>
      <c r="R165" s="141">
        <f>R166+R173+R179+R196+R200+R207+R213+R223+R233+R236+R240+R243</f>
        <v>0.29690481000000002</v>
      </c>
      <c r="S165" s="140"/>
      <c r="T165" s="142">
        <f>T166+T173+T179+T196+T200+T207+T213+T223+T233+T236+T240+T243</f>
        <v>2.3679589999999995</v>
      </c>
      <c r="AR165" s="135" t="s">
        <v>139</v>
      </c>
      <c r="AT165" s="143" t="s">
        <v>73</v>
      </c>
      <c r="AU165" s="143" t="s">
        <v>74</v>
      </c>
      <c r="AY165" s="135" t="s">
        <v>131</v>
      </c>
      <c r="BK165" s="144">
        <f>BK166+BK173+BK179+BK196+BK200+BK207+BK213+BK223+BK233+BK236+BK240+BK243</f>
        <v>0</v>
      </c>
    </row>
    <row r="166" spans="1:65" s="12" customFormat="1" ht="22.9" customHeight="1">
      <c r="B166" s="134"/>
      <c r="D166" s="135" t="s">
        <v>73</v>
      </c>
      <c r="E166" s="145" t="s">
        <v>233</v>
      </c>
      <c r="F166" s="145" t="s">
        <v>234</v>
      </c>
      <c r="I166" s="137"/>
      <c r="J166" s="146">
        <f>BK166</f>
        <v>0</v>
      </c>
      <c r="L166" s="134"/>
      <c r="M166" s="139"/>
      <c r="N166" s="140"/>
      <c r="O166" s="140"/>
      <c r="P166" s="141">
        <f>SUM(P167:P172)</f>
        <v>0</v>
      </c>
      <c r="Q166" s="140"/>
      <c r="R166" s="141">
        <f>SUM(R167:R172)</f>
        <v>4.2621000000000006E-2</v>
      </c>
      <c r="S166" s="140"/>
      <c r="T166" s="142">
        <f>SUM(T167:T172)</f>
        <v>0.39538499999999999</v>
      </c>
      <c r="AR166" s="135" t="s">
        <v>139</v>
      </c>
      <c r="AT166" s="143" t="s">
        <v>73</v>
      </c>
      <c r="AU166" s="143" t="s">
        <v>82</v>
      </c>
      <c r="AY166" s="135" t="s">
        <v>131</v>
      </c>
      <c r="BK166" s="144">
        <f>SUM(BK167:BK172)</f>
        <v>0</v>
      </c>
    </row>
    <row r="167" spans="1:65" s="2" customFormat="1" ht="33" customHeight="1">
      <c r="A167" s="29"/>
      <c r="B167" s="147"/>
      <c r="C167" s="148" t="s">
        <v>174</v>
      </c>
      <c r="D167" s="148" t="s">
        <v>134</v>
      </c>
      <c r="E167" s="149" t="s">
        <v>235</v>
      </c>
      <c r="F167" s="150" t="s">
        <v>236</v>
      </c>
      <c r="G167" s="151" t="s">
        <v>158</v>
      </c>
      <c r="H167" s="152">
        <v>12.9</v>
      </c>
      <c r="I167" s="153"/>
      <c r="J167" s="154">
        <f t="shared" ref="J167:J172" si="20">ROUND(I167*H167,2)</f>
        <v>0</v>
      </c>
      <c r="K167" s="155"/>
      <c r="L167" s="30"/>
      <c r="M167" s="156" t="s">
        <v>1</v>
      </c>
      <c r="N167" s="157" t="s">
        <v>40</v>
      </c>
      <c r="O167" s="58"/>
      <c r="P167" s="158">
        <f t="shared" ref="P167:P172" si="21">O167*H167</f>
        <v>0</v>
      </c>
      <c r="Q167" s="158">
        <v>0</v>
      </c>
      <c r="R167" s="158">
        <f t="shared" ref="R167:R172" si="22">Q167*H167</f>
        <v>0</v>
      </c>
      <c r="S167" s="158">
        <v>3.065E-2</v>
      </c>
      <c r="T167" s="159">
        <f t="shared" ref="T167:T172" si="23">S167*H167</f>
        <v>0.39538499999999999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0" t="s">
        <v>154</v>
      </c>
      <c r="AT167" s="160" t="s">
        <v>134</v>
      </c>
      <c r="AU167" s="160" t="s">
        <v>139</v>
      </c>
      <c r="AY167" s="14" t="s">
        <v>131</v>
      </c>
      <c r="BE167" s="161">
        <f t="shared" ref="BE167:BE172" si="24">IF(N167="základná",J167,0)</f>
        <v>0</v>
      </c>
      <c r="BF167" s="161">
        <f t="shared" ref="BF167:BF172" si="25">IF(N167="znížená",J167,0)</f>
        <v>0</v>
      </c>
      <c r="BG167" s="161">
        <f t="shared" ref="BG167:BG172" si="26">IF(N167="zákl. prenesená",J167,0)</f>
        <v>0</v>
      </c>
      <c r="BH167" s="161">
        <f t="shared" ref="BH167:BH172" si="27">IF(N167="zníž. prenesená",J167,0)</f>
        <v>0</v>
      </c>
      <c r="BI167" s="161">
        <f t="shared" ref="BI167:BI172" si="28">IF(N167="nulová",J167,0)</f>
        <v>0</v>
      </c>
      <c r="BJ167" s="14" t="s">
        <v>139</v>
      </c>
      <c r="BK167" s="161">
        <f t="shared" ref="BK167:BK172" si="29">ROUND(I167*H167,2)</f>
        <v>0</v>
      </c>
      <c r="BL167" s="14" t="s">
        <v>154</v>
      </c>
      <c r="BM167" s="160" t="s">
        <v>237</v>
      </c>
    </row>
    <row r="168" spans="1:65" s="2" customFormat="1" ht="24.2" customHeight="1">
      <c r="A168" s="29"/>
      <c r="B168" s="147"/>
      <c r="C168" s="148" t="s">
        <v>238</v>
      </c>
      <c r="D168" s="148" t="s">
        <v>134</v>
      </c>
      <c r="E168" s="149" t="s">
        <v>239</v>
      </c>
      <c r="F168" s="150" t="s">
        <v>240</v>
      </c>
      <c r="G168" s="151" t="s">
        <v>158</v>
      </c>
      <c r="H168" s="152">
        <v>12.9</v>
      </c>
      <c r="I168" s="153"/>
      <c r="J168" s="154">
        <f t="shared" si="20"/>
        <v>0</v>
      </c>
      <c r="K168" s="155"/>
      <c r="L168" s="30"/>
      <c r="M168" s="156" t="s">
        <v>1</v>
      </c>
      <c r="N168" s="157" t="s">
        <v>40</v>
      </c>
      <c r="O168" s="58"/>
      <c r="P168" s="158">
        <f t="shared" si="21"/>
        <v>0</v>
      </c>
      <c r="Q168" s="158">
        <v>1.64E-3</v>
      </c>
      <c r="R168" s="158">
        <f t="shared" si="22"/>
        <v>2.1156000000000001E-2</v>
      </c>
      <c r="S168" s="158">
        <v>0</v>
      </c>
      <c r="T168" s="159">
        <f t="shared" si="2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0" t="s">
        <v>154</v>
      </c>
      <c r="AT168" s="160" t="s">
        <v>134</v>
      </c>
      <c r="AU168" s="160" t="s">
        <v>139</v>
      </c>
      <c r="AY168" s="14" t="s">
        <v>131</v>
      </c>
      <c r="BE168" s="161">
        <f t="shared" si="24"/>
        <v>0</v>
      </c>
      <c r="BF168" s="161">
        <f t="shared" si="25"/>
        <v>0</v>
      </c>
      <c r="BG168" s="161">
        <f t="shared" si="26"/>
        <v>0</v>
      </c>
      <c r="BH168" s="161">
        <f t="shared" si="27"/>
        <v>0</v>
      </c>
      <c r="BI168" s="161">
        <f t="shared" si="28"/>
        <v>0</v>
      </c>
      <c r="BJ168" s="14" t="s">
        <v>139</v>
      </c>
      <c r="BK168" s="161">
        <f t="shared" si="29"/>
        <v>0</v>
      </c>
      <c r="BL168" s="14" t="s">
        <v>154</v>
      </c>
      <c r="BM168" s="160" t="s">
        <v>241</v>
      </c>
    </row>
    <row r="169" spans="1:65" s="2" customFormat="1" ht="21.75" customHeight="1">
      <c r="A169" s="29"/>
      <c r="B169" s="147"/>
      <c r="C169" s="148" t="s">
        <v>179</v>
      </c>
      <c r="D169" s="148" t="s">
        <v>134</v>
      </c>
      <c r="E169" s="149" t="s">
        <v>242</v>
      </c>
      <c r="F169" s="150" t="s">
        <v>243</v>
      </c>
      <c r="G169" s="151" t="s">
        <v>158</v>
      </c>
      <c r="H169" s="152">
        <v>13.5</v>
      </c>
      <c r="I169" s="153"/>
      <c r="J169" s="154">
        <f t="shared" si="20"/>
        <v>0</v>
      </c>
      <c r="K169" s="155"/>
      <c r="L169" s="30"/>
      <c r="M169" s="156" t="s">
        <v>1</v>
      </c>
      <c r="N169" s="157" t="s">
        <v>40</v>
      </c>
      <c r="O169" s="58"/>
      <c r="P169" s="158">
        <f t="shared" si="21"/>
        <v>0</v>
      </c>
      <c r="Q169" s="158">
        <v>1.5900000000000001E-3</v>
      </c>
      <c r="R169" s="158">
        <f t="shared" si="22"/>
        <v>2.1465000000000001E-2</v>
      </c>
      <c r="S169" s="158">
        <v>0</v>
      </c>
      <c r="T169" s="159">
        <f t="shared" si="2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0" t="s">
        <v>154</v>
      </c>
      <c r="AT169" s="160" t="s">
        <v>134</v>
      </c>
      <c r="AU169" s="160" t="s">
        <v>139</v>
      </c>
      <c r="AY169" s="14" t="s">
        <v>131</v>
      </c>
      <c r="BE169" s="161">
        <f t="shared" si="24"/>
        <v>0</v>
      </c>
      <c r="BF169" s="161">
        <f t="shared" si="25"/>
        <v>0</v>
      </c>
      <c r="BG169" s="161">
        <f t="shared" si="26"/>
        <v>0</v>
      </c>
      <c r="BH169" s="161">
        <f t="shared" si="27"/>
        <v>0</v>
      </c>
      <c r="BI169" s="161">
        <f t="shared" si="28"/>
        <v>0</v>
      </c>
      <c r="BJ169" s="14" t="s">
        <v>139</v>
      </c>
      <c r="BK169" s="161">
        <f t="shared" si="29"/>
        <v>0</v>
      </c>
      <c r="BL169" s="14" t="s">
        <v>154</v>
      </c>
      <c r="BM169" s="160" t="s">
        <v>244</v>
      </c>
    </row>
    <row r="170" spans="1:65" s="2" customFormat="1" ht="24.2" customHeight="1">
      <c r="A170" s="29"/>
      <c r="B170" s="147"/>
      <c r="C170" s="148" t="s">
        <v>245</v>
      </c>
      <c r="D170" s="148" t="s">
        <v>134</v>
      </c>
      <c r="E170" s="149" t="s">
        <v>246</v>
      </c>
      <c r="F170" s="150" t="s">
        <v>247</v>
      </c>
      <c r="G170" s="151" t="s">
        <v>158</v>
      </c>
      <c r="H170" s="152">
        <v>30</v>
      </c>
      <c r="I170" s="153"/>
      <c r="J170" s="154">
        <f t="shared" si="20"/>
        <v>0</v>
      </c>
      <c r="K170" s="155"/>
      <c r="L170" s="30"/>
      <c r="M170" s="156" t="s">
        <v>1</v>
      </c>
      <c r="N170" s="157" t="s">
        <v>40</v>
      </c>
      <c r="O170" s="58"/>
      <c r="P170" s="158">
        <f t="shared" si="21"/>
        <v>0</v>
      </c>
      <c r="Q170" s="158">
        <v>0</v>
      </c>
      <c r="R170" s="158">
        <f t="shared" si="22"/>
        <v>0</v>
      </c>
      <c r="S170" s="158">
        <v>0</v>
      </c>
      <c r="T170" s="159">
        <f t="shared" si="2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0" t="s">
        <v>154</v>
      </c>
      <c r="AT170" s="160" t="s">
        <v>134</v>
      </c>
      <c r="AU170" s="160" t="s">
        <v>139</v>
      </c>
      <c r="AY170" s="14" t="s">
        <v>131</v>
      </c>
      <c r="BE170" s="161">
        <f t="shared" si="24"/>
        <v>0</v>
      </c>
      <c r="BF170" s="161">
        <f t="shared" si="25"/>
        <v>0</v>
      </c>
      <c r="BG170" s="161">
        <f t="shared" si="26"/>
        <v>0</v>
      </c>
      <c r="BH170" s="161">
        <f t="shared" si="27"/>
        <v>0</v>
      </c>
      <c r="BI170" s="161">
        <f t="shared" si="28"/>
        <v>0</v>
      </c>
      <c r="BJ170" s="14" t="s">
        <v>139</v>
      </c>
      <c r="BK170" s="161">
        <f t="shared" si="29"/>
        <v>0</v>
      </c>
      <c r="BL170" s="14" t="s">
        <v>154</v>
      </c>
      <c r="BM170" s="160" t="s">
        <v>248</v>
      </c>
    </row>
    <row r="171" spans="1:65" s="2" customFormat="1" ht="33" customHeight="1">
      <c r="A171" s="29"/>
      <c r="B171" s="147"/>
      <c r="C171" s="148" t="s">
        <v>183</v>
      </c>
      <c r="D171" s="148" t="s">
        <v>134</v>
      </c>
      <c r="E171" s="149" t="s">
        <v>249</v>
      </c>
      <c r="F171" s="150" t="s">
        <v>250</v>
      </c>
      <c r="G171" s="151" t="s">
        <v>206</v>
      </c>
      <c r="H171" s="152">
        <v>0.39500000000000002</v>
      </c>
      <c r="I171" s="153"/>
      <c r="J171" s="154">
        <f t="shared" si="20"/>
        <v>0</v>
      </c>
      <c r="K171" s="155"/>
      <c r="L171" s="30"/>
      <c r="M171" s="156" t="s">
        <v>1</v>
      </c>
      <c r="N171" s="157" t="s">
        <v>40</v>
      </c>
      <c r="O171" s="58"/>
      <c r="P171" s="158">
        <f t="shared" si="21"/>
        <v>0</v>
      </c>
      <c r="Q171" s="158">
        <v>0</v>
      </c>
      <c r="R171" s="158">
        <f t="shared" si="22"/>
        <v>0</v>
      </c>
      <c r="S171" s="158">
        <v>0</v>
      </c>
      <c r="T171" s="159">
        <f t="shared" si="2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0" t="s">
        <v>154</v>
      </c>
      <c r="AT171" s="160" t="s">
        <v>134</v>
      </c>
      <c r="AU171" s="160" t="s">
        <v>139</v>
      </c>
      <c r="AY171" s="14" t="s">
        <v>131</v>
      </c>
      <c r="BE171" s="161">
        <f t="shared" si="24"/>
        <v>0</v>
      </c>
      <c r="BF171" s="161">
        <f t="shared" si="25"/>
        <v>0</v>
      </c>
      <c r="BG171" s="161">
        <f t="shared" si="26"/>
        <v>0</v>
      </c>
      <c r="BH171" s="161">
        <f t="shared" si="27"/>
        <v>0</v>
      </c>
      <c r="BI171" s="161">
        <f t="shared" si="28"/>
        <v>0</v>
      </c>
      <c r="BJ171" s="14" t="s">
        <v>139</v>
      </c>
      <c r="BK171" s="161">
        <f t="shared" si="29"/>
        <v>0</v>
      </c>
      <c r="BL171" s="14" t="s">
        <v>154</v>
      </c>
      <c r="BM171" s="160" t="s">
        <v>251</v>
      </c>
    </row>
    <row r="172" spans="1:65" s="2" customFormat="1" ht="24.2" customHeight="1">
      <c r="A172" s="29"/>
      <c r="B172" s="147"/>
      <c r="C172" s="148" t="s">
        <v>252</v>
      </c>
      <c r="D172" s="148" t="s">
        <v>134</v>
      </c>
      <c r="E172" s="149" t="s">
        <v>253</v>
      </c>
      <c r="F172" s="150" t="s">
        <v>254</v>
      </c>
      <c r="G172" s="151" t="s">
        <v>255</v>
      </c>
      <c r="H172" s="173"/>
      <c r="I172" s="153"/>
      <c r="J172" s="154">
        <f t="shared" si="20"/>
        <v>0</v>
      </c>
      <c r="K172" s="155"/>
      <c r="L172" s="30"/>
      <c r="M172" s="156" t="s">
        <v>1</v>
      </c>
      <c r="N172" s="157" t="s">
        <v>40</v>
      </c>
      <c r="O172" s="58"/>
      <c r="P172" s="158">
        <f t="shared" si="21"/>
        <v>0</v>
      </c>
      <c r="Q172" s="158">
        <v>0</v>
      </c>
      <c r="R172" s="158">
        <f t="shared" si="22"/>
        <v>0</v>
      </c>
      <c r="S172" s="158">
        <v>0</v>
      </c>
      <c r="T172" s="159">
        <f t="shared" si="2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0" t="s">
        <v>154</v>
      </c>
      <c r="AT172" s="160" t="s">
        <v>134</v>
      </c>
      <c r="AU172" s="160" t="s">
        <v>139</v>
      </c>
      <c r="AY172" s="14" t="s">
        <v>131</v>
      </c>
      <c r="BE172" s="161">
        <f t="shared" si="24"/>
        <v>0</v>
      </c>
      <c r="BF172" s="161">
        <f t="shared" si="25"/>
        <v>0</v>
      </c>
      <c r="BG172" s="161">
        <f t="shared" si="26"/>
        <v>0</v>
      </c>
      <c r="BH172" s="161">
        <f t="shared" si="27"/>
        <v>0</v>
      </c>
      <c r="BI172" s="161">
        <f t="shared" si="28"/>
        <v>0</v>
      </c>
      <c r="BJ172" s="14" t="s">
        <v>139</v>
      </c>
      <c r="BK172" s="161">
        <f t="shared" si="29"/>
        <v>0</v>
      </c>
      <c r="BL172" s="14" t="s">
        <v>154</v>
      </c>
      <c r="BM172" s="160" t="s">
        <v>256</v>
      </c>
    </row>
    <row r="173" spans="1:65" s="12" customFormat="1" ht="22.9" customHeight="1">
      <c r="B173" s="134"/>
      <c r="D173" s="135" t="s">
        <v>73</v>
      </c>
      <c r="E173" s="145" t="s">
        <v>257</v>
      </c>
      <c r="F173" s="145" t="s">
        <v>258</v>
      </c>
      <c r="I173" s="137"/>
      <c r="J173" s="146">
        <f>BK173</f>
        <v>0</v>
      </c>
      <c r="L173" s="134"/>
      <c r="M173" s="139"/>
      <c r="N173" s="140"/>
      <c r="O173" s="140"/>
      <c r="P173" s="141">
        <f>SUM(P174:P178)</f>
        <v>0</v>
      </c>
      <c r="Q173" s="140"/>
      <c r="R173" s="141">
        <f>SUM(R174:R178)</f>
        <v>6.0500000000000007E-3</v>
      </c>
      <c r="S173" s="140"/>
      <c r="T173" s="142">
        <f>SUM(T174:T178)</f>
        <v>0.13418999999999998</v>
      </c>
      <c r="AR173" s="135" t="s">
        <v>139</v>
      </c>
      <c r="AT173" s="143" t="s">
        <v>73</v>
      </c>
      <c r="AU173" s="143" t="s">
        <v>82</v>
      </c>
      <c r="AY173" s="135" t="s">
        <v>131</v>
      </c>
      <c r="BK173" s="144">
        <f>SUM(BK174:BK178)</f>
        <v>0</v>
      </c>
    </row>
    <row r="174" spans="1:65" s="2" customFormat="1" ht="24.2" customHeight="1">
      <c r="A174" s="29"/>
      <c r="B174" s="147"/>
      <c r="C174" s="148" t="s">
        <v>187</v>
      </c>
      <c r="D174" s="148" t="s">
        <v>134</v>
      </c>
      <c r="E174" s="149" t="s">
        <v>259</v>
      </c>
      <c r="F174" s="150" t="s">
        <v>260</v>
      </c>
      <c r="G174" s="151" t="s">
        <v>158</v>
      </c>
      <c r="H174" s="152">
        <v>27</v>
      </c>
      <c r="I174" s="153"/>
      <c r="J174" s="154">
        <f>ROUND(I174*H174,2)</f>
        <v>0</v>
      </c>
      <c r="K174" s="155"/>
      <c r="L174" s="30"/>
      <c r="M174" s="156" t="s">
        <v>1</v>
      </c>
      <c r="N174" s="157" t="s">
        <v>40</v>
      </c>
      <c r="O174" s="58"/>
      <c r="P174" s="158">
        <f>O174*H174</f>
        <v>0</v>
      </c>
      <c r="Q174" s="158">
        <v>0</v>
      </c>
      <c r="R174" s="158">
        <f>Q174*H174</f>
        <v>0</v>
      </c>
      <c r="S174" s="158">
        <v>4.9699999999999996E-3</v>
      </c>
      <c r="T174" s="159">
        <f>S174*H174</f>
        <v>0.13418999999999998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60" t="s">
        <v>154</v>
      </c>
      <c r="AT174" s="160" t="s">
        <v>134</v>
      </c>
      <c r="AU174" s="160" t="s">
        <v>139</v>
      </c>
      <c r="AY174" s="14" t="s">
        <v>131</v>
      </c>
      <c r="BE174" s="161">
        <f>IF(N174="základná",J174,0)</f>
        <v>0</v>
      </c>
      <c r="BF174" s="161">
        <f>IF(N174="znížená",J174,0)</f>
        <v>0</v>
      </c>
      <c r="BG174" s="161">
        <f>IF(N174="zákl. prenesená",J174,0)</f>
        <v>0</v>
      </c>
      <c r="BH174" s="161">
        <f>IF(N174="zníž. prenesená",J174,0)</f>
        <v>0</v>
      </c>
      <c r="BI174" s="161">
        <f>IF(N174="nulová",J174,0)</f>
        <v>0</v>
      </c>
      <c r="BJ174" s="14" t="s">
        <v>139</v>
      </c>
      <c r="BK174" s="161">
        <f>ROUND(I174*H174,2)</f>
        <v>0</v>
      </c>
      <c r="BL174" s="14" t="s">
        <v>154</v>
      </c>
      <c r="BM174" s="160" t="s">
        <v>261</v>
      </c>
    </row>
    <row r="175" spans="1:65" s="2" customFormat="1" ht="24.2" customHeight="1">
      <c r="A175" s="29"/>
      <c r="B175" s="147"/>
      <c r="C175" s="148" t="s">
        <v>262</v>
      </c>
      <c r="D175" s="148" t="s">
        <v>134</v>
      </c>
      <c r="E175" s="149" t="s">
        <v>263</v>
      </c>
      <c r="F175" s="150" t="s">
        <v>264</v>
      </c>
      <c r="G175" s="151" t="s">
        <v>158</v>
      </c>
      <c r="H175" s="152">
        <v>7</v>
      </c>
      <c r="I175" s="153"/>
      <c r="J175" s="154">
        <f>ROUND(I175*H175,2)</f>
        <v>0</v>
      </c>
      <c r="K175" s="155"/>
      <c r="L175" s="30"/>
      <c r="M175" s="156" t="s">
        <v>1</v>
      </c>
      <c r="N175" s="157" t="s">
        <v>40</v>
      </c>
      <c r="O175" s="58"/>
      <c r="P175" s="158">
        <f>O175*H175</f>
        <v>0</v>
      </c>
      <c r="Q175" s="158">
        <v>1.3999999999999999E-4</v>
      </c>
      <c r="R175" s="158">
        <f>Q175*H175</f>
        <v>9.7999999999999997E-4</v>
      </c>
      <c r="S175" s="158">
        <v>0</v>
      </c>
      <c r="T175" s="159">
        <f>S175*H175</f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60" t="s">
        <v>154</v>
      </c>
      <c r="AT175" s="160" t="s">
        <v>134</v>
      </c>
      <c r="AU175" s="160" t="s">
        <v>139</v>
      </c>
      <c r="AY175" s="14" t="s">
        <v>131</v>
      </c>
      <c r="BE175" s="161">
        <f>IF(N175="základná",J175,0)</f>
        <v>0</v>
      </c>
      <c r="BF175" s="161">
        <f>IF(N175="znížená",J175,0)</f>
        <v>0</v>
      </c>
      <c r="BG175" s="161">
        <f>IF(N175="zákl. prenesená",J175,0)</f>
        <v>0</v>
      </c>
      <c r="BH175" s="161">
        <f>IF(N175="zníž. prenesená",J175,0)</f>
        <v>0</v>
      </c>
      <c r="BI175" s="161">
        <f>IF(N175="nulová",J175,0)</f>
        <v>0</v>
      </c>
      <c r="BJ175" s="14" t="s">
        <v>139</v>
      </c>
      <c r="BK175" s="161">
        <f>ROUND(I175*H175,2)</f>
        <v>0</v>
      </c>
      <c r="BL175" s="14" t="s">
        <v>154</v>
      </c>
      <c r="BM175" s="160" t="s">
        <v>265</v>
      </c>
    </row>
    <row r="176" spans="1:65" s="2" customFormat="1" ht="24.2" customHeight="1">
      <c r="A176" s="29"/>
      <c r="B176" s="147"/>
      <c r="C176" s="148" t="s">
        <v>191</v>
      </c>
      <c r="D176" s="148" t="s">
        <v>134</v>
      </c>
      <c r="E176" s="149" t="s">
        <v>266</v>
      </c>
      <c r="F176" s="150" t="s">
        <v>267</v>
      </c>
      <c r="G176" s="151" t="s">
        <v>158</v>
      </c>
      <c r="H176" s="152">
        <v>20</v>
      </c>
      <c r="I176" s="153"/>
      <c r="J176" s="154">
        <f>ROUND(I176*H176,2)</f>
        <v>0</v>
      </c>
      <c r="K176" s="155"/>
      <c r="L176" s="30"/>
      <c r="M176" s="156" t="s">
        <v>1</v>
      </c>
      <c r="N176" s="157" t="s">
        <v>40</v>
      </c>
      <c r="O176" s="58"/>
      <c r="P176" s="158">
        <f>O176*H176</f>
        <v>0</v>
      </c>
      <c r="Q176" s="158">
        <v>2.4000000000000001E-4</v>
      </c>
      <c r="R176" s="158">
        <f>Q176*H176</f>
        <v>4.8000000000000004E-3</v>
      </c>
      <c r="S176" s="158">
        <v>0</v>
      </c>
      <c r="T176" s="159">
        <f>S176*H176</f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60" t="s">
        <v>154</v>
      </c>
      <c r="AT176" s="160" t="s">
        <v>134</v>
      </c>
      <c r="AU176" s="160" t="s">
        <v>139</v>
      </c>
      <c r="AY176" s="14" t="s">
        <v>131</v>
      </c>
      <c r="BE176" s="161">
        <f>IF(N176="základná",J176,0)</f>
        <v>0</v>
      </c>
      <c r="BF176" s="161">
        <f>IF(N176="znížená",J176,0)</f>
        <v>0</v>
      </c>
      <c r="BG176" s="161">
        <f>IF(N176="zákl. prenesená",J176,0)</f>
        <v>0</v>
      </c>
      <c r="BH176" s="161">
        <f>IF(N176="zníž. prenesená",J176,0)</f>
        <v>0</v>
      </c>
      <c r="BI176" s="161">
        <f>IF(N176="nulová",J176,0)</f>
        <v>0</v>
      </c>
      <c r="BJ176" s="14" t="s">
        <v>139</v>
      </c>
      <c r="BK176" s="161">
        <f>ROUND(I176*H176,2)</f>
        <v>0</v>
      </c>
      <c r="BL176" s="14" t="s">
        <v>154</v>
      </c>
      <c r="BM176" s="160" t="s">
        <v>268</v>
      </c>
    </row>
    <row r="177" spans="1:65" s="2" customFormat="1" ht="24.2" customHeight="1">
      <c r="A177" s="29"/>
      <c r="B177" s="147"/>
      <c r="C177" s="148" t="s">
        <v>269</v>
      </c>
      <c r="D177" s="148" t="s">
        <v>134</v>
      </c>
      <c r="E177" s="149" t="s">
        <v>270</v>
      </c>
      <c r="F177" s="150" t="s">
        <v>271</v>
      </c>
      <c r="G177" s="151" t="s">
        <v>158</v>
      </c>
      <c r="H177" s="152">
        <v>27</v>
      </c>
      <c r="I177" s="153"/>
      <c r="J177" s="154">
        <f>ROUND(I177*H177,2)</f>
        <v>0</v>
      </c>
      <c r="K177" s="155"/>
      <c r="L177" s="30"/>
      <c r="M177" s="156" t="s">
        <v>1</v>
      </c>
      <c r="N177" s="157" t="s">
        <v>40</v>
      </c>
      <c r="O177" s="58"/>
      <c r="P177" s="158">
        <f>O177*H177</f>
        <v>0</v>
      </c>
      <c r="Q177" s="158">
        <v>1.0000000000000001E-5</v>
      </c>
      <c r="R177" s="158">
        <f>Q177*H177</f>
        <v>2.7E-4</v>
      </c>
      <c r="S177" s="158">
        <v>0</v>
      </c>
      <c r="T177" s="159">
        <f>S177*H177</f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60" t="s">
        <v>154</v>
      </c>
      <c r="AT177" s="160" t="s">
        <v>134</v>
      </c>
      <c r="AU177" s="160" t="s">
        <v>139</v>
      </c>
      <c r="AY177" s="14" t="s">
        <v>131</v>
      </c>
      <c r="BE177" s="161">
        <f>IF(N177="základná",J177,0)</f>
        <v>0</v>
      </c>
      <c r="BF177" s="161">
        <f>IF(N177="znížená",J177,0)</f>
        <v>0</v>
      </c>
      <c r="BG177" s="161">
        <f>IF(N177="zákl. prenesená",J177,0)</f>
        <v>0</v>
      </c>
      <c r="BH177" s="161">
        <f>IF(N177="zníž. prenesená",J177,0)</f>
        <v>0</v>
      </c>
      <c r="BI177" s="161">
        <f>IF(N177="nulová",J177,0)</f>
        <v>0</v>
      </c>
      <c r="BJ177" s="14" t="s">
        <v>139</v>
      </c>
      <c r="BK177" s="161">
        <f>ROUND(I177*H177,2)</f>
        <v>0</v>
      </c>
      <c r="BL177" s="14" t="s">
        <v>154</v>
      </c>
      <c r="BM177" s="160" t="s">
        <v>272</v>
      </c>
    </row>
    <row r="178" spans="1:65" s="2" customFormat="1" ht="24.2" customHeight="1">
      <c r="A178" s="29"/>
      <c r="B178" s="147"/>
      <c r="C178" s="148" t="s">
        <v>195</v>
      </c>
      <c r="D178" s="148" t="s">
        <v>134</v>
      </c>
      <c r="E178" s="149" t="s">
        <v>273</v>
      </c>
      <c r="F178" s="150" t="s">
        <v>274</v>
      </c>
      <c r="G178" s="151" t="s">
        <v>255</v>
      </c>
      <c r="H178" s="173"/>
      <c r="I178" s="153"/>
      <c r="J178" s="154">
        <f>ROUND(I178*H178,2)</f>
        <v>0</v>
      </c>
      <c r="K178" s="155"/>
      <c r="L178" s="30"/>
      <c r="M178" s="156" t="s">
        <v>1</v>
      </c>
      <c r="N178" s="157" t="s">
        <v>40</v>
      </c>
      <c r="O178" s="58"/>
      <c r="P178" s="158">
        <f>O178*H178</f>
        <v>0</v>
      </c>
      <c r="Q178" s="158">
        <v>0</v>
      </c>
      <c r="R178" s="158">
        <f>Q178*H178</f>
        <v>0</v>
      </c>
      <c r="S178" s="158">
        <v>0</v>
      </c>
      <c r="T178" s="159">
        <f>S178*H178</f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60" t="s">
        <v>154</v>
      </c>
      <c r="AT178" s="160" t="s">
        <v>134</v>
      </c>
      <c r="AU178" s="160" t="s">
        <v>139</v>
      </c>
      <c r="AY178" s="14" t="s">
        <v>131</v>
      </c>
      <c r="BE178" s="161">
        <f>IF(N178="základná",J178,0)</f>
        <v>0</v>
      </c>
      <c r="BF178" s="161">
        <f>IF(N178="znížená",J178,0)</f>
        <v>0</v>
      </c>
      <c r="BG178" s="161">
        <f>IF(N178="zákl. prenesená",J178,0)</f>
        <v>0</v>
      </c>
      <c r="BH178" s="161">
        <f>IF(N178="zníž. prenesená",J178,0)</f>
        <v>0</v>
      </c>
      <c r="BI178" s="161">
        <f>IF(N178="nulová",J178,0)</f>
        <v>0</v>
      </c>
      <c r="BJ178" s="14" t="s">
        <v>139</v>
      </c>
      <c r="BK178" s="161">
        <f>ROUND(I178*H178,2)</f>
        <v>0</v>
      </c>
      <c r="BL178" s="14" t="s">
        <v>154</v>
      </c>
      <c r="BM178" s="160" t="s">
        <v>275</v>
      </c>
    </row>
    <row r="179" spans="1:65" s="12" customFormat="1" ht="22.9" customHeight="1">
      <c r="B179" s="134"/>
      <c r="D179" s="135" t="s">
        <v>73</v>
      </c>
      <c r="E179" s="145" t="s">
        <v>276</v>
      </c>
      <c r="F179" s="145" t="s">
        <v>277</v>
      </c>
      <c r="I179" s="137"/>
      <c r="J179" s="146">
        <f>BK179</f>
        <v>0</v>
      </c>
      <c r="L179" s="134"/>
      <c r="M179" s="139"/>
      <c r="N179" s="140"/>
      <c r="O179" s="140"/>
      <c r="P179" s="141">
        <f>SUM(P180:P195)</f>
        <v>0</v>
      </c>
      <c r="Q179" s="140"/>
      <c r="R179" s="141">
        <f>SUM(R180:R195)</f>
        <v>0.10354000000000001</v>
      </c>
      <c r="S179" s="140"/>
      <c r="T179" s="142">
        <f>SUM(T180:T195)</f>
        <v>0.87619999999999998</v>
      </c>
      <c r="AR179" s="135" t="s">
        <v>139</v>
      </c>
      <c r="AT179" s="143" t="s">
        <v>73</v>
      </c>
      <c r="AU179" s="143" t="s">
        <v>82</v>
      </c>
      <c r="AY179" s="135" t="s">
        <v>131</v>
      </c>
      <c r="BK179" s="144">
        <f>SUM(BK180:BK195)</f>
        <v>0</v>
      </c>
    </row>
    <row r="180" spans="1:65" s="2" customFormat="1" ht="24.2" customHeight="1">
      <c r="A180" s="29"/>
      <c r="B180" s="147"/>
      <c r="C180" s="148" t="s">
        <v>278</v>
      </c>
      <c r="D180" s="148" t="s">
        <v>134</v>
      </c>
      <c r="E180" s="149" t="s">
        <v>279</v>
      </c>
      <c r="F180" s="150" t="s">
        <v>280</v>
      </c>
      <c r="G180" s="151" t="s">
        <v>281</v>
      </c>
      <c r="H180" s="152">
        <v>2</v>
      </c>
      <c r="I180" s="153"/>
      <c r="J180" s="154">
        <f t="shared" ref="J180:J195" si="30">ROUND(I180*H180,2)</f>
        <v>0</v>
      </c>
      <c r="K180" s="155"/>
      <c r="L180" s="30"/>
      <c r="M180" s="156" t="s">
        <v>1</v>
      </c>
      <c r="N180" s="157" t="s">
        <v>40</v>
      </c>
      <c r="O180" s="58"/>
      <c r="P180" s="158">
        <f t="shared" ref="P180:P195" si="31">O180*H180</f>
        <v>0</v>
      </c>
      <c r="Q180" s="158">
        <v>0</v>
      </c>
      <c r="R180" s="158">
        <f t="shared" ref="R180:R195" si="32">Q180*H180</f>
        <v>0</v>
      </c>
      <c r="S180" s="158">
        <v>1.933E-2</v>
      </c>
      <c r="T180" s="159">
        <f t="shared" ref="T180:T195" si="33">S180*H180</f>
        <v>3.866E-2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60" t="s">
        <v>154</v>
      </c>
      <c r="AT180" s="160" t="s">
        <v>134</v>
      </c>
      <c r="AU180" s="160" t="s">
        <v>139</v>
      </c>
      <c r="AY180" s="14" t="s">
        <v>131</v>
      </c>
      <c r="BE180" s="161">
        <f t="shared" ref="BE180:BE195" si="34">IF(N180="základná",J180,0)</f>
        <v>0</v>
      </c>
      <c r="BF180" s="161">
        <f t="shared" ref="BF180:BF195" si="35">IF(N180="znížená",J180,0)</f>
        <v>0</v>
      </c>
      <c r="BG180" s="161">
        <f t="shared" ref="BG180:BG195" si="36">IF(N180="zákl. prenesená",J180,0)</f>
        <v>0</v>
      </c>
      <c r="BH180" s="161">
        <f t="shared" ref="BH180:BH195" si="37">IF(N180="zníž. prenesená",J180,0)</f>
        <v>0</v>
      </c>
      <c r="BI180" s="161">
        <f t="shared" ref="BI180:BI195" si="38">IF(N180="nulová",J180,0)</f>
        <v>0</v>
      </c>
      <c r="BJ180" s="14" t="s">
        <v>139</v>
      </c>
      <c r="BK180" s="161">
        <f t="shared" ref="BK180:BK195" si="39">ROUND(I180*H180,2)</f>
        <v>0</v>
      </c>
      <c r="BL180" s="14" t="s">
        <v>154</v>
      </c>
      <c r="BM180" s="160" t="s">
        <v>282</v>
      </c>
    </row>
    <row r="181" spans="1:65" s="2" customFormat="1" ht="24.2" customHeight="1">
      <c r="A181" s="29"/>
      <c r="B181" s="147"/>
      <c r="C181" s="148" t="s">
        <v>199</v>
      </c>
      <c r="D181" s="148" t="s">
        <v>134</v>
      </c>
      <c r="E181" s="149" t="s">
        <v>283</v>
      </c>
      <c r="F181" s="150" t="s">
        <v>284</v>
      </c>
      <c r="G181" s="151" t="s">
        <v>281</v>
      </c>
      <c r="H181" s="152">
        <v>2</v>
      </c>
      <c r="I181" s="153"/>
      <c r="J181" s="154">
        <f t="shared" si="30"/>
        <v>0</v>
      </c>
      <c r="K181" s="155"/>
      <c r="L181" s="30"/>
      <c r="M181" s="156" t="s">
        <v>1</v>
      </c>
      <c r="N181" s="157" t="s">
        <v>40</v>
      </c>
      <c r="O181" s="58"/>
      <c r="P181" s="158">
        <f t="shared" si="31"/>
        <v>0</v>
      </c>
      <c r="Q181" s="158">
        <v>0</v>
      </c>
      <c r="R181" s="158">
        <f t="shared" si="32"/>
        <v>0</v>
      </c>
      <c r="S181" s="158">
        <v>1.9460000000000002E-2</v>
      </c>
      <c r="T181" s="159">
        <f t="shared" si="33"/>
        <v>3.8920000000000003E-2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60" t="s">
        <v>154</v>
      </c>
      <c r="AT181" s="160" t="s">
        <v>134</v>
      </c>
      <c r="AU181" s="160" t="s">
        <v>139</v>
      </c>
      <c r="AY181" s="14" t="s">
        <v>131</v>
      </c>
      <c r="BE181" s="161">
        <f t="shared" si="34"/>
        <v>0</v>
      </c>
      <c r="BF181" s="161">
        <f t="shared" si="35"/>
        <v>0</v>
      </c>
      <c r="BG181" s="161">
        <f t="shared" si="36"/>
        <v>0</v>
      </c>
      <c r="BH181" s="161">
        <f t="shared" si="37"/>
        <v>0</v>
      </c>
      <c r="BI181" s="161">
        <f t="shared" si="38"/>
        <v>0</v>
      </c>
      <c r="BJ181" s="14" t="s">
        <v>139</v>
      </c>
      <c r="BK181" s="161">
        <f t="shared" si="39"/>
        <v>0</v>
      </c>
      <c r="BL181" s="14" t="s">
        <v>154</v>
      </c>
      <c r="BM181" s="160" t="s">
        <v>285</v>
      </c>
    </row>
    <row r="182" spans="1:65" s="2" customFormat="1" ht="16.5" customHeight="1">
      <c r="A182" s="29"/>
      <c r="B182" s="147"/>
      <c r="C182" s="148" t="s">
        <v>286</v>
      </c>
      <c r="D182" s="148" t="s">
        <v>134</v>
      </c>
      <c r="E182" s="149" t="s">
        <v>287</v>
      </c>
      <c r="F182" s="150" t="s">
        <v>288</v>
      </c>
      <c r="G182" s="151" t="s">
        <v>281</v>
      </c>
      <c r="H182" s="152">
        <v>1</v>
      </c>
      <c r="I182" s="153"/>
      <c r="J182" s="154">
        <f t="shared" si="30"/>
        <v>0</v>
      </c>
      <c r="K182" s="155"/>
      <c r="L182" s="30"/>
      <c r="M182" s="156" t="s">
        <v>1</v>
      </c>
      <c r="N182" s="157" t="s">
        <v>40</v>
      </c>
      <c r="O182" s="58"/>
      <c r="P182" s="158">
        <f t="shared" si="31"/>
        <v>0</v>
      </c>
      <c r="Q182" s="158">
        <v>0</v>
      </c>
      <c r="R182" s="158">
        <f t="shared" si="32"/>
        <v>0</v>
      </c>
      <c r="S182" s="158">
        <v>9.5100000000000004E-2</v>
      </c>
      <c r="T182" s="159">
        <f t="shared" si="33"/>
        <v>9.5100000000000004E-2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60" t="s">
        <v>154</v>
      </c>
      <c r="AT182" s="160" t="s">
        <v>134</v>
      </c>
      <c r="AU182" s="160" t="s">
        <v>139</v>
      </c>
      <c r="AY182" s="14" t="s">
        <v>131</v>
      </c>
      <c r="BE182" s="161">
        <f t="shared" si="34"/>
        <v>0</v>
      </c>
      <c r="BF182" s="161">
        <f t="shared" si="35"/>
        <v>0</v>
      </c>
      <c r="BG182" s="161">
        <f t="shared" si="36"/>
        <v>0</v>
      </c>
      <c r="BH182" s="161">
        <f t="shared" si="37"/>
        <v>0</v>
      </c>
      <c r="BI182" s="161">
        <f t="shared" si="38"/>
        <v>0</v>
      </c>
      <c r="BJ182" s="14" t="s">
        <v>139</v>
      </c>
      <c r="BK182" s="161">
        <f t="shared" si="39"/>
        <v>0</v>
      </c>
      <c r="BL182" s="14" t="s">
        <v>154</v>
      </c>
      <c r="BM182" s="160" t="s">
        <v>289</v>
      </c>
    </row>
    <row r="183" spans="1:65" s="2" customFormat="1" ht="24.2" customHeight="1">
      <c r="A183" s="29"/>
      <c r="B183" s="147"/>
      <c r="C183" s="148" t="s">
        <v>290</v>
      </c>
      <c r="D183" s="148" t="s">
        <v>134</v>
      </c>
      <c r="E183" s="149" t="s">
        <v>291</v>
      </c>
      <c r="F183" s="150" t="s">
        <v>292</v>
      </c>
      <c r="G183" s="151" t="s">
        <v>194</v>
      </c>
      <c r="H183" s="152">
        <v>1</v>
      </c>
      <c r="I183" s="153"/>
      <c r="J183" s="154">
        <f t="shared" si="30"/>
        <v>0</v>
      </c>
      <c r="K183" s="155"/>
      <c r="L183" s="30"/>
      <c r="M183" s="156" t="s">
        <v>1</v>
      </c>
      <c r="N183" s="157" t="s">
        <v>40</v>
      </c>
      <c r="O183" s="58"/>
      <c r="P183" s="158">
        <f t="shared" si="31"/>
        <v>0</v>
      </c>
      <c r="Q183" s="158">
        <v>7.5000000000000002E-4</v>
      </c>
      <c r="R183" s="158">
        <f t="shared" si="32"/>
        <v>7.5000000000000002E-4</v>
      </c>
      <c r="S183" s="158">
        <v>0</v>
      </c>
      <c r="T183" s="159">
        <f t="shared" si="3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60" t="s">
        <v>154</v>
      </c>
      <c r="AT183" s="160" t="s">
        <v>134</v>
      </c>
      <c r="AU183" s="160" t="s">
        <v>139</v>
      </c>
      <c r="AY183" s="14" t="s">
        <v>131</v>
      </c>
      <c r="BE183" s="161">
        <f t="shared" si="34"/>
        <v>0</v>
      </c>
      <c r="BF183" s="161">
        <f t="shared" si="35"/>
        <v>0</v>
      </c>
      <c r="BG183" s="161">
        <f t="shared" si="36"/>
        <v>0</v>
      </c>
      <c r="BH183" s="161">
        <f t="shared" si="37"/>
        <v>0</v>
      </c>
      <c r="BI183" s="161">
        <f t="shared" si="38"/>
        <v>0</v>
      </c>
      <c r="BJ183" s="14" t="s">
        <v>139</v>
      </c>
      <c r="BK183" s="161">
        <f t="shared" si="39"/>
        <v>0</v>
      </c>
      <c r="BL183" s="14" t="s">
        <v>154</v>
      </c>
      <c r="BM183" s="160" t="s">
        <v>293</v>
      </c>
    </row>
    <row r="184" spans="1:65" s="2" customFormat="1" ht="16.5" customHeight="1">
      <c r="A184" s="29"/>
      <c r="B184" s="147"/>
      <c r="C184" s="162" t="s">
        <v>294</v>
      </c>
      <c r="D184" s="162" t="s">
        <v>166</v>
      </c>
      <c r="E184" s="163" t="s">
        <v>295</v>
      </c>
      <c r="F184" s="164" t="s">
        <v>296</v>
      </c>
      <c r="G184" s="165" t="s">
        <v>194</v>
      </c>
      <c r="H184" s="166">
        <v>1</v>
      </c>
      <c r="I184" s="167"/>
      <c r="J184" s="168">
        <f t="shared" si="30"/>
        <v>0</v>
      </c>
      <c r="K184" s="169"/>
      <c r="L184" s="170"/>
      <c r="M184" s="171" t="s">
        <v>1</v>
      </c>
      <c r="N184" s="172" t="s">
        <v>40</v>
      </c>
      <c r="O184" s="58"/>
      <c r="P184" s="158">
        <f t="shared" si="31"/>
        <v>0</v>
      </c>
      <c r="Q184" s="158">
        <v>1.7999999999999999E-2</v>
      </c>
      <c r="R184" s="158">
        <f t="shared" si="32"/>
        <v>1.7999999999999999E-2</v>
      </c>
      <c r="S184" s="158">
        <v>0</v>
      </c>
      <c r="T184" s="159">
        <f t="shared" si="3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60" t="s">
        <v>187</v>
      </c>
      <c r="AT184" s="160" t="s">
        <v>166</v>
      </c>
      <c r="AU184" s="160" t="s">
        <v>139</v>
      </c>
      <c r="AY184" s="14" t="s">
        <v>131</v>
      </c>
      <c r="BE184" s="161">
        <f t="shared" si="34"/>
        <v>0</v>
      </c>
      <c r="BF184" s="161">
        <f t="shared" si="35"/>
        <v>0</v>
      </c>
      <c r="BG184" s="161">
        <f t="shared" si="36"/>
        <v>0</v>
      </c>
      <c r="BH184" s="161">
        <f t="shared" si="37"/>
        <v>0</v>
      </c>
      <c r="BI184" s="161">
        <f t="shared" si="38"/>
        <v>0</v>
      </c>
      <c r="BJ184" s="14" t="s">
        <v>139</v>
      </c>
      <c r="BK184" s="161">
        <f t="shared" si="39"/>
        <v>0</v>
      </c>
      <c r="BL184" s="14" t="s">
        <v>154</v>
      </c>
      <c r="BM184" s="160" t="s">
        <v>297</v>
      </c>
    </row>
    <row r="185" spans="1:65" s="2" customFormat="1" ht="24.2" customHeight="1">
      <c r="A185" s="29"/>
      <c r="B185" s="147"/>
      <c r="C185" s="148" t="s">
        <v>298</v>
      </c>
      <c r="D185" s="148" t="s">
        <v>134</v>
      </c>
      <c r="E185" s="149" t="s">
        <v>299</v>
      </c>
      <c r="F185" s="150" t="s">
        <v>300</v>
      </c>
      <c r="G185" s="151" t="s">
        <v>281</v>
      </c>
      <c r="H185" s="152">
        <v>1</v>
      </c>
      <c r="I185" s="153"/>
      <c r="J185" s="154">
        <f t="shared" si="30"/>
        <v>0</v>
      </c>
      <c r="K185" s="155"/>
      <c r="L185" s="30"/>
      <c r="M185" s="156" t="s">
        <v>1</v>
      </c>
      <c r="N185" s="157" t="s">
        <v>40</v>
      </c>
      <c r="O185" s="58"/>
      <c r="P185" s="158">
        <f t="shared" si="31"/>
        <v>0</v>
      </c>
      <c r="Q185" s="158">
        <v>0</v>
      </c>
      <c r="R185" s="158">
        <f t="shared" si="32"/>
        <v>0</v>
      </c>
      <c r="S185" s="158">
        <v>0.69347000000000003</v>
      </c>
      <c r="T185" s="159">
        <f t="shared" si="33"/>
        <v>0.69347000000000003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60" t="s">
        <v>154</v>
      </c>
      <c r="AT185" s="160" t="s">
        <v>134</v>
      </c>
      <c r="AU185" s="160" t="s">
        <v>139</v>
      </c>
      <c r="AY185" s="14" t="s">
        <v>131</v>
      </c>
      <c r="BE185" s="161">
        <f t="shared" si="34"/>
        <v>0</v>
      </c>
      <c r="BF185" s="161">
        <f t="shared" si="35"/>
        <v>0</v>
      </c>
      <c r="BG185" s="161">
        <f t="shared" si="36"/>
        <v>0</v>
      </c>
      <c r="BH185" s="161">
        <f t="shared" si="37"/>
        <v>0</v>
      </c>
      <c r="BI185" s="161">
        <f t="shared" si="38"/>
        <v>0</v>
      </c>
      <c r="BJ185" s="14" t="s">
        <v>139</v>
      </c>
      <c r="BK185" s="161">
        <f t="shared" si="39"/>
        <v>0</v>
      </c>
      <c r="BL185" s="14" t="s">
        <v>154</v>
      </c>
      <c r="BM185" s="160" t="s">
        <v>301</v>
      </c>
    </row>
    <row r="186" spans="1:65" s="2" customFormat="1" ht="24.2" customHeight="1">
      <c r="A186" s="29"/>
      <c r="B186" s="147"/>
      <c r="C186" s="148" t="s">
        <v>302</v>
      </c>
      <c r="D186" s="148" t="s">
        <v>134</v>
      </c>
      <c r="E186" s="149" t="s">
        <v>303</v>
      </c>
      <c r="F186" s="150" t="s">
        <v>304</v>
      </c>
      <c r="G186" s="151" t="s">
        <v>194</v>
      </c>
      <c r="H186" s="152">
        <v>2</v>
      </c>
      <c r="I186" s="153"/>
      <c r="J186" s="154">
        <f t="shared" si="30"/>
        <v>0</v>
      </c>
      <c r="K186" s="155"/>
      <c r="L186" s="30"/>
      <c r="M186" s="156" t="s">
        <v>1</v>
      </c>
      <c r="N186" s="157" t="s">
        <v>40</v>
      </c>
      <c r="O186" s="58"/>
      <c r="P186" s="158">
        <f t="shared" si="31"/>
        <v>0</v>
      </c>
      <c r="Q186" s="158">
        <v>1.06E-3</v>
      </c>
      <c r="R186" s="158">
        <f t="shared" si="32"/>
        <v>2.1199999999999999E-3</v>
      </c>
      <c r="S186" s="158">
        <v>0</v>
      </c>
      <c r="T186" s="159">
        <f t="shared" si="3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60" t="s">
        <v>154</v>
      </c>
      <c r="AT186" s="160" t="s">
        <v>134</v>
      </c>
      <c r="AU186" s="160" t="s">
        <v>139</v>
      </c>
      <c r="AY186" s="14" t="s">
        <v>131</v>
      </c>
      <c r="BE186" s="161">
        <f t="shared" si="34"/>
        <v>0</v>
      </c>
      <c r="BF186" s="161">
        <f t="shared" si="35"/>
        <v>0</v>
      </c>
      <c r="BG186" s="161">
        <f t="shared" si="36"/>
        <v>0</v>
      </c>
      <c r="BH186" s="161">
        <f t="shared" si="37"/>
        <v>0</v>
      </c>
      <c r="BI186" s="161">
        <f t="shared" si="38"/>
        <v>0</v>
      </c>
      <c r="BJ186" s="14" t="s">
        <v>139</v>
      </c>
      <c r="BK186" s="161">
        <f t="shared" si="39"/>
        <v>0</v>
      </c>
      <c r="BL186" s="14" t="s">
        <v>154</v>
      </c>
      <c r="BM186" s="160" t="s">
        <v>305</v>
      </c>
    </row>
    <row r="187" spans="1:65" s="2" customFormat="1" ht="24.2" customHeight="1">
      <c r="A187" s="29"/>
      <c r="B187" s="147"/>
      <c r="C187" s="162" t="s">
        <v>202</v>
      </c>
      <c r="D187" s="162" t="s">
        <v>166</v>
      </c>
      <c r="E187" s="163" t="s">
        <v>306</v>
      </c>
      <c r="F187" s="164" t="s">
        <v>307</v>
      </c>
      <c r="G187" s="165" t="s">
        <v>194</v>
      </c>
      <c r="H187" s="166">
        <v>2</v>
      </c>
      <c r="I187" s="167"/>
      <c r="J187" s="168">
        <f t="shared" si="30"/>
        <v>0</v>
      </c>
      <c r="K187" s="169"/>
      <c r="L187" s="170"/>
      <c r="M187" s="171" t="s">
        <v>1</v>
      </c>
      <c r="N187" s="172" t="s">
        <v>40</v>
      </c>
      <c r="O187" s="58"/>
      <c r="P187" s="158">
        <f t="shared" si="31"/>
        <v>0</v>
      </c>
      <c r="Q187" s="158">
        <v>3.9100000000000003E-2</v>
      </c>
      <c r="R187" s="158">
        <f t="shared" si="32"/>
        <v>7.8200000000000006E-2</v>
      </c>
      <c r="S187" s="158">
        <v>0</v>
      </c>
      <c r="T187" s="159">
        <f t="shared" si="3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60" t="s">
        <v>187</v>
      </c>
      <c r="AT187" s="160" t="s">
        <v>166</v>
      </c>
      <c r="AU187" s="160" t="s">
        <v>139</v>
      </c>
      <c r="AY187" s="14" t="s">
        <v>131</v>
      </c>
      <c r="BE187" s="161">
        <f t="shared" si="34"/>
        <v>0</v>
      </c>
      <c r="BF187" s="161">
        <f t="shared" si="35"/>
        <v>0</v>
      </c>
      <c r="BG187" s="161">
        <f t="shared" si="36"/>
        <v>0</v>
      </c>
      <c r="BH187" s="161">
        <f t="shared" si="37"/>
        <v>0</v>
      </c>
      <c r="BI187" s="161">
        <f t="shared" si="38"/>
        <v>0</v>
      </c>
      <c r="BJ187" s="14" t="s">
        <v>139</v>
      </c>
      <c r="BK187" s="161">
        <f t="shared" si="39"/>
        <v>0</v>
      </c>
      <c r="BL187" s="14" t="s">
        <v>154</v>
      </c>
      <c r="BM187" s="160" t="s">
        <v>308</v>
      </c>
    </row>
    <row r="188" spans="1:65" s="2" customFormat="1" ht="37.9" customHeight="1">
      <c r="A188" s="29"/>
      <c r="B188" s="147"/>
      <c r="C188" s="148" t="s">
        <v>309</v>
      </c>
      <c r="D188" s="148" t="s">
        <v>134</v>
      </c>
      <c r="E188" s="149" t="s">
        <v>310</v>
      </c>
      <c r="F188" s="150" t="s">
        <v>311</v>
      </c>
      <c r="G188" s="151" t="s">
        <v>206</v>
      </c>
      <c r="H188" s="152">
        <v>0.876</v>
      </c>
      <c r="I188" s="153"/>
      <c r="J188" s="154">
        <f t="shared" si="30"/>
        <v>0</v>
      </c>
      <c r="K188" s="155"/>
      <c r="L188" s="30"/>
      <c r="M188" s="156" t="s">
        <v>1</v>
      </c>
      <c r="N188" s="157" t="s">
        <v>40</v>
      </c>
      <c r="O188" s="58"/>
      <c r="P188" s="158">
        <f t="shared" si="31"/>
        <v>0</v>
      </c>
      <c r="Q188" s="158">
        <v>0</v>
      </c>
      <c r="R188" s="158">
        <f t="shared" si="32"/>
        <v>0</v>
      </c>
      <c r="S188" s="158">
        <v>0</v>
      </c>
      <c r="T188" s="159">
        <f t="shared" si="3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60" t="s">
        <v>154</v>
      </c>
      <c r="AT188" s="160" t="s">
        <v>134</v>
      </c>
      <c r="AU188" s="160" t="s">
        <v>139</v>
      </c>
      <c r="AY188" s="14" t="s">
        <v>131</v>
      </c>
      <c r="BE188" s="161">
        <f t="shared" si="34"/>
        <v>0</v>
      </c>
      <c r="BF188" s="161">
        <f t="shared" si="35"/>
        <v>0</v>
      </c>
      <c r="BG188" s="161">
        <f t="shared" si="36"/>
        <v>0</v>
      </c>
      <c r="BH188" s="161">
        <f t="shared" si="37"/>
        <v>0</v>
      </c>
      <c r="BI188" s="161">
        <f t="shared" si="38"/>
        <v>0</v>
      </c>
      <c r="BJ188" s="14" t="s">
        <v>139</v>
      </c>
      <c r="BK188" s="161">
        <f t="shared" si="39"/>
        <v>0</v>
      </c>
      <c r="BL188" s="14" t="s">
        <v>154</v>
      </c>
      <c r="BM188" s="160" t="s">
        <v>312</v>
      </c>
    </row>
    <row r="189" spans="1:65" s="2" customFormat="1" ht="24.2" customHeight="1">
      <c r="A189" s="29"/>
      <c r="B189" s="147"/>
      <c r="C189" s="148" t="s">
        <v>207</v>
      </c>
      <c r="D189" s="148" t="s">
        <v>134</v>
      </c>
      <c r="E189" s="149" t="s">
        <v>313</v>
      </c>
      <c r="F189" s="150" t="s">
        <v>314</v>
      </c>
      <c r="G189" s="151" t="s">
        <v>281</v>
      </c>
      <c r="H189" s="152">
        <v>3</v>
      </c>
      <c r="I189" s="153"/>
      <c r="J189" s="154">
        <f t="shared" si="30"/>
        <v>0</v>
      </c>
      <c r="K189" s="155"/>
      <c r="L189" s="30"/>
      <c r="M189" s="156" t="s">
        <v>1</v>
      </c>
      <c r="N189" s="157" t="s">
        <v>40</v>
      </c>
      <c r="O189" s="58"/>
      <c r="P189" s="158">
        <f t="shared" si="31"/>
        <v>0</v>
      </c>
      <c r="Q189" s="158">
        <v>0</v>
      </c>
      <c r="R189" s="158">
        <f t="shared" si="32"/>
        <v>0</v>
      </c>
      <c r="S189" s="158">
        <v>2.5999999999999999E-3</v>
      </c>
      <c r="T189" s="159">
        <f t="shared" si="33"/>
        <v>7.7999999999999996E-3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60" t="s">
        <v>154</v>
      </c>
      <c r="AT189" s="160" t="s">
        <v>134</v>
      </c>
      <c r="AU189" s="160" t="s">
        <v>139</v>
      </c>
      <c r="AY189" s="14" t="s">
        <v>131</v>
      </c>
      <c r="BE189" s="161">
        <f t="shared" si="34"/>
        <v>0</v>
      </c>
      <c r="BF189" s="161">
        <f t="shared" si="35"/>
        <v>0</v>
      </c>
      <c r="BG189" s="161">
        <f t="shared" si="36"/>
        <v>0</v>
      </c>
      <c r="BH189" s="161">
        <f t="shared" si="37"/>
        <v>0</v>
      </c>
      <c r="BI189" s="161">
        <f t="shared" si="38"/>
        <v>0</v>
      </c>
      <c r="BJ189" s="14" t="s">
        <v>139</v>
      </c>
      <c r="BK189" s="161">
        <f t="shared" si="39"/>
        <v>0</v>
      </c>
      <c r="BL189" s="14" t="s">
        <v>154</v>
      </c>
      <c r="BM189" s="160" t="s">
        <v>315</v>
      </c>
    </row>
    <row r="190" spans="1:65" s="2" customFormat="1" ht="33" customHeight="1">
      <c r="A190" s="29"/>
      <c r="B190" s="147"/>
      <c r="C190" s="148" t="s">
        <v>316</v>
      </c>
      <c r="D190" s="148" t="s">
        <v>134</v>
      </c>
      <c r="E190" s="149" t="s">
        <v>317</v>
      </c>
      <c r="F190" s="150" t="s">
        <v>318</v>
      </c>
      <c r="G190" s="151" t="s">
        <v>194</v>
      </c>
      <c r="H190" s="152">
        <v>3</v>
      </c>
      <c r="I190" s="153"/>
      <c r="J190" s="154">
        <f t="shared" si="30"/>
        <v>0</v>
      </c>
      <c r="K190" s="155"/>
      <c r="L190" s="30"/>
      <c r="M190" s="156" t="s">
        <v>1</v>
      </c>
      <c r="N190" s="157" t="s">
        <v>40</v>
      </c>
      <c r="O190" s="58"/>
      <c r="P190" s="158">
        <f t="shared" si="31"/>
        <v>0</v>
      </c>
      <c r="Q190" s="158">
        <v>0</v>
      </c>
      <c r="R190" s="158">
        <f t="shared" si="32"/>
        <v>0</v>
      </c>
      <c r="S190" s="158">
        <v>0</v>
      </c>
      <c r="T190" s="159">
        <f t="shared" si="33"/>
        <v>0</v>
      </c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R190" s="160" t="s">
        <v>154</v>
      </c>
      <c r="AT190" s="160" t="s">
        <v>134</v>
      </c>
      <c r="AU190" s="160" t="s">
        <v>139</v>
      </c>
      <c r="AY190" s="14" t="s">
        <v>131</v>
      </c>
      <c r="BE190" s="161">
        <f t="shared" si="34"/>
        <v>0</v>
      </c>
      <c r="BF190" s="161">
        <f t="shared" si="35"/>
        <v>0</v>
      </c>
      <c r="BG190" s="161">
        <f t="shared" si="36"/>
        <v>0</v>
      </c>
      <c r="BH190" s="161">
        <f t="shared" si="37"/>
        <v>0</v>
      </c>
      <c r="BI190" s="161">
        <f t="shared" si="38"/>
        <v>0</v>
      </c>
      <c r="BJ190" s="14" t="s">
        <v>139</v>
      </c>
      <c r="BK190" s="161">
        <f t="shared" si="39"/>
        <v>0</v>
      </c>
      <c r="BL190" s="14" t="s">
        <v>154</v>
      </c>
      <c r="BM190" s="160" t="s">
        <v>319</v>
      </c>
    </row>
    <row r="191" spans="1:65" s="2" customFormat="1" ht="16.5" customHeight="1">
      <c r="A191" s="29"/>
      <c r="B191" s="147"/>
      <c r="C191" s="162" t="s">
        <v>210</v>
      </c>
      <c r="D191" s="162" t="s">
        <v>166</v>
      </c>
      <c r="E191" s="163" t="s">
        <v>320</v>
      </c>
      <c r="F191" s="164" t="s">
        <v>321</v>
      </c>
      <c r="G191" s="165" t="s">
        <v>194</v>
      </c>
      <c r="H191" s="166">
        <v>3</v>
      </c>
      <c r="I191" s="167"/>
      <c r="J191" s="168">
        <f t="shared" si="30"/>
        <v>0</v>
      </c>
      <c r="K191" s="169"/>
      <c r="L191" s="170"/>
      <c r="M191" s="171" t="s">
        <v>1</v>
      </c>
      <c r="N191" s="172" t="s">
        <v>40</v>
      </c>
      <c r="O191" s="58"/>
      <c r="P191" s="158">
        <f t="shared" si="31"/>
        <v>0</v>
      </c>
      <c r="Q191" s="158">
        <v>1.49E-3</v>
      </c>
      <c r="R191" s="158">
        <f t="shared" si="32"/>
        <v>4.47E-3</v>
      </c>
      <c r="S191" s="158">
        <v>0</v>
      </c>
      <c r="T191" s="159">
        <f t="shared" si="33"/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60" t="s">
        <v>187</v>
      </c>
      <c r="AT191" s="160" t="s">
        <v>166</v>
      </c>
      <c r="AU191" s="160" t="s">
        <v>139</v>
      </c>
      <c r="AY191" s="14" t="s">
        <v>131</v>
      </c>
      <c r="BE191" s="161">
        <f t="shared" si="34"/>
        <v>0</v>
      </c>
      <c r="BF191" s="161">
        <f t="shared" si="35"/>
        <v>0</v>
      </c>
      <c r="BG191" s="161">
        <f t="shared" si="36"/>
        <v>0</v>
      </c>
      <c r="BH191" s="161">
        <f t="shared" si="37"/>
        <v>0</v>
      </c>
      <c r="BI191" s="161">
        <f t="shared" si="38"/>
        <v>0</v>
      </c>
      <c r="BJ191" s="14" t="s">
        <v>139</v>
      </c>
      <c r="BK191" s="161">
        <f t="shared" si="39"/>
        <v>0</v>
      </c>
      <c r="BL191" s="14" t="s">
        <v>154</v>
      </c>
      <c r="BM191" s="160" t="s">
        <v>322</v>
      </c>
    </row>
    <row r="192" spans="1:65" s="2" customFormat="1" ht="16.5" customHeight="1">
      <c r="A192" s="29"/>
      <c r="B192" s="147"/>
      <c r="C192" s="148" t="s">
        <v>323</v>
      </c>
      <c r="D192" s="148" t="s">
        <v>134</v>
      </c>
      <c r="E192" s="149" t="s">
        <v>324</v>
      </c>
      <c r="F192" s="150" t="s">
        <v>325</v>
      </c>
      <c r="G192" s="151" t="s">
        <v>194</v>
      </c>
      <c r="H192" s="152">
        <v>1</v>
      </c>
      <c r="I192" s="153"/>
      <c r="J192" s="154">
        <f t="shared" si="30"/>
        <v>0</v>
      </c>
      <c r="K192" s="155"/>
      <c r="L192" s="30"/>
      <c r="M192" s="156" t="s">
        <v>1</v>
      </c>
      <c r="N192" s="157" t="s">
        <v>40</v>
      </c>
      <c r="O192" s="58"/>
      <c r="P192" s="158">
        <f t="shared" si="31"/>
        <v>0</v>
      </c>
      <c r="Q192" s="158">
        <v>0</v>
      </c>
      <c r="R192" s="158">
        <f t="shared" si="32"/>
        <v>0</v>
      </c>
      <c r="S192" s="158">
        <v>0</v>
      </c>
      <c r="T192" s="159">
        <f t="shared" si="33"/>
        <v>0</v>
      </c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R192" s="160" t="s">
        <v>154</v>
      </c>
      <c r="AT192" s="160" t="s">
        <v>134</v>
      </c>
      <c r="AU192" s="160" t="s">
        <v>139</v>
      </c>
      <c r="AY192" s="14" t="s">
        <v>131</v>
      </c>
      <c r="BE192" s="161">
        <f t="shared" si="34"/>
        <v>0</v>
      </c>
      <c r="BF192" s="161">
        <f t="shared" si="35"/>
        <v>0</v>
      </c>
      <c r="BG192" s="161">
        <f t="shared" si="36"/>
        <v>0</v>
      </c>
      <c r="BH192" s="161">
        <f t="shared" si="37"/>
        <v>0</v>
      </c>
      <c r="BI192" s="161">
        <f t="shared" si="38"/>
        <v>0</v>
      </c>
      <c r="BJ192" s="14" t="s">
        <v>139</v>
      </c>
      <c r="BK192" s="161">
        <f t="shared" si="39"/>
        <v>0</v>
      </c>
      <c r="BL192" s="14" t="s">
        <v>154</v>
      </c>
      <c r="BM192" s="160" t="s">
        <v>326</v>
      </c>
    </row>
    <row r="193" spans="1:65" s="2" customFormat="1" ht="16.5" customHeight="1">
      <c r="A193" s="29"/>
      <c r="B193" s="147"/>
      <c r="C193" s="162" t="s">
        <v>214</v>
      </c>
      <c r="D193" s="162" t="s">
        <v>166</v>
      </c>
      <c r="E193" s="163" t="s">
        <v>327</v>
      </c>
      <c r="F193" s="164" t="s">
        <v>328</v>
      </c>
      <c r="G193" s="165" t="s">
        <v>194</v>
      </c>
      <c r="H193" s="166">
        <v>1</v>
      </c>
      <c r="I193" s="167"/>
      <c r="J193" s="168">
        <f t="shared" si="30"/>
        <v>0</v>
      </c>
      <c r="K193" s="169"/>
      <c r="L193" s="170"/>
      <c r="M193" s="171" t="s">
        <v>1</v>
      </c>
      <c r="N193" s="172" t="s">
        <v>40</v>
      </c>
      <c r="O193" s="58"/>
      <c r="P193" s="158">
        <f t="shared" si="31"/>
        <v>0</v>
      </c>
      <c r="Q193" s="158">
        <v>0</v>
      </c>
      <c r="R193" s="158">
        <f t="shared" si="32"/>
        <v>0</v>
      </c>
      <c r="S193" s="158">
        <v>0</v>
      </c>
      <c r="T193" s="159">
        <f t="shared" si="33"/>
        <v>0</v>
      </c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R193" s="160" t="s">
        <v>187</v>
      </c>
      <c r="AT193" s="160" t="s">
        <v>166</v>
      </c>
      <c r="AU193" s="160" t="s">
        <v>139</v>
      </c>
      <c r="AY193" s="14" t="s">
        <v>131</v>
      </c>
      <c r="BE193" s="161">
        <f t="shared" si="34"/>
        <v>0</v>
      </c>
      <c r="BF193" s="161">
        <f t="shared" si="35"/>
        <v>0</v>
      </c>
      <c r="BG193" s="161">
        <f t="shared" si="36"/>
        <v>0</v>
      </c>
      <c r="BH193" s="161">
        <f t="shared" si="37"/>
        <v>0</v>
      </c>
      <c r="BI193" s="161">
        <f t="shared" si="38"/>
        <v>0</v>
      </c>
      <c r="BJ193" s="14" t="s">
        <v>139</v>
      </c>
      <c r="BK193" s="161">
        <f t="shared" si="39"/>
        <v>0</v>
      </c>
      <c r="BL193" s="14" t="s">
        <v>154</v>
      </c>
      <c r="BM193" s="160" t="s">
        <v>329</v>
      </c>
    </row>
    <row r="194" spans="1:65" s="2" customFormat="1" ht="24.2" customHeight="1">
      <c r="A194" s="29"/>
      <c r="B194" s="147"/>
      <c r="C194" s="148" t="s">
        <v>330</v>
      </c>
      <c r="D194" s="148" t="s">
        <v>134</v>
      </c>
      <c r="E194" s="149" t="s">
        <v>331</v>
      </c>
      <c r="F194" s="150" t="s">
        <v>332</v>
      </c>
      <c r="G194" s="151" t="s">
        <v>194</v>
      </c>
      <c r="H194" s="152">
        <v>1</v>
      </c>
      <c r="I194" s="153"/>
      <c r="J194" s="154">
        <f t="shared" si="30"/>
        <v>0</v>
      </c>
      <c r="K194" s="155"/>
      <c r="L194" s="30"/>
      <c r="M194" s="156" t="s">
        <v>1</v>
      </c>
      <c r="N194" s="157" t="s">
        <v>40</v>
      </c>
      <c r="O194" s="58"/>
      <c r="P194" s="158">
        <f t="shared" si="31"/>
        <v>0</v>
      </c>
      <c r="Q194" s="158">
        <v>0</v>
      </c>
      <c r="R194" s="158">
        <f t="shared" si="32"/>
        <v>0</v>
      </c>
      <c r="S194" s="158">
        <v>2.2499999999999998E-3</v>
      </c>
      <c r="T194" s="159">
        <f t="shared" si="33"/>
        <v>2.2499999999999998E-3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60" t="s">
        <v>154</v>
      </c>
      <c r="AT194" s="160" t="s">
        <v>134</v>
      </c>
      <c r="AU194" s="160" t="s">
        <v>139</v>
      </c>
      <c r="AY194" s="14" t="s">
        <v>131</v>
      </c>
      <c r="BE194" s="161">
        <f t="shared" si="34"/>
        <v>0</v>
      </c>
      <c r="BF194" s="161">
        <f t="shared" si="35"/>
        <v>0</v>
      </c>
      <c r="BG194" s="161">
        <f t="shared" si="36"/>
        <v>0</v>
      </c>
      <c r="BH194" s="161">
        <f t="shared" si="37"/>
        <v>0</v>
      </c>
      <c r="BI194" s="161">
        <f t="shared" si="38"/>
        <v>0</v>
      </c>
      <c r="BJ194" s="14" t="s">
        <v>139</v>
      </c>
      <c r="BK194" s="161">
        <f t="shared" si="39"/>
        <v>0</v>
      </c>
      <c r="BL194" s="14" t="s">
        <v>154</v>
      </c>
      <c r="BM194" s="160" t="s">
        <v>333</v>
      </c>
    </row>
    <row r="195" spans="1:65" s="2" customFormat="1" ht="24.2" customHeight="1">
      <c r="A195" s="29"/>
      <c r="B195" s="147"/>
      <c r="C195" s="148" t="s">
        <v>217</v>
      </c>
      <c r="D195" s="148" t="s">
        <v>134</v>
      </c>
      <c r="E195" s="149" t="s">
        <v>334</v>
      </c>
      <c r="F195" s="150" t="s">
        <v>335</v>
      </c>
      <c r="G195" s="151" t="s">
        <v>255</v>
      </c>
      <c r="H195" s="173"/>
      <c r="I195" s="153"/>
      <c r="J195" s="154">
        <f t="shared" si="30"/>
        <v>0</v>
      </c>
      <c r="K195" s="155"/>
      <c r="L195" s="30"/>
      <c r="M195" s="156" t="s">
        <v>1</v>
      </c>
      <c r="N195" s="157" t="s">
        <v>40</v>
      </c>
      <c r="O195" s="58"/>
      <c r="P195" s="158">
        <f t="shared" si="31"/>
        <v>0</v>
      </c>
      <c r="Q195" s="158">
        <v>0</v>
      </c>
      <c r="R195" s="158">
        <f t="shared" si="32"/>
        <v>0</v>
      </c>
      <c r="S195" s="158">
        <v>0</v>
      </c>
      <c r="T195" s="159">
        <f t="shared" si="33"/>
        <v>0</v>
      </c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R195" s="160" t="s">
        <v>154</v>
      </c>
      <c r="AT195" s="160" t="s">
        <v>134</v>
      </c>
      <c r="AU195" s="160" t="s">
        <v>139</v>
      </c>
      <c r="AY195" s="14" t="s">
        <v>131</v>
      </c>
      <c r="BE195" s="161">
        <f t="shared" si="34"/>
        <v>0</v>
      </c>
      <c r="BF195" s="161">
        <f t="shared" si="35"/>
        <v>0</v>
      </c>
      <c r="BG195" s="161">
        <f t="shared" si="36"/>
        <v>0</v>
      </c>
      <c r="BH195" s="161">
        <f t="shared" si="37"/>
        <v>0</v>
      </c>
      <c r="BI195" s="161">
        <f t="shared" si="38"/>
        <v>0</v>
      </c>
      <c r="BJ195" s="14" t="s">
        <v>139</v>
      </c>
      <c r="BK195" s="161">
        <f t="shared" si="39"/>
        <v>0</v>
      </c>
      <c r="BL195" s="14" t="s">
        <v>154</v>
      </c>
      <c r="BM195" s="160" t="s">
        <v>336</v>
      </c>
    </row>
    <row r="196" spans="1:65" s="12" customFormat="1" ht="22.9" customHeight="1">
      <c r="B196" s="134"/>
      <c r="D196" s="135" t="s">
        <v>73</v>
      </c>
      <c r="E196" s="145" t="s">
        <v>337</v>
      </c>
      <c r="F196" s="145" t="s">
        <v>338</v>
      </c>
      <c r="I196" s="137"/>
      <c r="J196" s="146">
        <f>BK196</f>
        <v>0</v>
      </c>
      <c r="L196" s="134"/>
      <c r="M196" s="139"/>
      <c r="N196" s="140"/>
      <c r="O196" s="140"/>
      <c r="P196" s="141">
        <f>SUM(P197:P199)</f>
        <v>0</v>
      </c>
      <c r="Q196" s="140"/>
      <c r="R196" s="141">
        <f>SUM(R197:R199)</f>
        <v>0</v>
      </c>
      <c r="S196" s="140"/>
      <c r="T196" s="142">
        <f>SUM(T197:T199)</f>
        <v>0.79968000000000006</v>
      </c>
      <c r="AR196" s="135" t="s">
        <v>139</v>
      </c>
      <c r="AT196" s="143" t="s">
        <v>73</v>
      </c>
      <c r="AU196" s="143" t="s">
        <v>82</v>
      </c>
      <c r="AY196" s="135" t="s">
        <v>131</v>
      </c>
      <c r="BK196" s="144">
        <f>SUM(BK197:BK199)</f>
        <v>0</v>
      </c>
    </row>
    <row r="197" spans="1:65" s="2" customFormat="1" ht="24.2" customHeight="1">
      <c r="A197" s="29"/>
      <c r="B197" s="147"/>
      <c r="C197" s="148" t="s">
        <v>339</v>
      </c>
      <c r="D197" s="148" t="s">
        <v>134</v>
      </c>
      <c r="E197" s="149" t="s">
        <v>340</v>
      </c>
      <c r="F197" s="150" t="s">
        <v>341</v>
      </c>
      <c r="G197" s="151" t="s">
        <v>137</v>
      </c>
      <c r="H197" s="152">
        <v>33.6</v>
      </c>
      <c r="I197" s="153"/>
      <c r="J197" s="154">
        <f>ROUND(I197*H197,2)</f>
        <v>0</v>
      </c>
      <c r="K197" s="155"/>
      <c r="L197" s="30"/>
      <c r="M197" s="156" t="s">
        <v>1</v>
      </c>
      <c r="N197" s="157" t="s">
        <v>40</v>
      </c>
      <c r="O197" s="58"/>
      <c r="P197" s="158">
        <f>O197*H197</f>
        <v>0</v>
      </c>
      <c r="Q197" s="158">
        <v>0</v>
      </c>
      <c r="R197" s="158">
        <f>Q197*H197</f>
        <v>0</v>
      </c>
      <c r="S197" s="158">
        <v>2.3800000000000002E-2</v>
      </c>
      <c r="T197" s="159">
        <f>S197*H197</f>
        <v>0.79968000000000006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60" t="s">
        <v>154</v>
      </c>
      <c r="AT197" s="160" t="s">
        <v>134</v>
      </c>
      <c r="AU197" s="160" t="s">
        <v>139</v>
      </c>
      <c r="AY197" s="14" t="s">
        <v>131</v>
      </c>
      <c r="BE197" s="161">
        <f>IF(N197="základná",J197,0)</f>
        <v>0</v>
      </c>
      <c r="BF197" s="161">
        <f>IF(N197="znížená",J197,0)</f>
        <v>0</v>
      </c>
      <c r="BG197" s="161">
        <f>IF(N197="zákl. prenesená",J197,0)</f>
        <v>0</v>
      </c>
      <c r="BH197" s="161">
        <f>IF(N197="zníž. prenesená",J197,0)</f>
        <v>0</v>
      </c>
      <c r="BI197" s="161">
        <f>IF(N197="nulová",J197,0)</f>
        <v>0</v>
      </c>
      <c r="BJ197" s="14" t="s">
        <v>139</v>
      </c>
      <c r="BK197" s="161">
        <f>ROUND(I197*H197,2)</f>
        <v>0</v>
      </c>
      <c r="BL197" s="14" t="s">
        <v>154</v>
      </c>
      <c r="BM197" s="160" t="s">
        <v>342</v>
      </c>
    </row>
    <row r="198" spans="1:65" s="2" customFormat="1" ht="24.2" customHeight="1">
      <c r="A198" s="29"/>
      <c r="B198" s="147"/>
      <c r="C198" s="148" t="s">
        <v>221</v>
      </c>
      <c r="D198" s="148" t="s">
        <v>134</v>
      </c>
      <c r="E198" s="149" t="s">
        <v>343</v>
      </c>
      <c r="F198" s="150" t="s">
        <v>344</v>
      </c>
      <c r="G198" s="151" t="s">
        <v>137</v>
      </c>
      <c r="H198" s="152">
        <v>33.6</v>
      </c>
      <c r="I198" s="153"/>
      <c r="J198" s="154">
        <f>ROUND(I198*H198,2)</f>
        <v>0</v>
      </c>
      <c r="K198" s="155"/>
      <c r="L198" s="30"/>
      <c r="M198" s="156" t="s">
        <v>1</v>
      </c>
      <c r="N198" s="157" t="s">
        <v>40</v>
      </c>
      <c r="O198" s="58"/>
      <c r="P198" s="158">
        <f>O198*H198</f>
        <v>0</v>
      </c>
      <c r="Q198" s="158">
        <v>0</v>
      </c>
      <c r="R198" s="158">
        <f>Q198*H198</f>
        <v>0</v>
      </c>
      <c r="S198" s="158">
        <v>0</v>
      </c>
      <c r="T198" s="159">
        <f>S198*H198</f>
        <v>0</v>
      </c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R198" s="160" t="s">
        <v>154</v>
      </c>
      <c r="AT198" s="160" t="s">
        <v>134</v>
      </c>
      <c r="AU198" s="160" t="s">
        <v>139</v>
      </c>
      <c r="AY198" s="14" t="s">
        <v>131</v>
      </c>
      <c r="BE198" s="161">
        <f>IF(N198="základná",J198,0)</f>
        <v>0</v>
      </c>
      <c r="BF198" s="161">
        <f>IF(N198="znížená",J198,0)</f>
        <v>0</v>
      </c>
      <c r="BG198" s="161">
        <f>IF(N198="zákl. prenesená",J198,0)</f>
        <v>0</v>
      </c>
      <c r="BH198" s="161">
        <f>IF(N198="zníž. prenesená",J198,0)</f>
        <v>0</v>
      </c>
      <c r="BI198" s="161">
        <f>IF(N198="nulová",J198,0)</f>
        <v>0</v>
      </c>
      <c r="BJ198" s="14" t="s">
        <v>139</v>
      </c>
      <c r="BK198" s="161">
        <f>ROUND(I198*H198,2)</f>
        <v>0</v>
      </c>
      <c r="BL198" s="14" t="s">
        <v>154</v>
      </c>
      <c r="BM198" s="160" t="s">
        <v>345</v>
      </c>
    </row>
    <row r="199" spans="1:65" s="2" customFormat="1" ht="24.2" customHeight="1">
      <c r="A199" s="29"/>
      <c r="B199" s="147"/>
      <c r="C199" s="148" t="s">
        <v>346</v>
      </c>
      <c r="D199" s="148" t="s">
        <v>134</v>
      </c>
      <c r="E199" s="149" t="s">
        <v>347</v>
      </c>
      <c r="F199" s="150" t="s">
        <v>348</v>
      </c>
      <c r="G199" s="151" t="s">
        <v>206</v>
      </c>
      <c r="H199" s="152">
        <v>0.8</v>
      </c>
      <c r="I199" s="153"/>
      <c r="J199" s="154">
        <f>ROUND(I199*H199,2)</f>
        <v>0</v>
      </c>
      <c r="K199" s="155"/>
      <c r="L199" s="30"/>
      <c r="M199" s="156" t="s">
        <v>1</v>
      </c>
      <c r="N199" s="157" t="s">
        <v>40</v>
      </c>
      <c r="O199" s="58"/>
      <c r="P199" s="158">
        <f>O199*H199</f>
        <v>0</v>
      </c>
      <c r="Q199" s="158">
        <v>0</v>
      </c>
      <c r="R199" s="158">
        <f>Q199*H199</f>
        <v>0</v>
      </c>
      <c r="S199" s="158">
        <v>0</v>
      </c>
      <c r="T199" s="159">
        <f>S199*H199</f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60" t="s">
        <v>154</v>
      </c>
      <c r="AT199" s="160" t="s">
        <v>134</v>
      </c>
      <c r="AU199" s="160" t="s">
        <v>139</v>
      </c>
      <c r="AY199" s="14" t="s">
        <v>131</v>
      </c>
      <c r="BE199" s="161">
        <f>IF(N199="základná",J199,0)</f>
        <v>0</v>
      </c>
      <c r="BF199" s="161">
        <f>IF(N199="znížená",J199,0)</f>
        <v>0</v>
      </c>
      <c r="BG199" s="161">
        <f>IF(N199="zákl. prenesená",J199,0)</f>
        <v>0</v>
      </c>
      <c r="BH199" s="161">
        <f>IF(N199="zníž. prenesená",J199,0)</f>
        <v>0</v>
      </c>
      <c r="BI199" s="161">
        <f>IF(N199="nulová",J199,0)</f>
        <v>0</v>
      </c>
      <c r="BJ199" s="14" t="s">
        <v>139</v>
      </c>
      <c r="BK199" s="161">
        <f>ROUND(I199*H199,2)</f>
        <v>0</v>
      </c>
      <c r="BL199" s="14" t="s">
        <v>154</v>
      </c>
      <c r="BM199" s="160" t="s">
        <v>349</v>
      </c>
    </row>
    <row r="200" spans="1:65" s="12" customFormat="1" ht="22.9" customHeight="1">
      <c r="B200" s="134"/>
      <c r="D200" s="135" t="s">
        <v>73</v>
      </c>
      <c r="E200" s="145" t="s">
        <v>350</v>
      </c>
      <c r="F200" s="145" t="s">
        <v>351</v>
      </c>
      <c r="I200" s="137"/>
      <c r="J200" s="146">
        <f>BK200</f>
        <v>0</v>
      </c>
      <c r="L200" s="134"/>
      <c r="M200" s="139"/>
      <c r="N200" s="140"/>
      <c r="O200" s="140"/>
      <c r="P200" s="141">
        <f>SUM(P201:P206)</f>
        <v>0</v>
      </c>
      <c r="Q200" s="140"/>
      <c r="R200" s="141">
        <f>SUM(R201:R206)</f>
        <v>9.0000000000000011E-3</v>
      </c>
      <c r="S200" s="140"/>
      <c r="T200" s="142">
        <f>SUM(T201:T206)</f>
        <v>0</v>
      </c>
      <c r="AR200" s="135" t="s">
        <v>139</v>
      </c>
      <c r="AT200" s="143" t="s">
        <v>73</v>
      </c>
      <c r="AU200" s="143" t="s">
        <v>82</v>
      </c>
      <c r="AY200" s="135" t="s">
        <v>131</v>
      </c>
      <c r="BK200" s="144">
        <f>SUM(BK201:BK206)</f>
        <v>0</v>
      </c>
    </row>
    <row r="201" spans="1:65" s="2" customFormat="1" ht="33" customHeight="1">
      <c r="A201" s="29"/>
      <c r="B201" s="147"/>
      <c r="C201" s="148" t="s">
        <v>224</v>
      </c>
      <c r="D201" s="148" t="s">
        <v>134</v>
      </c>
      <c r="E201" s="149" t="s">
        <v>352</v>
      </c>
      <c r="F201" s="150" t="s">
        <v>353</v>
      </c>
      <c r="G201" s="151" t="s">
        <v>194</v>
      </c>
      <c r="H201" s="152">
        <v>9</v>
      </c>
      <c r="I201" s="153"/>
      <c r="J201" s="154">
        <f t="shared" ref="J201:J206" si="40">ROUND(I201*H201,2)</f>
        <v>0</v>
      </c>
      <c r="K201" s="155"/>
      <c r="L201" s="30"/>
      <c r="M201" s="156" t="s">
        <v>1</v>
      </c>
      <c r="N201" s="157" t="s">
        <v>40</v>
      </c>
      <c r="O201" s="58"/>
      <c r="P201" s="158">
        <f t="shared" ref="P201:P206" si="41">O201*H201</f>
        <v>0</v>
      </c>
      <c r="Q201" s="158">
        <v>0</v>
      </c>
      <c r="R201" s="158">
        <f t="shared" ref="R201:R206" si="42">Q201*H201</f>
        <v>0</v>
      </c>
      <c r="S201" s="158">
        <v>0</v>
      </c>
      <c r="T201" s="159">
        <f t="shared" ref="T201:T206" si="43">S201*H201</f>
        <v>0</v>
      </c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R201" s="160" t="s">
        <v>154</v>
      </c>
      <c r="AT201" s="160" t="s">
        <v>134</v>
      </c>
      <c r="AU201" s="160" t="s">
        <v>139</v>
      </c>
      <c r="AY201" s="14" t="s">
        <v>131</v>
      </c>
      <c r="BE201" s="161">
        <f t="shared" ref="BE201:BE206" si="44">IF(N201="základná",J201,0)</f>
        <v>0</v>
      </c>
      <c r="BF201" s="161">
        <f t="shared" ref="BF201:BF206" si="45">IF(N201="znížená",J201,0)</f>
        <v>0</v>
      </c>
      <c r="BG201" s="161">
        <f t="shared" ref="BG201:BG206" si="46">IF(N201="zákl. prenesená",J201,0)</f>
        <v>0</v>
      </c>
      <c r="BH201" s="161">
        <f t="shared" ref="BH201:BH206" si="47">IF(N201="zníž. prenesená",J201,0)</f>
        <v>0</v>
      </c>
      <c r="BI201" s="161">
        <f t="shared" ref="BI201:BI206" si="48">IF(N201="nulová",J201,0)</f>
        <v>0</v>
      </c>
      <c r="BJ201" s="14" t="s">
        <v>139</v>
      </c>
      <c r="BK201" s="161">
        <f t="shared" ref="BK201:BK206" si="49">ROUND(I201*H201,2)</f>
        <v>0</v>
      </c>
      <c r="BL201" s="14" t="s">
        <v>154</v>
      </c>
      <c r="BM201" s="160" t="s">
        <v>354</v>
      </c>
    </row>
    <row r="202" spans="1:65" s="2" customFormat="1" ht="24.2" customHeight="1">
      <c r="A202" s="29"/>
      <c r="B202" s="147"/>
      <c r="C202" s="162" t="s">
        <v>355</v>
      </c>
      <c r="D202" s="162" t="s">
        <v>166</v>
      </c>
      <c r="E202" s="163" t="s">
        <v>356</v>
      </c>
      <c r="F202" s="164" t="s">
        <v>357</v>
      </c>
      <c r="G202" s="165" t="s">
        <v>194</v>
      </c>
      <c r="H202" s="166">
        <v>9</v>
      </c>
      <c r="I202" s="167"/>
      <c r="J202" s="168">
        <f t="shared" si="40"/>
        <v>0</v>
      </c>
      <c r="K202" s="169"/>
      <c r="L202" s="170"/>
      <c r="M202" s="171" t="s">
        <v>1</v>
      </c>
      <c r="N202" s="172" t="s">
        <v>40</v>
      </c>
      <c r="O202" s="58"/>
      <c r="P202" s="158">
        <f t="shared" si="41"/>
        <v>0</v>
      </c>
      <c r="Q202" s="158">
        <v>1E-3</v>
      </c>
      <c r="R202" s="158">
        <f t="shared" si="42"/>
        <v>9.0000000000000011E-3</v>
      </c>
      <c r="S202" s="158">
        <v>0</v>
      </c>
      <c r="T202" s="159">
        <f t="shared" si="43"/>
        <v>0</v>
      </c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R202" s="160" t="s">
        <v>187</v>
      </c>
      <c r="AT202" s="160" t="s">
        <v>166</v>
      </c>
      <c r="AU202" s="160" t="s">
        <v>139</v>
      </c>
      <c r="AY202" s="14" t="s">
        <v>131</v>
      </c>
      <c r="BE202" s="161">
        <f t="shared" si="44"/>
        <v>0</v>
      </c>
      <c r="BF202" s="161">
        <f t="shared" si="45"/>
        <v>0</v>
      </c>
      <c r="BG202" s="161">
        <f t="shared" si="46"/>
        <v>0</v>
      </c>
      <c r="BH202" s="161">
        <f t="shared" si="47"/>
        <v>0</v>
      </c>
      <c r="BI202" s="161">
        <f t="shared" si="48"/>
        <v>0</v>
      </c>
      <c r="BJ202" s="14" t="s">
        <v>139</v>
      </c>
      <c r="BK202" s="161">
        <f t="shared" si="49"/>
        <v>0</v>
      </c>
      <c r="BL202" s="14" t="s">
        <v>154</v>
      </c>
      <c r="BM202" s="160" t="s">
        <v>358</v>
      </c>
    </row>
    <row r="203" spans="1:65" s="2" customFormat="1" ht="37.9" customHeight="1">
      <c r="A203" s="29"/>
      <c r="B203" s="147"/>
      <c r="C203" s="162" t="s">
        <v>230</v>
      </c>
      <c r="D203" s="162" t="s">
        <v>166</v>
      </c>
      <c r="E203" s="163" t="s">
        <v>359</v>
      </c>
      <c r="F203" s="164" t="s">
        <v>360</v>
      </c>
      <c r="G203" s="165" t="s">
        <v>194</v>
      </c>
      <c r="H203" s="166">
        <v>5</v>
      </c>
      <c r="I203" s="167"/>
      <c r="J203" s="168">
        <f t="shared" si="40"/>
        <v>0</v>
      </c>
      <c r="K203" s="169"/>
      <c r="L203" s="170"/>
      <c r="M203" s="171" t="s">
        <v>1</v>
      </c>
      <c r="N203" s="172" t="s">
        <v>40</v>
      </c>
      <c r="O203" s="58"/>
      <c r="P203" s="158">
        <f t="shared" si="41"/>
        <v>0</v>
      </c>
      <c r="Q203" s="158">
        <v>0</v>
      </c>
      <c r="R203" s="158">
        <f t="shared" si="42"/>
        <v>0</v>
      </c>
      <c r="S203" s="158">
        <v>0</v>
      </c>
      <c r="T203" s="159">
        <f t="shared" si="43"/>
        <v>0</v>
      </c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R203" s="160" t="s">
        <v>187</v>
      </c>
      <c r="AT203" s="160" t="s">
        <v>166</v>
      </c>
      <c r="AU203" s="160" t="s">
        <v>139</v>
      </c>
      <c r="AY203" s="14" t="s">
        <v>131</v>
      </c>
      <c r="BE203" s="161">
        <f t="shared" si="44"/>
        <v>0</v>
      </c>
      <c r="BF203" s="161">
        <f t="shared" si="45"/>
        <v>0</v>
      </c>
      <c r="BG203" s="161">
        <f t="shared" si="46"/>
        <v>0</v>
      </c>
      <c r="BH203" s="161">
        <f t="shared" si="47"/>
        <v>0</v>
      </c>
      <c r="BI203" s="161">
        <f t="shared" si="48"/>
        <v>0</v>
      </c>
      <c r="BJ203" s="14" t="s">
        <v>139</v>
      </c>
      <c r="BK203" s="161">
        <f t="shared" si="49"/>
        <v>0</v>
      </c>
      <c r="BL203" s="14" t="s">
        <v>154</v>
      </c>
      <c r="BM203" s="160" t="s">
        <v>361</v>
      </c>
    </row>
    <row r="204" spans="1:65" s="2" customFormat="1" ht="37.9" customHeight="1">
      <c r="A204" s="29"/>
      <c r="B204" s="147"/>
      <c r="C204" s="162" t="s">
        <v>362</v>
      </c>
      <c r="D204" s="162" t="s">
        <v>166</v>
      </c>
      <c r="E204" s="163" t="s">
        <v>363</v>
      </c>
      <c r="F204" s="164" t="s">
        <v>364</v>
      </c>
      <c r="G204" s="165" t="s">
        <v>194</v>
      </c>
      <c r="H204" s="166">
        <v>4</v>
      </c>
      <c r="I204" s="167"/>
      <c r="J204" s="168">
        <f t="shared" si="40"/>
        <v>0</v>
      </c>
      <c r="K204" s="169"/>
      <c r="L204" s="170"/>
      <c r="M204" s="171" t="s">
        <v>1</v>
      </c>
      <c r="N204" s="172" t="s">
        <v>40</v>
      </c>
      <c r="O204" s="58"/>
      <c r="P204" s="158">
        <f t="shared" si="41"/>
        <v>0</v>
      </c>
      <c r="Q204" s="158">
        <v>0</v>
      </c>
      <c r="R204" s="158">
        <f t="shared" si="42"/>
        <v>0</v>
      </c>
      <c r="S204" s="158">
        <v>0</v>
      </c>
      <c r="T204" s="159">
        <f t="shared" si="43"/>
        <v>0</v>
      </c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R204" s="160" t="s">
        <v>187</v>
      </c>
      <c r="AT204" s="160" t="s">
        <v>166</v>
      </c>
      <c r="AU204" s="160" t="s">
        <v>139</v>
      </c>
      <c r="AY204" s="14" t="s">
        <v>131</v>
      </c>
      <c r="BE204" s="161">
        <f t="shared" si="44"/>
        <v>0</v>
      </c>
      <c r="BF204" s="161">
        <f t="shared" si="45"/>
        <v>0</v>
      </c>
      <c r="BG204" s="161">
        <f t="shared" si="46"/>
        <v>0</v>
      </c>
      <c r="BH204" s="161">
        <f t="shared" si="47"/>
        <v>0</v>
      </c>
      <c r="BI204" s="161">
        <f t="shared" si="48"/>
        <v>0</v>
      </c>
      <c r="BJ204" s="14" t="s">
        <v>139</v>
      </c>
      <c r="BK204" s="161">
        <f t="shared" si="49"/>
        <v>0</v>
      </c>
      <c r="BL204" s="14" t="s">
        <v>154</v>
      </c>
      <c r="BM204" s="160" t="s">
        <v>365</v>
      </c>
    </row>
    <row r="205" spans="1:65" s="2" customFormat="1" ht="16.5" customHeight="1">
      <c r="A205" s="29"/>
      <c r="B205" s="147"/>
      <c r="C205" s="148" t="s">
        <v>237</v>
      </c>
      <c r="D205" s="148" t="s">
        <v>134</v>
      </c>
      <c r="E205" s="149" t="s">
        <v>366</v>
      </c>
      <c r="F205" s="150" t="s">
        <v>367</v>
      </c>
      <c r="G205" s="151" t="s">
        <v>194</v>
      </c>
      <c r="H205" s="152">
        <v>9</v>
      </c>
      <c r="I205" s="153"/>
      <c r="J205" s="154">
        <f t="shared" si="40"/>
        <v>0</v>
      </c>
      <c r="K205" s="155"/>
      <c r="L205" s="30"/>
      <c r="M205" s="156" t="s">
        <v>1</v>
      </c>
      <c r="N205" s="157" t="s">
        <v>40</v>
      </c>
      <c r="O205" s="58"/>
      <c r="P205" s="158">
        <f t="shared" si="41"/>
        <v>0</v>
      </c>
      <c r="Q205" s="158">
        <v>0</v>
      </c>
      <c r="R205" s="158">
        <f t="shared" si="42"/>
        <v>0</v>
      </c>
      <c r="S205" s="158">
        <v>0</v>
      </c>
      <c r="T205" s="159">
        <f t="shared" si="43"/>
        <v>0</v>
      </c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R205" s="160" t="s">
        <v>154</v>
      </c>
      <c r="AT205" s="160" t="s">
        <v>134</v>
      </c>
      <c r="AU205" s="160" t="s">
        <v>139</v>
      </c>
      <c r="AY205" s="14" t="s">
        <v>131</v>
      </c>
      <c r="BE205" s="161">
        <f t="shared" si="44"/>
        <v>0</v>
      </c>
      <c r="BF205" s="161">
        <f t="shared" si="45"/>
        <v>0</v>
      </c>
      <c r="BG205" s="161">
        <f t="shared" si="46"/>
        <v>0</v>
      </c>
      <c r="BH205" s="161">
        <f t="shared" si="47"/>
        <v>0</v>
      </c>
      <c r="BI205" s="161">
        <f t="shared" si="48"/>
        <v>0</v>
      </c>
      <c r="BJ205" s="14" t="s">
        <v>139</v>
      </c>
      <c r="BK205" s="161">
        <f t="shared" si="49"/>
        <v>0</v>
      </c>
      <c r="BL205" s="14" t="s">
        <v>154</v>
      </c>
      <c r="BM205" s="160" t="s">
        <v>368</v>
      </c>
    </row>
    <row r="206" spans="1:65" s="2" customFormat="1" ht="24.2" customHeight="1">
      <c r="A206" s="29"/>
      <c r="B206" s="147"/>
      <c r="C206" s="148" t="s">
        <v>369</v>
      </c>
      <c r="D206" s="148" t="s">
        <v>134</v>
      </c>
      <c r="E206" s="149" t="s">
        <v>370</v>
      </c>
      <c r="F206" s="150" t="s">
        <v>371</v>
      </c>
      <c r="G206" s="151" t="s">
        <v>255</v>
      </c>
      <c r="H206" s="173"/>
      <c r="I206" s="153"/>
      <c r="J206" s="154">
        <f t="shared" si="40"/>
        <v>0</v>
      </c>
      <c r="K206" s="155"/>
      <c r="L206" s="30"/>
      <c r="M206" s="156" t="s">
        <v>1</v>
      </c>
      <c r="N206" s="157" t="s">
        <v>40</v>
      </c>
      <c r="O206" s="58"/>
      <c r="P206" s="158">
        <f t="shared" si="41"/>
        <v>0</v>
      </c>
      <c r="Q206" s="158">
        <v>0</v>
      </c>
      <c r="R206" s="158">
        <f t="shared" si="42"/>
        <v>0</v>
      </c>
      <c r="S206" s="158">
        <v>0</v>
      </c>
      <c r="T206" s="159">
        <f t="shared" si="43"/>
        <v>0</v>
      </c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R206" s="160" t="s">
        <v>154</v>
      </c>
      <c r="AT206" s="160" t="s">
        <v>134</v>
      </c>
      <c r="AU206" s="160" t="s">
        <v>139</v>
      </c>
      <c r="AY206" s="14" t="s">
        <v>131</v>
      </c>
      <c r="BE206" s="161">
        <f t="shared" si="44"/>
        <v>0</v>
      </c>
      <c r="BF206" s="161">
        <f t="shared" si="45"/>
        <v>0</v>
      </c>
      <c r="BG206" s="161">
        <f t="shared" si="46"/>
        <v>0</v>
      </c>
      <c r="BH206" s="161">
        <f t="shared" si="47"/>
        <v>0</v>
      </c>
      <c r="BI206" s="161">
        <f t="shared" si="48"/>
        <v>0</v>
      </c>
      <c r="BJ206" s="14" t="s">
        <v>139</v>
      </c>
      <c r="BK206" s="161">
        <f t="shared" si="49"/>
        <v>0</v>
      </c>
      <c r="BL206" s="14" t="s">
        <v>154</v>
      </c>
      <c r="BM206" s="160" t="s">
        <v>372</v>
      </c>
    </row>
    <row r="207" spans="1:65" s="12" customFormat="1" ht="22.9" customHeight="1">
      <c r="B207" s="134"/>
      <c r="D207" s="135" t="s">
        <v>73</v>
      </c>
      <c r="E207" s="145" t="s">
        <v>373</v>
      </c>
      <c r="F207" s="145" t="s">
        <v>374</v>
      </c>
      <c r="I207" s="137"/>
      <c r="J207" s="146">
        <f>BK207</f>
        <v>0</v>
      </c>
      <c r="L207" s="134"/>
      <c r="M207" s="139"/>
      <c r="N207" s="140"/>
      <c r="O207" s="140"/>
      <c r="P207" s="141">
        <f>SUM(P208:P212)</f>
        <v>0</v>
      </c>
      <c r="Q207" s="140"/>
      <c r="R207" s="141">
        <f>SUM(R208:R212)</f>
        <v>8.0499999999999999E-3</v>
      </c>
      <c r="S207" s="140"/>
      <c r="T207" s="142">
        <f>SUM(T208:T212)</f>
        <v>0</v>
      </c>
      <c r="AR207" s="135" t="s">
        <v>139</v>
      </c>
      <c r="AT207" s="143" t="s">
        <v>73</v>
      </c>
      <c r="AU207" s="143" t="s">
        <v>82</v>
      </c>
      <c r="AY207" s="135" t="s">
        <v>131</v>
      </c>
      <c r="BK207" s="144">
        <f>SUM(BK208:BK212)</f>
        <v>0</v>
      </c>
    </row>
    <row r="208" spans="1:65" s="2" customFormat="1" ht="24.2" customHeight="1">
      <c r="A208" s="29"/>
      <c r="B208" s="147"/>
      <c r="C208" s="148" t="s">
        <v>241</v>
      </c>
      <c r="D208" s="148" t="s">
        <v>134</v>
      </c>
      <c r="E208" s="149" t="s">
        <v>375</v>
      </c>
      <c r="F208" s="150" t="s">
        <v>376</v>
      </c>
      <c r="G208" s="151" t="s">
        <v>158</v>
      </c>
      <c r="H208" s="152">
        <v>3.75</v>
      </c>
      <c r="I208" s="153"/>
      <c r="J208" s="154">
        <f>ROUND(I208*H208,2)</f>
        <v>0</v>
      </c>
      <c r="K208" s="155"/>
      <c r="L208" s="30"/>
      <c r="M208" s="156" t="s">
        <v>1</v>
      </c>
      <c r="N208" s="157" t="s">
        <v>40</v>
      </c>
      <c r="O208" s="58"/>
      <c r="P208" s="158">
        <f>O208*H208</f>
        <v>0</v>
      </c>
      <c r="Q208" s="158">
        <v>0</v>
      </c>
      <c r="R208" s="158">
        <f>Q208*H208</f>
        <v>0</v>
      </c>
      <c r="S208" s="158">
        <v>0</v>
      </c>
      <c r="T208" s="159">
        <f>S208*H208</f>
        <v>0</v>
      </c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R208" s="160" t="s">
        <v>154</v>
      </c>
      <c r="AT208" s="160" t="s">
        <v>134</v>
      </c>
      <c r="AU208" s="160" t="s">
        <v>139</v>
      </c>
      <c r="AY208" s="14" t="s">
        <v>131</v>
      </c>
      <c r="BE208" s="161">
        <f>IF(N208="základná",J208,0)</f>
        <v>0</v>
      </c>
      <c r="BF208" s="161">
        <f>IF(N208="znížená",J208,0)</f>
        <v>0</v>
      </c>
      <c r="BG208" s="161">
        <f>IF(N208="zákl. prenesená",J208,0)</f>
        <v>0</v>
      </c>
      <c r="BH208" s="161">
        <f>IF(N208="zníž. prenesená",J208,0)</f>
        <v>0</v>
      </c>
      <c r="BI208" s="161">
        <f>IF(N208="nulová",J208,0)</f>
        <v>0</v>
      </c>
      <c r="BJ208" s="14" t="s">
        <v>139</v>
      </c>
      <c r="BK208" s="161">
        <f>ROUND(I208*H208,2)</f>
        <v>0</v>
      </c>
      <c r="BL208" s="14" t="s">
        <v>154</v>
      </c>
      <c r="BM208" s="160" t="s">
        <v>377</v>
      </c>
    </row>
    <row r="209" spans="1:65" s="2" customFormat="1" ht="21.75" customHeight="1">
      <c r="A209" s="29"/>
      <c r="B209" s="147"/>
      <c r="C209" s="162" t="s">
        <v>378</v>
      </c>
      <c r="D209" s="162" t="s">
        <v>166</v>
      </c>
      <c r="E209" s="163" t="s">
        <v>379</v>
      </c>
      <c r="F209" s="164" t="s">
        <v>380</v>
      </c>
      <c r="G209" s="165" t="s">
        <v>158</v>
      </c>
      <c r="H209" s="166">
        <v>3.75</v>
      </c>
      <c r="I209" s="167"/>
      <c r="J209" s="168">
        <f>ROUND(I209*H209,2)</f>
        <v>0</v>
      </c>
      <c r="K209" s="169"/>
      <c r="L209" s="170"/>
      <c r="M209" s="171" t="s">
        <v>1</v>
      </c>
      <c r="N209" s="172" t="s">
        <v>40</v>
      </c>
      <c r="O209" s="58"/>
      <c r="P209" s="158">
        <f>O209*H209</f>
        <v>0</v>
      </c>
      <c r="Q209" s="158">
        <v>0</v>
      </c>
      <c r="R209" s="158">
        <f>Q209*H209</f>
        <v>0</v>
      </c>
      <c r="S209" s="158">
        <v>0</v>
      </c>
      <c r="T209" s="159">
        <f>S209*H209</f>
        <v>0</v>
      </c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R209" s="160" t="s">
        <v>187</v>
      </c>
      <c r="AT209" s="160" t="s">
        <v>166</v>
      </c>
      <c r="AU209" s="160" t="s">
        <v>139</v>
      </c>
      <c r="AY209" s="14" t="s">
        <v>131</v>
      </c>
      <c r="BE209" s="161">
        <f>IF(N209="základná",J209,0)</f>
        <v>0</v>
      </c>
      <c r="BF209" s="161">
        <f>IF(N209="znížená",J209,0)</f>
        <v>0</v>
      </c>
      <c r="BG209" s="161">
        <f>IF(N209="zákl. prenesená",J209,0)</f>
        <v>0</v>
      </c>
      <c r="BH209" s="161">
        <f>IF(N209="zníž. prenesená",J209,0)</f>
        <v>0</v>
      </c>
      <c r="BI209" s="161">
        <f>IF(N209="nulová",J209,0)</f>
        <v>0</v>
      </c>
      <c r="BJ209" s="14" t="s">
        <v>139</v>
      </c>
      <c r="BK209" s="161">
        <f>ROUND(I209*H209,2)</f>
        <v>0</v>
      </c>
      <c r="BL209" s="14" t="s">
        <v>154</v>
      </c>
      <c r="BM209" s="160" t="s">
        <v>381</v>
      </c>
    </row>
    <row r="210" spans="1:65" s="2" customFormat="1" ht="16.5" customHeight="1">
      <c r="A210" s="29"/>
      <c r="B210" s="147"/>
      <c r="C210" s="148" t="s">
        <v>244</v>
      </c>
      <c r="D210" s="148" t="s">
        <v>134</v>
      </c>
      <c r="E210" s="149" t="s">
        <v>382</v>
      </c>
      <c r="F210" s="150" t="s">
        <v>383</v>
      </c>
      <c r="G210" s="151" t="s">
        <v>158</v>
      </c>
      <c r="H210" s="152">
        <v>2.5</v>
      </c>
      <c r="I210" s="153"/>
      <c r="J210" s="154">
        <f>ROUND(I210*H210,2)</f>
        <v>0</v>
      </c>
      <c r="K210" s="155"/>
      <c r="L210" s="30"/>
      <c r="M210" s="156" t="s">
        <v>1</v>
      </c>
      <c r="N210" s="157" t="s">
        <v>40</v>
      </c>
      <c r="O210" s="58"/>
      <c r="P210" s="158">
        <f>O210*H210</f>
        <v>0</v>
      </c>
      <c r="Q210" s="158">
        <v>1.72E-3</v>
      </c>
      <c r="R210" s="158">
        <f>Q210*H210</f>
        <v>4.3E-3</v>
      </c>
      <c r="S210" s="158">
        <v>0</v>
      </c>
      <c r="T210" s="159">
        <f>S210*H210</f>
        <v>0</v>
      </c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R210" s="160" t="s">
        <v>154</v>
      </c>
      <c r="AT210" s="160" t="s">
        <v>134</v>
      </c>
      <c r="AU210" s="160" t="s">
        <v>139</v>
      </c>
      <c r="AY210" s="14" t="s">
        <v>131</v>
      </c>
      <c r="BE210" s="161">
        <f>IF(N210="základná",J210,0)</f>
        <v>0</v>
      </c>
      <c r="BF210" s="161">
        <f>IF(N210="znížená",J210,0)</f>
        <v>0</v>
      </c>
      <c r="BG210" s="161">
        <f>IF(N210="zákl. prenesená",J210,0)</f>
        <v>0</v>
      </c>
      <c r="BH210" s="161">
        <f>IF(N210="zníž. prenesená",J210,0)</f>
        <v>0</v>
      </c>
      <c r="BI210" s="161">
        <f>IF(N210="nulová",J210,0)</f>
        <v>0</v>
      </c>
      <c r="BJ210" s="14" t="s">
        <v>139</v>
      </c>
      <c r="BK210" s="161">
        <f>ROUND(I210*H210,2)</f>
        <v>0</v>
      </c>
      <c r="BL210" s="14" t="s">
        <v>154</v>
      </c>
      <c r="BM210" s="160" t="s">
        <v>384</v>
      </c>
    </row>
    <row r="211" spans="1:65" s="2" customFormat="1" ht="33" customHeight="1">
      <c r="A211" s="29"/>
      <c r="B211" s="147"/>
      <c r="C211" s="162" t="s">
        <v>385</v>
      </c>
      <c r="D211" s="162" t="s">
        <v>166</v>
      </c>
      <c r="E211" s="163" t="s">
        <v>386</v>
      </c>
      <c r="F211" s="164" t="s">
        <v>387</v>
      </c>
      <c r="G211" s="165" t="s">
        <v>158</v>
      </c>
      <c r="H211" s="166">
        <v>2.5</v>
      </c>
      <c r="I211" s="167"/>
      <c r="J211" s="168">
        <f>ROUND(I211*H211,2)</f>
        <v>0</v>
      </c>
      <c r="K211" s="169"/>
      <c r="L211" s="170"/>
      <c r="M211" s="171" t="s">
        <v>1</v>
      </c>
      <c r="N211" s="172" t="s">
        <v>40</v>
      </c>
      <c r="O211" s="58"/>
      <c r="P211" s="158">
        <f>O211*H211</f>
        <v>0</v>
      </c>
      <c r="Q211" s="158">
        <v>1.5E-3</v>
      </c>
      <c r="R211" s="158">
        <f>Q211*H211</f>
        <v>3.7499999999999999E-3</v>
      </c>
      <c r="S211" s="158">
        <v>0</v>
      </c>
      <c r="T211" s="159">
        <f>S211*H211</f>
        <v>0</v>
      </c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R211" s="160" t="s">
        <v>187</v>
      </c>
      <c r="AT211" s="160" t="s">
        <v>166</v>
      </c>
      <c r="AU211" s="160" t="s">
        <v>139</v>
      </c>
      <c r="AY211" s="14" t="s">
        <v>131</v>
      </c>
      <c r="BE211" s="161">
        <f>IF(N211="základná",J211,0)</f>
        <v>0</v>
      </c>
      <c r="BF211" s="161">
        <f>IF(N211="znížená",J211,0)</f>
        <v>0</v>
      </c>
      <c r="BG211" s="161">
        <f>IF(N211="zákl. prenesená",J211,0)</f>
        <v>0</v>
      </c>
      <c r="BH211" s="161">
        <f>IF(N211="zníž. prenesená",J211,0)</f>
        <v>0</v>
      </c>
      <c r="BI211" s="161">
        <f>IF(N211="nulová",J211,0)</f>
        <v>0</v>
      </c>
      <c r="BJ211" s="14" t="s">
        <v>139</v>
      </c>
      <c r="BK211" s="161">
        <f>ROUND(I211*H211,2)</f>
        <v>0</v>
      </c>
      <c r="BL211" s="14" t="s">
        <v>154</v>
      </c>
      <c r="BM211" s="160" t="s">
        <v>388</v>
      </c>
    </row>
    <row r="212" spans="1:65" s="2" customFormat="1" ht="24.2" customHeight="1">
      <c r="A212" s="29"/>
      <c r="B212" s="147"/>
      <c r="C212" s="148" t="s">
        <v>248</v>
      </c>
      <c r="D212" s="148" t="s">
        <v>134</v>
      </c>
      <c r="E212" s="149" t="s">
        <v>389</v>
      </c>
      <c r="F212" s="150" t="s">
        <v>390</v>
      </c>
      <c r="G212" s="151" t="s">
        <v>255</v>
      </c>
      <c r="H212" s="173"/>
      <c r="I212" s="153"/>
      <c r="J212" s="154">
        <f>ROUND(I212*H212,2)</f>
        <v>0</v>
      </c>
      <c r="K212" s="155"/>
      <c r="L212" s="30"/>
      <c r="M212" s="156" t="s">
        <v>1</v>
      </c>
      <c r="N212" s="157" t="s">
        <v>40</v>
      </c>
      <c r="O212" s="58"/>
      <c r="P212" s="158">
        <f>O212*H212</f>
        <v>0</v>
      </c>
      <c r="Q212" s="158">
        <v>0</v>
      </c>
      <c r="R212" s="158">
        <f>Q212*H212</f>
        <v>0</v>
      </c>
      <c r="S212" s="158">
        <v>0</v>
      </c>
      <c r="T212" s="159">
        <f>S212*H212</f>
        <v>0</v>
      </c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R212" s="160" t="s">
        <v>154</v>
      </c>
      <c r="AT212" s="160" t="s">
        <v>134</v>
      </c>
      <c r="AU212" s="160" t="s">
        <v>139</v>
      </c>
      <c r="AY212" s="14" t="s">
        <v>131</v>
      </c>
      <c r="BE212" s="161">
        <f>IF(N212="základná",J212,0)</f>
        <v>0</v>
      </c>
      <c r="BF212" s="161">
        <f>IF(N212="znížená",J212,0)</f>
        <v>0</v>
      </c>
      <c r="BG212" s="161">
        <f>IF(N212="zákl. prenesená",J212,0)</f>
        <v>0</v>
      </c>
      <c r="BH212" s="161">
        <f>IF(N212="zníž. prenesená",J212,0)</f>
        <v>0</v>
      </c>
      <c r="BI212" s="161">
        <f>IF(N212="nulová",J212,0)</f>
        <v>0</v>
      </c>
      <c r="BJ212" s="14" t="s">
        <v>139</v>
      </c>
      <c r="BK212" s="161">
        <f>ROUND(I212*H212,2)</f>
        <v>0</v>
      </c>
      <c r="BL212" s="14" t="s">
        <v>154</v>
      </c>
      <c r="BM212" s="160" t="s">
        <v>391</v>
      </c>
    </row>
    <row r="213" spans="1:65" s="12" customFormat="1" ht="22.9" customHeight="1">
      <c r="B213" s="134"/>
      <c r="D213" s="135" t="s">
        <v>73</v>
      </c>
      <c r="E213" s="145" t="s">
        <v>392</v>
      </c>
      <c r="F213" s="145" t="s">
        <v>393</v>
      </c>
      <c r="I213" s="137"/>
      <c r="J213" s="146">
        <f>BK213</f>
        <v>0</v>
      </c>
      <c r="L213" s="134"/>
      <c r="M213" s="139"/>
      <c r="N213" s="140"/>
      <c r="O213" s="140"/>
      <c r="P213" s="141">
        <f>SUM(P214:P222)</f>
        <v>0</v>
      </c>
      <c r="Q213" s="140"/>
      <c r="R213" s="141">
        <f>SUM(R214:R222)</f>
        <v>2.7639999999999995E-3</v>
      </c>
      <c r="S213" s="140"/>
      <c r="T213" s="142">
        <f>SUM(T214:T222)</f>
        <v>0</v>
      </c>
      <c r="AR213" s="135" t="s">
        <v>139</v>
      </c>
      <c r="AT213" s="143" t="s">
        <v>73</v>
      </c>
      <c r="AU213" s="143" t="s">
        <v>82</v>
      </c>
      <c r="AY213" s="135" t="s">
        <v>131</v>
      </c>
      <c r="BK213" s="144">
        <f>SUM(BK214:BK222)</f>
        <v>0</v>
      </c>
    </row>
    <row r="214" spans="1:65" s="2" customFormat="1" ht="24.2" customHeight="1">
      <c r="A214" s="29"/>
      <c r="B214" s="147"/>
      <c r="C214" s="148" t="s">
        <v>394</v>
      </c>
      <c r="D214" s="148" t="s">
        <v>134</v>
      </c>
      <c r="E214" s="149" t="s">
        <v>395</v>
      </c>
      <c r="F214" s="150" t="s">
        <v>396</v>
      </c>
      <c r="G214" s="151" t="s">
        <v>137</v>
      </c>
      <c r="H214" s="152">
        <v>14.4</v>
      </c>
      <c r="I214" s="153"/>
      <c r="J214" s="154">
        <f t="shared" ref="J214:J222" si="50">ROUND(I214*H214,2)</f>
        <v>0</v>
      </c>
      <c r="K214" s="155"/>
      <c r="L214" s="30"/>
      <c r="M214" s="156" t="s">
        <v>1</v>
      </c>
      <c r="N214" s="157" t="s">
        <v>40</v>
      </c>
      <c r="O214" s="58"/>
      <c r="P214" s="158">
        <f t="shared" ref="P214:P222" si="51">O214*H214</f>
        <v>0</v>
      </c>
      <c r="Q214" s="158">
        <v>0</v>
      </c>
      <c r="R214" s="158">
        <f t="shared" ref="R214:R222" si="52">Q214*H214</f>
        <v>0</v>
      </c>
      <c r="S214" s="158">
        <v>0</v>
      </c>
      <c r="T214" s="159">
        <f t="shared" ref="T214:T222" si="53">S214*H214</f>
        <v>0</v>
      </c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R214" s="160" t="s">
        <v>154</v>
      </c>
      <c r="AT214" s="160" t="s">
        <v>134</v>
      </c>
      <c r="AU214" s="160" t="s">
        <v>139</v>
      </c>
      <c r="AY214" s="14" t="s">
        <v>131</v>
      </c>
      <c r="BE214" s="161">
        <f t="shared" ref="BE214:BE222" si="54">IF(N214="základná",J214,0)</f>
        <v>0</v>
      </c>
      <c r="BF214" s="161">
        <f t="shared" ref="BF214:BF222" si="55">IF(N214="znížená",J214,0)</f>
        <v>0</v>
      </c>
      <c r="BG214" s="161">
        <f t="shared" ref="BG214:BG222" si="56">IF(N214="zákl. prenesená",J214,0)</f>
        <v>0</v>
      </c>
      <c r="BH214" s="161">
        <f t="shared" ref="BH214:BH222" si="57">IF(N214="zníž. prenesená",J214,0)</f>
        <v>0</v>
      </c>
      <c r="BI214" s="161">
        <f t="shared" ref="BI214:BI222" si="58">IF(N214="nulová",J214,0)</f>
        <v>0</v>
      </c>
      <c r="BJ214" s="14" t="s">
        <v>139</v>
      </c>
      <c r="BK214" s="161">
        <f t="shared" ref="BK214:BK222" si="59">ROUND(I214*H214,2)</f>
        <v>0</v>
      </c>
      <c r="BL214" s="14" t="s">
        <v>154</v>
      </c>
      <c r="BM214" s="160" t="s">
        <v>397</v>
      </c>
    </row>
    <row r="215" spans="1:65" s="2" customFormat="1" ht="24.2" customHeight="1">
      <c r="A215" s="29"/>
      <c r="B215" s="147"/>
      <c r="C215" s="148" t="s">
        <v>251</v>
      </c>
      <c r="D215" s="148" t="s">
        <v>134</v>
      </c>
      <c r="E215" s="149" t="s">
        <v>398</v>
      </c>
      <c r="F215" s="150" t="s">
        <v>399</v>
      </c>
      <c r="G215" s="151" t="s">
        <v>158</v>
      </c>
      <c r="H215" s="152">
        <v>13.9</v>
      </c>
      <c r="I215" s="153"/>
      <c r="J215" s="154">
        <f t="shared" si="50"/>
        <v>0</v>
      </c>
      <c r="K215" s="155"/>
      <c r="L215" s="30"/>
      <c r="M215" s="156" t="s">
        <v>1</v>
      </c>
      <c r="N215" s="157" t="s">
        <v>40</v>
      </c>
      <c r="O215" s="58"/>
      <c r="P215" s="158">
        <f t="shared" si="51"/>
        <v>0</v>
      </c>
      <c r="Q215" s="158">
        <v>0</v>
      </c>
      <c r="R215" s="158">
        <f t="shared" si="52"/>
        <v>0</v>
      </c>
      <c r="S215" s="158">
        <v>0</v>
      </c>
      <c r="T215" s="159">
        <f t="shared" si="53"/>
        <v>0</v>
      </c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R215" s="160" t="s">
        <v>154</v>
      </c>
      <c r="AT215" s="160" t="s">
        <v>134</v>
      </c>
      <c r="AU215" s="160" t="s">
        <v>139</v>
      </c>
      <c r="AY215" s="14" t="s">
        <v>131</v>
      </c>
      <c r="BE215" s="161">
        <f t="shared" si="54"/>
        <v>0</v>
      </c>
      <c r="BF215" s="161">
        <f t="shared" si="55"/>
        <v>0</v>
      </c>
      <c r="BG215" s="161">
        <f t="shared" si="56"/>
        <v>0</v>
      </c>
      <c r="BH215" s="161">
        <f t="shared" si="57"/>
        <v>0</v>
      </c>
      <c r="BI215" s="161">
        <f t="shared" si="58"/>
        <v>0</v>
      </c>
      <c r="BJ215" s="14" t="s">
        <v>139</v>
      </c>
      <c r="BK215" s="161">
        <f t="shared" si="59"/>
        <v>0</v>
      </c>
      <c r="BL215" s="14" t="s">
        <v>154</v>
      </c>
      <c r="BM215" s="160" t="s">
        <v>400</v>
      </c>
    </row>
    <row r="216" spans="1:65" s="2" customFormat="1" ht="16.5" customHeight="1">
      <c r="A216" s="29"/>
      <c r="B216" s="147"/>
      <c r="C216" s="162" t="s">
        <v>401</v>
      </c>
      <c r="D216" s="162" t="s">
        <v>166</v>
      </c>
      <c r="E216" s="163" t="s">
        <v>402</v>
      </c>
      <c r="F216" s="164" t="s">
        <v>403</v>
      </c>
      <c r="G216" s="165" t="s">
        <v>137</v>
      </c>
      <c r="H216" s="166">
        <v>17.053000000000001</v>
      </c>
      <c r="I216" s="167"/>
      <c r="J216" s="168">
        <f t="shared" si="50"/>
        <v>0</v>
      </c>
      <c r="K216" s="169"/>
      <c r="L216" s="170"/>
      <c r="M216" s="171" t="s">
        <v>1</v>
      </c>
      <c r="N216" s="172" t="s">
        <v>40</v>
      </c>
      <c r="O216" s="58"/>
      <c r="P216" s="158">
        <f t="shared" si="51"/>
        <v>0</v>
      </c>
      <c r="Q216" s="158">
        <v>0</v>
      </c>
      <c r="R216" s="158">
        <f t="shared" si="52"/>
        <v>0</v>
      </c>
      <c r="S216" s="158">
        <v>0</v>
      </c>
      <c r="T216" s="159">
        <f t="shared" si="53"/>
        <v>0</v>
      </c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R216" s="160" t="s">
        <v>187</v>
      </c>
      <c r="AT216" s="160" t="s">
        <v>166</v>
      </c>
      <c r="AU216" s="160" t="s">
        <v>139</v>
      </c>
      <c r="AY216" s="14" t="s">
        <v>131</v>
      </c>
      <c r="BE216" s="161">
        <f t="shared" si="54"/>
        <v>0</v>
      </c>
      <c r="BF216" s="161">
        <f t="shared" si="55"/>
        <v>0</v>
      </c>
      <c r="BG216" s="161">
        <f t="shared" si="56"/>
        <v>0</v>
      </c>
      <c r="BH216" s="161">
        <f t="shared" si="57"/>
        <v>0</v>
      </c>
      <c r="BI216" s="161">
        <f t="shared" si="58"/>
        <v>0</v>
      </c>
      <c r="BJ216" s="14" t="s">
        <v>139</v>
      </c>
      <c r="BK216" s="161">
        <f t="shared" si="59"/>
        <v>0</v>
      </c>
      <c r="BL216" s="14" t="s">
        <v>154</v>
      </c>
      <c r="BM216" s="160" t="s">
        <v>404</v>
      </c>
    </row>
    <row r="217" spans="1:65" s="2" customFormat="1" ht="16.5" customHeight="1">
      <c r="A217" s="29"/>
      <c r="B217" s="147"/>
      <c r="C217" s="148" t="s">
        <v>256</v>
      </c>
      <c r="D217" s="148" t="s">
        <v>134</v>
      </c>
      <c r="E217" s="149" t="s">
        <v>405</v>
      </c>
      <c r="F217" s="150" t="s">
        <v>406</v>
      </c>
      <c r="G217" s="151" t="s">
        <v>137</v>
      </c>
      <c r="H217" s="152">
        <v>37.094999999999999</v>
      </c>
      <c r="I217" s="153"/>
      <c r="J217" s="154">
        <f t="shared" si="50"/>
        <v>0</v>
      </c>
      <c r="K217" s="155"/>
      <c r="L217" s="30"/>
      <c r="M217" s="156" t="s">
        <v>1</v>
      </c>
      <c r="N217" s="157" t="s">
        <v>40</v>
      </c>
      <c r="O217" s="58"/>
      <c r="P217" s="158">
        <f t="shared" si="51"/>
        <v>0</v>
      </c>
      <c r="Q217" s="158">
        <v>0</v>
      </c>
      <c r="R217" s="158">
        <f t="shared" si="52"/>
        <v>0</v>
      </c>
      <c r="S217" s="158">
        <v>0</v>
      </c>
      <c r="T217" s="159">
        <f t="shared" si="53"/>
        <v>0</v>
      </c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R217" s="160" t="s">
        <v>154</v>
      </c>
      <c r="AT217" s="160" t="s">
        <v>134</v>
      </c>
      <c r="AU217" s="160" t="s">
        <v>139</v>
      </c>
      <c r="AY217" s="14" t="s">
        <v>131</v>
      </c>
      <c r="BE217" s="161">
        <f t="shared" si="54"/>
        <v>0</v>
      </c>
      <c r="BF217" s="161">
        <f t="shared" si="55"/>
        <v>0</v>
      </c>
      <c r="BG217" s="161">
        <f t="shared" si="56"/>
        <v>0</v>
      </c>
      <c r="BH217" s="161">
        <f t="shared" si="57"/>
        <v>0</v>
      </c>
      <c r="BI217" s="161">
        <f t="shared" si="58"/>
        <v>0</v>
      </c>
      <c r="BJ217" s="14" t="s">
        <v>139</v>
      </c>
      <c r="BK217" s="161">
        <f t="shared" si="59"/>
        <v>0</v>
      </c>
      <c r="BL217" s="14" t="s">
        <v>154</v>
      </c>
      <c r="BM217" s="160" t="s">
        <v>407</v>
      </c>
    </row>
    <row r="218" spans="1:65" s="2" customFormat="1" ht="16.5" customHeight="1">
      <c r="A218" s="29"/>
      <c r="B218" s="147"/>
      <c r="C218" s="148" t="s">
        <v>408</v>
      </c>
      <c r="D218" s="148" t="s">
        <v>134</v>
      </c>
      <c r="E218" s="149" t="s">
        <v>409</v>
      </c>
      <c r="F218" s="150" t="s">
        <v>410</v>
      </c>
      <c r="G218" s="151" t="s">
        <v>158</v>
      </c>
      <c r="H218" s="152">
        <v>41.53</v>
      </c>
      <c r="I218" s="153"/>
      <c r="J218" s="154">
        <f t="shared" si="50"/>
        <v>0</v>
      </c>
      <c r="K218" s="155"/>
      <c r="L218" s="30"/>
      <c r="M218" s="156" t="s">
        <v>1</v>
      </c>
      <c r="N218" s="157" t="s">
        <v>40</v>
      </c>
      <c r="O218" s="58"/>
      <c r="P218" s="158">
        <f t="shared" si="51"/>
        <v>0</v>
      </c>
      <c r="Q218" s="158">
        <v>0</v>
      </c>
      <c r="R218" s="158">
        <f t="shared" si="52"/>
        <v>0</v>
      </c>
      <c r="S218" s="158">
        <v>0</v>
      </c>
      <c r="T218" s="159">
        <f t="shared" si="53"/>
        <v>0</v>
      </c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R218" s="160" t="s">
        <v>154</v>
      </c>
      <c r="AT218" s="160" t="s">
        <v>134</v>
      </c>
      <c r="AU218" s="160" t="s">
        <v>139</v>
      </c>
      <c r="AY218" s="14" t="s">
        <v>131</v>
      </c>
      <c r="BE218" s="161">
        <f t="shared" si="54"/>
        <v>0</v>
      </c>
      <c r="BF218" s="161">
        <f t="shared" si="55"/>
        <v>0</v>
      </c>
      <c r="BG218" s="161">
        <f t="shared" si="56"/>
        <v>0</v>
      </c>
      <c r="BH218" s="161">
        <f t="shared" si="57"/>
        <v>0</v>
      </c>
      <c r="BI218" s="161">
        <f t="shared" si="58"/>
        <v>0</v>
      </c>
      <c r="BJ218" s="14" t="s">
        <v>139</v>
      </c>
      <c r="BK218" s="161">
        <f t="shared" si="59"/>
        <v>0</v>
      </c>
      <c r="BL218" s="14" t="s">
        <v>154</v>
      </c>
      <c r="BM218" s="160" t="s">
        <v>411</v>
      </c>
    </row>
    <row r="219" spans="1:65" s="2" customFormat="1" ht="16.5" customHeight="1">
      <c r="A219" s="29"/>
      <c r="B219" s="147"/>
      <c r="C219" s="162" t="s">
        <v>261</v>
      </c>
      <c r="D219" s="162" t="s">
        <v>166</v>
      </c>
      <c r="E219" s="163" t="s">
        <v>412</v>
      </c>
      <c r="F219" s="164" t="s">
        <v>413</v>
      </c>
      <c r="G219" s="165" t="s">
        <v>137</v>
      </c>
      <c r="H219" s="166">
        <v>44.548000000000002</v>
      </c>
      <c r="I219" s="167"/>
      <c r="J219" s="168">
        <f t="shared" si="50"/>
        <v>0</v>
      </c>
      <c r="K219" s="169"/>
      <c r="L219" s="170"/>
      <c r="M219" s="171" t="s">
        <v>1</v>
      </c>
      <c r="N219" s="172" t="s">
        <v>40</v>
      </c>
      <c r="O219" s="58"/>
      <c r="P219" s="158">
        <f t="shared" si="51"/>
        <v>0</v>
      </c>
      <c r="Q219" s="158">
        <v>0</v>
      </c>
      <c r="R219" s="158">
        <f t="shared" si="52"/>
        <v>0</v>
      </c>
      <c r="S219" s="158">
        <v>0</v>
      </c>
      <c r="T219" s="159">
        <f t="shared" si="53"/>
        <v>0</v>
      </c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R219" s="160" t="s">
        <v>187</v>
      </c>
      <c r="AT219" s="160" t="s">
        <v>166</v>
      </c>
      <c r="AU219" s="160" t="s">
        <v>139</v>
      </c>
      <c r="AY219" s="14" t="s">
        <v>131</v>
      </c>
      <c r="BE219" s="161">
        <f t="shared" si="54"/>
        <v>0</v>
      </c>
      <c r="BF219" s="161">
        <f t="shared" si="55"/>
        <v>0</v>
      </c>
      <c r="BG219" s="161">
        <f t="shared" si="56"/>
        <v>0</v>
      </c>
      <c r="BH219" s="161">
        <f t="shared" si="57"/>
        <v>0</v>
      </c>
      <c r="BI219" s="161">
        <f t="shared" si="58"/>
        <v>0</v>
      </c>
      <c r="BJ219" s="14" t="s">
        <v>139</v>
      </c>
      <c r="BK219" s="161">
        <f t="shared" si="59"/>
        <v>0</v>
      </c>
      <c r="BL219" s="14" t="s">
        <v>154</v>
      </c>
      <c r="BM219" s="160" t="s">
        <v>414</v>
      </c>
    </row>
    <row r="220" spans="1:65" s="2" customFormat="1" ht="16.5" customHeight="1">
      <c r="A220" s="29"/>
      <c r="B220" s="147"/>
      <c r="C220" s="148" t="s">
        <v>415</v>
      </c>
      <c r="D220" s="148" t="s">
        <v>134</v>
      </c>
      <c r="E220" s="149" t="s">
        <v>416</v>
      </c>
      <c r="F220" s="150" t="s">
        <v>417</v>
      </c>
      <c r="G220" s="151" t="s">
        <v>158</v>
      </c>
      <c r="H220" s="152">
        <v>6.4</v>
      </c>
      <c r="I220" s="153"/>
      <c r="J220" s="154">
        <f t="shared" si="50"/>
        <v>0</v>
      </c>
      <c r="K220" s="155"/>
      <c r="L220" s="30"/>
      <c r="M220" s="156" t="s">
        <v>1</v>
      </c>
      <c r="N220" s="157" t="s">
        <v>40</v>
      </c>
      <c r="O220" s="58"/>
      <c r="P220" s="158">
        <f t="shared" si="51"/>
        <v>0</v>
      </c>
      <c r="Q220" s="158">
        <v>1.0000000000000001E-5</v>
      </c>
      <c r="R220" s="158">
        <f t="shared" si="52"/>
        <v>6.4000000000000011E-5</v>
      </c>
      <c r="S220" s="158">
        <v>0</v>
      </c>
      <c r="T220" s="159">
        <f t="shared" si="53"/>
        <v>0</v>
      </c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R220" s="160" t="s">
        <v>154</v>
      </c>
      <c r="AT220" s="160" t="s">
        <v>134</v>
      </c>
      <c r="AU220" s="160" t="s">
        <v>139</v>
      </c>
      <c r="AY220" s="14" t="s">
        <v>131</v>
      </c>
      <c r="BE220" s="161">
        <f t="shared" si="54"/>
        <v>0</v>
      </c>
      <c r="BF220" s="161">
        <f t="shared" si="55"/>
        <v>0</v>
      </c>
      <c r="BG220" s="161">
        <f t="shared" si="56"/>
        <v>0</v>
      </c>
      <c r="BH220" s="161">
        <f t="shared" si="57"/>
        <v>0</v>
      </c>
      <c r="BI220" s="161">
        <f t="shared" si="58"/>
        <v>0</v>
      </c>
      <c r="BJ220" s="14" t="s">
        <v>139</v>
      </c>
      <c r="BK220" s="161">
        <f t="shared" si="59"/>
        <v>0</v>
      </c>
      <c r="BL220" s="14" t="s">
        <v>154</v>
      </c>
      <c r="BM220" s="160" t="s">
        <v>418</v>
      </c>
    </row>
    <row r="221" spans="1:65" s="2" customFormat="1" ht="16.5" customHeight="1">
      <c r="A221" s="29"/>
      <c r="B221" s="147"/>
      <c r="C221" s="162" t="s">
        <v>265</v>
      </c>
      <c r="D221" s="162" t="s">
        <v>166</v>
      </c>
      <c r="E221" s="163" t="s">
        <v>419</v>
      </c>
      <c r="F221" s="164" t="s">
        <v>420</v>
      </c>
      <c r="G221" s="165" t="s">
        <v>158</v>
      </c>
      <c r="H221" s="166">
        <v>9</v>
      </c>
      <c r="I221" s="167"/>
      <c r="J221" s="168">
        <f t="shared" si="50"/>
        <v>0</v>
      </c>
      <c r="K221" s="169"/>
      <c r="L221" s="170"/>
      <c r="M221" s="171" t="s">
        <v>1</v>
      </c>
      <c r="N221" s="172" t="s">
        <v>40</v>
      </c>
      <c r="O221" s="58"/>
      <c r="P221" s="158">
        <f t="shared" si="51"/>
        <v>0</v>
      </c>
      <c r="Q221" s="158">
        <v>2.9999999999999997E-4</v>
      </c>
      <c r="R221" s="158">
        <f t="shared" si="52"/>
        <v>2.6999999999999997E-3</v>
      </c>
      <c r="S221" s="158">
        <v>0</v>
      </c>
      <c r="T221" s="159">
        <f t="shared" si="53"/>
        <v>0</v>
      </c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R221" s="160" t="s">
        <v>187</v>
      </c>
      <c r="AT221" s="160" t="s">
        <v>166</v>
      </c>
      <c r="AU221" s="160" t="s">
        <v>139</v>
      </c>
      <c r="AY221" s="14" t="s">
        <v>131</v>
      </c>
      <c r="BE221" s="161">
        <f t="shared" si="54"/>
        <v>0</v>
      </c>
      <c r="BF221" s="161">
        <f t="shared" si="55"/>
        <v>0</v>
      </c>
      <c r="BG221" s="161">
        <f t="shared" si="56"/>
        <v>0</v>
      </c>
      <c r="BH221" s="161">
        <f t="shared" si="57"/>
        <v>0</v>
      </c>
      <c r="BI221" s="161">
        <f t="shared" si="58"/>
        <v>0</v>
      </c>
      <c r="BJ221" s="14" t="s">
        <v>139</v>
      </c>
      <c r="BK221" s="161">
        <f t="shared" si="59"/>
        <v>0</v>
      </c>
      <c r="BL221" s="14" t="s">
        <v>154</v>
      </c>
      <c r="BM221" s="160" t="s">
        <v>421</v>
      </c>
    </row>
    <row r="222" spans="1:65" s="2" customFormat="1" ht="24.2" customHeight="1">
      <c r="A222" s="29"/>
      <c r="B222" s="147"/>
      <c r="C222" s="148" t="s">
        <v>422</v>
      </c>
      <c r="D222" s="148" t="s">
        <v>134</v>
      </c>
      <c r="E222" s="149" t="s">
        <v>423</v>
      </c>
      <c r="F222" s="150" t="s">
        <v>424</v>
      </c>
      <c r="G222" s="151" t="s">
        <v>255</v>
      </c>
      <c r="H222" s="173"/>
      <c r="I222" s="153"/>
      <c r="J222" s="154">
        <f t="shared" si="50"/>
        <v>0</v>
      </c>
      <c r="K222" s="155"/>
      <c r="L222" s="30"/>
      <c r="M222" s="156" t="s">
        <v>1</v>
      </c>
      <c r="N222" s="157" t="s">
        <v>40</v>
      </c>
      <c r="O222" s="58"/>
      <c r="P222" s="158">
        <f t="shared" si="51"/>
        <v>0</v>
      </c>
      <c r="Q222" s="158">
        <v>0</v>
      </c>
      <c r="R222" s="158">
        <f t="shared" si="52"/>
        <v>0</v>
      </c>
      <c r="S222" s="158">
        <v>0</v>
      </c>
      <c r="T222" s="159">
        <f t="shared" si="53"/>
        <v>0</v>
      </c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R222" s="160" t="s">
        <v>154</v>
      </c>
      <c r="AT222" s="160" t="s">
        <v>134</v>
      </c>
      <c r="AU222" s="160" t="s">
        <v>139</v>
      </c>
      <c r="AY222" s="14" t="s">
        <v>131</v>
      </c>
      <c r="BE222" s="161">
        <f t="shared" si="54"/>
        <v>0</v>
      </c>
      <c r="BF222" s="161">
        <f t="shared" si="55"/>
        <v>0</v>
      </c>
      <c r="BG222" s="161">
        <f t="shared" si="56"/>
        <v>0</v>
      </c>
      <c r="BH222" s="161">
        <f t="shared" si="57"/>
        <v>0</v>
      </c>
      <c r="BI222" s="161">
        <f t="shared" si="58"/>
        <v>0</v>
      </c>
      <c r="BJ222" s="14" t="s">
        <v>139</v>
      </c>
      <c r="BK222" s="161">
        <f t="shared" si="59"/>
        <v>0</v>
      </c>
      <c r="BL222" s="14" t="s">
        <v>154</v>
      </c>
      <c r="BM222" s="160" t="s">
        <v>425</v>
      </c>
    </row>
    <row r="223" spans="1:65" s="12" customFormat="1" ht="22.9" customHeight="1">
      <c r="B223" s="134"/>
      <c r="D223" s="135" t="s">
        <v>73</v>
      </c>
      <c r="E223" s="145" t="s">
        <v>426</v>
      </c>
      <c r="F223" s="145" t="s">
        <v>427</v>
      </c>
      <c r="I223" s="137"/>
      <c r="J223" s="146">
        <f>BK223</f>
        <v>0</v>
      </c>
      <c r="L223" s="134"/>
      <c r="M223" s="139"/>
      <c r="N223" s="140"/>
      <c r="O223" s="140"/>
      <c r="P223" s="141">
        <f>SUM(P224:P232)</f>
        <v>0</v>
      </c>
      <c r="Q223" s="140"/>
      <c r="R223" s="141">
        <f>SUM(R224:R232)</f>
        <v>1.3360840000000002E-2</v>
      </c>
      <c r="S223" s="140"/>
      <c r="T223" s="142">
        <f>SUM(T224:T232)</f>
        <v>1.8000000000000002E-2</v>
      </c>
      <c r="AR223" s="135" t="s">
        <v>139</v>
      </c>
      <c r="AT223" s="143" t="s">
        <v>73</v>
      </c>
      <c r="AU223" s="143" t="s">
        <v>82</v>
      </c>
      <c r="AY223" s="135" t="s">
        <v>131</v>
      </c>
      <c r="BK223" s="144">
        <f>SUM(BK224:BK232)</f>
        <v>0</v>
      </c>
    </row>
    <row r="224" spans="1:65" s="2" customFormat="1" ht="24.2" customHeight="1">
      <c r="A224" s="29"/>
      <c r="B224" s="147"/>
      <c r="C224" s="148" t="s">
        <v>268</v>
      </c>
      <c r="D224" s="148" t="s">
        <v>134</v>
      </c>
      <c r="E224" s="149" t="s">
        <v>428</v>
      </c>
      <c r="F224" s="150" t="s">
        <v>429</v>
      </c>
      <c r="G224" s="151" t="s">
        <v>158</v>
      </c>
      <c r="H224" s="152">
        <v>18</v>
      </c>
      <c r="I224" s="153"/>
      <c r="J224" s="154">
        <f t="shared" ref="J224:J232" si="60">ROUND(I224*H224,2)</f>
        <v>0</v>
      </c>
      <c r="K224" s="155"/>
      <c r="L224" s="30"/>
      <c r="M224" s="156" t="s">
        <v>1</v>
      </c>
      <c r="N224" s="157" t="s">
        <v>40</v>
      </c>
      <c r="O224" s="58"/>
      <c r="P224" s="158">
        <f t="shared" ref="P224:P232" si="61">O224*H224</f>
        <v>0</v>
      </c>
      <c r="Q224" s="158">
        <v>0</v>
      </c>
      <c r="R224" s="158">
        <f t="shared" ref="R224:R232" si="62">Q224*H224</f>
        <v>0</v>
      </c>
      <c r="S224" s="158">
        <v>1E-3</v>
      </c>
      <c r="T224" s="159">
        <f t="shared" ref="T224:T232" si="63">S224*H224</f>
        <v>1.8000000000000002E-2</v>
      </c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R224" s="160" t="s">
        <v>154</v>
      </c>
      <c r="AT224" s="160" t="s">
        <v>134</v>
      </c>
      <c r="AU224" s="160" t="s">
        <v>139</v>
      </c>
      <c r="AY224" s="14" t="s">
        <v>131</v>
      </c>
      <c r="BE224" s="161">
        <f t="shared" ref="BE224:BE232" si="64">IF(N224="základná",J224,0)</f>
        <v>0</v>
      </c>
      <c r="BF224" s="161">
        <f t="shared" ref="BF224:BF232" si="65">IF(N224="znížená",J224,0)</f>
        <v>0</v>
      </c>
      <c r="BG224" s="161">
        <f t="shared" ref="BG224:BG232" si="66">IF(N224="zákl. prenesená",J224,0)</f>
        <v>0</v>
      </c>
      <c r="BH224" s="161">
        <f t="shared" ref="BH224:BH232" si="67">IF(N224="zníž. prenesená",J224,0)</f>
        <v>0</v>
      </c>
      <c r="BI224" s="161">
        <f t="shared" ref="BI224:BI232" si="68">IF(N224="nulová",J224,0)</f>
        <v>0</v>
      </c>
      <c r="BJ224" s="14" t="s">
        <v>139</v>
      </c>
      <c r="BK224" s="161">
        <f t="shared" ref="BK224:BK232" si="69">ROUND(I224*H224,2)</f>
        <v>0</v>
      </c>
      <c r="BL224" s="14" t="s">
        <v>154</v>
      </c>
      <c r="BM224" s="160" t="s">
        <v>430</v>
      </c>
    </row>
    <row r="225" spans="1:65" s="2" customFormat="1" ht="24.2" customHeight="1">
      <c r="A225" s="29"/>
      <c r="B225" s="147"/>
      <c r="C225" s="148" t="s">
        <v>431</v>
      </c>
      <c r="D225" s="148" t="s">
        <v>134</v>
      </c>
      <c r="E225" s="149" t="s">
        <v>432</v>
      </c>
      <c r="F225" s="150" t="s">
        <v>433</v>
      </c>
      <c r="G225" s="151" t="s">
        <v>158</v>
      </c>
      <c r="H225" s="152">
        <v>23</v>
      </c>
      <c r="I225" s="153"/>
      <c r="J225" s="154">
        <f t="shared" si="60"/>
        <v>0</v>
      </c>
      <c r="K225" s="155"/>
      <c r="L225" s="30"/>
      <c r="M225" s="156" t="s">
        <v>1</v>
      </c>
      <c r="N225" s="157" t="s">
        <v>40</v>
      </c>
      <c r="O225" s="58"/>
      <c r="P225" s="158">
        <f t="shared" si="61"/>
        <v>0</v>
      </c>
      <c r="Q225" s="158">
        <v>1.0000000000000001E-5</v>
      </c>
      <c r="R225" s="158">
        <f t="shared" si="62"/>
        <v>2.3000000000000001E-4</v>
      </c>
      <c r="S225" s="158">
        <v>0</v>
      </c>
      <c r="T225" s="159">
        <f t="shared" si="63"/>
        <v>0</v>
      </c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R225" s="160" t="s">
        <v>154</v>
      </c>
      <c r="AT225" s="160" t="s">
        <v>134</v>
      </c>
      <c r="AU225" s="160" t="s">
        <v>139</v>
      </c>
      <c r="AY225" s="14" t="s">
        <v>131</v>
      </c>
      <c r="BE225" s="161">
        <f t="shared" si="64"/>
        <v>0</v>
      </c>
      <c r="BF225" s="161">
        <f t="shared" si="65"/>
        <v>0</v>
      </c>
      <c r="BG225" s="161">
        <f t="shared" si="66"/>
        <v>0</v>
      </c>
      <c r="BH225" s="161">
        <f t="shared" si="67"/>
        <v>0</v>
      </c>
      <c r="BI225" s="161">
        <f t="shared" si="68"/>
        <v>0</v>
      </c>
      <c r="BJ225" s="14" t="s">
        <v>139</v>
      </c>
      <c r="BK225" s="161">
        <f t="shared" si="69"/>
        <v>0</v>
      </c>
      <c r="BL225" s="14" t="s">
        <v>154</v>
      </c>
      <c r="BM225" s="160" t="s">
        <v>434</v>
      </c>
    </row>
    <row r="226" spans="1:65" s="2" customFormat="1" ht="24.2" customHeight="1">
      <c r="A226" s="29"/>
      <c r="B226" s="147"/>
      <c r="C226" s="148" t="s">
        <v>272</v>
      </c>
      <c r="D226" s="148" t="s">
        <v>134</v>
      </c>
      <c r="E226" s="149" t="s">
        <v>435</v>
      </c>
      <c r="F226" s="150" t="s">
        <v>436</v>
      </c>
      <c r="G226" s="151" t="s">
        <v>137</v>
      </c>
      <c r="H226" s="152">
        <v>63.927999999999997</v>
      </c>
      <c r="I226" s="153"/>
      <c r="J226" s="154">
        <f t="shared" si="60"/>
        <v>0</v>
      </c>
      <c r="K226" s="155"/>
      <c r="L226" s="30"/>
      <c r="M226" s="156" t="s">
        <v>1</v>
      </c>
      <c r="N226" s="157" t="s">
        <v>40</v>
      </c>
      <c r="O226" s="58"/>
      <c r="P226" s="158">
        <f t="shared" si="61"/>
        <v>0</v>
      </c>
      <c r="Q226" s="158">
        <v>2.0000000000000002E-5</v>
      </c>
      <c r="R226" s="158">
        <f t="shared" si="62"/>
        <v>1.27856E-3</v>
      </c>
      <c r="S226" s="158">
        <v>0</v>
      </c>
      <c r="T226" s="159">
        <f t="shared" si="63"/>
        <v>0</v>
      </c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R226" s="160" t="s">
        <v>154</v>
      </c>
      <c r="AT226" s="160" t="s">
        <v>134</v>
      </c>
      <c r="AU226" s="160" t="s">
        <v>139</v>
      </c>
      <c r="AY226" s="14" t="s">
        <v>131</v>
      </c>
      <c r="BE226" s="161">
        <f t="shared" si="64"/>
        <v>0</v>
      </c>
      <c r="BF226" s="161">
        <f t="shared" si="65"/>
        <v>0</v>
      </c>
      <c r="BG226" s="161">
        <f t="shared" si="66"/>
        <v>0</v>
      </c>
      <c r="BH226" s="161">
        <f t="shared" si="67"/>
        <v>0</v>
      </c>
      <c r="BI226" s="161">
        <f t="shared" si="68"/>
        <v>0</v>
      </c>
      <c r="BJ226" s="14" t="s">
        <v>139</v>
      </c>
      <c r="BK226" s="161">
        <f t="shared" si="69"/>
        <v>0</v>
      </c>
      <c r="BL226" s="14" t="s">
        <v>154</v>
      </c>
      <c r="BM226" s="160" t="s">
        <v>437</v>
      </c>
    </row>
    <row r="227" spans="1:65" s="2" customFormat="1" ht="16.5" customHeight="1">
      <c r="A227" s="29"/>
      <c r="B227" s="147"/>
      <c r="C227" s="162" t="s">
        <v>438</v>
      </c>
      <c r="D227" s="162" t="s">
        <v>166</v>
      </c>
      <c r="E227" s="163" t="s">
        <v>439</v>
      </c>
      <c r="F227" s="164" t="s">
        <v>440</v>
      </c>
      <c r="G227" s="165" t="s">
        <v>137</v>
      </c>
      <c r="H227" s="166">
        <v>65.206999999999994</v>
      </c>
      <c r="I227" s="167"/>
      <c r="J227" s="168">
        <f t="shared" si="60"/>
        <v>0</v>
      </c>
      <c r="K227" s="169"/>
      <c r="L227" s="170"/>
      <c r="M227" s="171" t="s">
        <v>1</v>
      </c>
      <c r="N227" s="172" t="s">
        <v>40</v>
      </c>
      <c r="O227" s="58"/>
      <c r="P227" s="158">
        <f t="shared" si="61"/>
        <v>0</v>
      </c>
      <c r="Q227" s="158">
        <v>0</v>
      </c>
      <c r="R227" s="158">
        <f t="shared" si="62"/>
        <v>0</v>
      </c>
      <c r="S227" s="158">
        <v>0</v>
      </c>
      <c r="T227" s="159">
        <f t="shared" si="63"/>
        <v>0</v>
      </c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R227" s="160" t="s">
        <v>187</v>
      </c>
      <c r="AT227" s="160" t="s">
        <v>166</v>
      </c>
      <c r="AU227" s="160" t="s">
        <v>139</v>
      </c>
      <c r="AY227" s="14" t="s">
        <v>131</v>
      </c>
      <c r="BE227" s="161">
        <f t="shared" si="64"/>
        <v>0</v>
      </c>
      <c r="BF227" s="161">
        <f t="shared" si="65"/>
        <v>0</v>
      </c>
      <c r="BG227" s="161">
        <f t="shared" si="66"/>
        <v>0</v>
      </c>
      <c r="BH227" s="161">
        <f t="shared" si="67"/>
        <v>0</v>
      </c>
      <c r="BI227" s="161">
        <f t="shared" si="68"/>
        <v>0</v>
      </c>
      <c r="BJ227" s="14" t="s">
        <v>139</v>
      </c>
      <c r="BK227" s="161">
        <f t="shared" si="69"/>
        <v>0</v>
      </c>
      <c r="BL227" s="14" t="s">
        <v>154</v>
      </c>
      <c r="BM227" s="160" t="s">
        <v>441</v>
      </c>
    </row>
    <row r="228" spans="1:65" s="2" customFormat="1" ht="21.75" customHeight="1">
      <c r="A228" s="29"/>
      <c r="B228" s="147"/>
      <c r="C228" s="148" t="s">
        <v>275</v>
      </c>
      <c r="D228" s="148" t="s">
        <v>134</v>
      </c>
      <c r="E228" s="149" t="s">
        <v>442</v>
      </c>
      <c r="F228" s="150" t="s">
        <v>443</v>
      </c>
      <c r="G228" s="151" t="s">
        <v>137</v>
      </c>
      <c r="H228" s="152">
        <v>63.927999999999997</v>
      </c>
      <c r="I228" s="153"/>
      <c r="J228" s="154">
        <f t="shared" si="60"/>
        <v>0</v>
      </c>
      <c r="K228" s="155"/>
      <c r="L228" s="30"/>
      <c r="M228" s="156" t="s">
        <v>1</v>
      </c>
      <c r="N228" s="157" t="s">
        <v>40</v>
      </c>
      <c r="O228" s="58"/>
      <c r="P228" s="158">
        <f t="shared" si="61"/>
        <v>0</v>
      </c>
      <c r="Q228" s="158">
        <v>0</v>
      </c>
      <c r="R228" s="158">
        <f t="shared" si="62"/>
        <v>0</v>
      </c>
      <c r="S228" s="158">
        <v>0</v>
      </c>
      <c r="T228" s="159">
        <f t="shared" si="63"/>
        <v>0</v>
      </c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R228" s="160" t="s">
        <v>154</v>
      </c>
      <c r="AT228" s="160" t="s">
        <v>134</v>
      </c>
      <c r="AU228" s="160" t="s">
        <v>139</v>
      </c>
      <c r="AY228" s="14" t="s">
        <v>131</v>
      </c>
      <c r="BE228" s="161">
        <f t="shared" si="64"/>
        <v>0</v>
      </c>
      <c r="BF228" s="161">
        <f t="shared" si="65"/>
        <v>0</v>
      </c>
      <c r="BG228" s="161">
        <f t="shared" si="66"/>
        <v>0</v>
      </c>
      <c r="BH228" s="161">
        <f t="shared" si="67"/>
        <v>0</v>
      </c>
      <c r="BI228" s="161">
        <f t="shared" si="68"/>
        <v>0</v>
      </c>
      <c r="BJ228" s="14" t="s">
        <v>139</v>
      </c>
      <c r="BK228" s="161">
        <f t="shared" si="69"/>
        <v>0</v>
      </c>
      <c r="BL228" s="14" t="s">
        <v>154</v>
      </c>
      <c r="BM228" s="160" t="s">
        <v>444</v>
      </c>
    </row>
    <row r="229" spans="1:65" s="2" customFormat="1" ht="16.5" customHeight="1">
      <c r="A229" s="29"/>
      <c r="B229" s="147"/>
      <c r="C229" s="162" t="s">
        <v>445</v>
      </c>
      <c r="D229" s="162" t="s">
        <v>166</v>
      </c>
      <c r="E229" s="163" t="s">
        <v>446</v>
      </c>
      <c r="F229" s="164" t="s">
        <v>447</v>
      </c>
      <c r="G229" s="165" t="s">
        <v>137</v>
      </c>
      <c r="H229" s="166">
        <v>65.846000000000004</v>
      </c>
      <c r="I229" s="167"/>
      <c r="J229" s="168">
        <f t="shared" si="60"/>
        <v>0</v>
      </c>
      <c r="K229" s="169"/>
      <c r="L229" s="170"/>
      <c r="M229" s="171" t="s">
        <v>1</v>
      </c>
      <c r="N229" s="172" t="s">
        <v>40</v>
      </c>
      <c r="O229" s="58"/>
      <c r="P229" s="158">
        <f t="shared" si="61"/>
        <v>0</v>
      </c>
      <c r="Q229" s="158">
        <v>1E-4</v>
      </c>
      <c r="R229" s="158">
        <f t="shared" si="62"/>
        <v>6.5846000000000003E-3</v>
      </c>
      <c r="S229" s="158">
        <v>0</v>
      </c>
      <c r="T229" s="159">
        <f t="shared" si="63"/>
        <v>0</v>
      </c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R229" s="160" t="s">
        <v>187</v>
      </c>
      <c r="AT229" s="160" t="s">
        <v>166</v>
      </c>
      <c r="AU229" s="160" t="s">
        <v>139</v>
      </c>
      <c r="AY229" s="14" t="s">
        <v>131</v>
      </c>
      <c r="BE229" s="161">
        <f t="shared" si="64"/>
        <v>0</v>
      </c>
      <c r="BF229" s="161">
        <f t="shared" si="65"/>
        <v>0</v>
      </c>
      <c r="BG229" s="161">
        <f t="shared" si="66"/>
        <v>0</v>
      </c>
      <c r="BH229" s="161">
        <f t="shared" si="67"/>
        <v>0</v>
      </c>
      <c r="BI229" s="161">
        <f t="shared" si="68"/>
        <v>0</v>
      </c>
      <c r="BJ229" s="14" t="s">
        <v>139</v>
      </c>
      <c r="BK229" s="161">
        <f t="shared" si="69"/>
        <v>0</v>
      </c>
      <c r="BL229" s="14" t="s">
        <v>154</v>
      </c>
      <c r="BM229" s="160" t="s">
        <v>448</v>
      </c>
    </row>
    <row r="230" spans="1:65" s="2" customFormat="1" ht="24.2" customHeight="1">
      <c r="A230" s="29"/>
      <c r="B230" s="147"/>
      <c r="C230" s="148" t="s">
        <v>282</v>
      </c>
      <c r="D230" s="148" t="s">
        <v>134</v>
      </c>
      <c r="E230" s="149" t="s">
        <v>449</v>
      </c>
      <c r="F230" s="150" t="s">
        <v>450</v>
      </c>
      <c r="G230" s="151" t="s">
        <v>137</v>
      </c>
      <c r="H230" s="152">
        <v>63.927999999999997</v>
      </c>
      <c r="I230" s="153"/>
      <c r="J230" s="154">
        <f t="shared" si="60"/>
        <v>0</v>
      </c>
      <c r="K230" s="155"/>
      <c r="L230" s="30"/>
      <c r="M230" s="156" t="s">
        <v>1</v>
      </c>
      <c r="N230" s="157" t="s">
        <v>40</v>
      </c>
      <c r="O230" s="58"/>
      <c r="P230" s="158">
        <f t="shared" si="61"/>
        <v>0</v>
      </c>
      <c r="Q230" s="158">
        <v>0</v>
      </c>
      <c r="R230" s="158">
        <f t="shared" si="62"/>
        <v>0</v>
      </c>
      <c r="S230" s="158">
        <v>0</v>
      </c>
      <c r="T230" s="159">
        <f t="shared" si="63"/>
        <v>0</v>
      </c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R230" s="160" t="s">
        <v>154</v>
      </c>
      <c r="AT230" s="160" t="s">
        <v>134</v>
      </c>
      <c r="AU230" s="160" t="s">
        <v>139</v>
      </c>
      <c r="AY230" s="14" t="s">
        <v>131</v>
      </c>
      <c r="BE230" s="161">
        <f t="shared" si="64"/>
        <v>0</v>
      </c>
      <c r="BF230" s="161">
        <f t="shared" si="65"/>
        <v>0</v>
      </c>
      <c r="BG230" s="161">
        <f t="shared" si="66"/>
        <v>0</v>
      </c>
      <c r="BH230" s="161">
        <f t="shared" si="67"/>
        <v>0</v>
      </c>
      <c r="BI230" s="161">
        <f t="shared" si="68"/>
        <v>0</v>
      </c>
      <c r="BJ230" s="14" t="s">
        <v>139</v>
      </c>
      <c r="BK230" s="161">
        <f t="shared" si="69"/>
        <v>0</v>
      </c>
      <c r="BL230" s="14" t="s">
        <v>154</v>
      </c>
      <c r="BM230" s="160" t="s">
        <v>451</v>
      </c>
    </row>
    <row r="231" spans="1:65" s="2" customFormat="1" ht="24.2" customHeight="1">
      <c r="A231" s="29"/>
      <c r="B231" s="147"/>
      <c r="C231" s="162" t="s">
        <v>452</v>
      </c>
      <c r="D231" s="162" t="s">
        <v>166</v>
      </c>
      <c r="E231" s="163" t="s">
        <v>453</v>
      </c>
      <c r="F231" s="164" t="s">
        <v>454</v>
      </c>
      <c r="G231" s="165" t="s">
        <v>137</v>
      </c>
      <c r="H231" s="166">
        <v>65.846000000000004</v>
      </c>
      <c r="I231" s="167"/>
      <c r="J231" s="168">
        <f t="shared" si="60"/>
        <v>0</v>
      </c>
      <c r="K231" s="169"/>
      <c r="L231" s="170"/>
      <c r="M231" s="171" t="s">
        <v>1</v>
      </c>
      <c r="N231" s="172" t="s">
        <v>40</v>
      </c>
      <c r="O231" s="58"/>
      <c r="P231" s="158">
        <f t="shared" si="61"/>
        <v>0</v>
      </c>
      <c r="Q231" s="158">
        <v>8.0000000000000007E-5</v>
      </c>
      <c r="R231" s="158">
        <f t="shared" si="62"/>
        <v>5.2676800000000011E-3</v>
      </c>
      <c r="S231" s="158">
        <v>0</v>
      </c>
      <c r="T231" s="159">
        <f t="shared" si="63"/>
        <v>0</v>
      </c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R231" s="160" t="s">
        <v>187</v>
      </c>
      <c r="AT231" s="160" t="s">
        <v>166</v>
      </c>
      <c r="AU231" s="160" t="s">
        <v>139</v>
      </c>
      <c r="AY231" s="14" t="s">
        <v>131</v>
      </c>
      <c r="BE231" s="161">
        <f t="shared" si="64"/>
        <v>0</v>
      </c>
      <c r="BF231" s="161">
        <f t="shared" si="65"/>
        <v>0</v>
      </c>
      <c r="BG231" s="161">
        <f t="shared" si="66"/>
        <v>0</v>
      </c>
      <c r="BH231" s="161">
        <f t="shared" si="67"/>
        <v>0</v>
      </c>
      <c r="BI231" s="161">
        <f t="shared" si="68"/>
        <v>0</v>
      </c>
      <c r="BJ231" s="14" t="s">
        <v>139</v>
      </c>
      <c r="BK231" s="161">
        <f t="shared" si="69"/>
        <v>0</v>
      </c>
      <c r="BL231" s="14" t="s">
        <v>154</v>
      </c>
      <c r="BM231" s="160" t="s">
        <v>455</v>
      </c>
    </row>
    <row r="232" spans="1:65" s="2" customFormat="1" ht="24.2" customHeight="1">
      <c r="A232" s="29"/>
      <c r="B232" s="147"/>
      <c r="C232" s="148" t="s">
        <v>285</v>
      </c>
      <c r="D232" s="148" t="s">
        <v>134</v>
      </c>
      <c r="E232" s="149" t="s">
        <v>456</v>
      </c>
      <c r="F232" s="150" t="s">
        <v>457</v>
      </c>
      <c r="G232" s="151" t="s">
        <v>255</v>
      </c>
      <c r="H232" s="173"/>
      <c r="I232" s="153"/>
      <c r="J232" s="154">
        <f t="shared" si="60"/>
        <v>0</v>
      </c>
      <c r="K232" s="155"/>
      <c r="L232" s="30"/>
      <c r="M232" s="156" t="s">
        <v>1</v>
      </c>
      <c r="N232" s="157" t="s">
        <v>40</v>
      </c>
      <c r="O232" s="58"/>
      <c r="P232" s="158">
        <f t="shared" si="61"/>
        <v>0</v>
      </c>
      <c r="Q232" s="158">
        <v>0</v>
      </c>
      <c r="R232" s="158">
        <f t="shared" si="62"/>
        <v>0</v>
      </c>
      <c r="S232" s="158">
        <v>0</v>
      </c>
      <c r="T232" s="159">
        <f t="shared" si="63"/>
        <v>0</v>
      </c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R232" s="160" t="s">
        <v>154</v>
      </c>
      <c r="AT232" s="160" t="s">
        <v>134</v>
      </c>
      <c r="AU232" s="160" t="s">
        <v>139</v>
      </c>
      <c r="AY232" s="14" t="s">
        <v>131</v>
      </c>
      <c r="BE232" s="161">
        <f t="shared" si="64"/>
        <v>0</v>
      </c>
      <c r="BF232" s="161">
        <f t="shared" si="65"/>
        <v>0</v>
      </c>
      <c r="BG232" s="161">
        <f t="shared" si="66"/>
        <v>0</v>
      </c>
      <c r="BH232" s="161">
        <f t="shared" si="67"/>
        <v>0</v>
      </c>
      <c r="BI232" s="161">
        <f t="shared" si="68"/>
        <v>0</v>
      </c>
      <c r="BJ232" s="14" t="s">
        <v>139</v>
      </c>
      <c r="BK232" s="161">
        <f t="shared" si="69"/>
        <v>0</v>
      </c>
      <c r="BL232" s="14" t="s">
        <v>154</v>
      </c>
      <c r="BM232" s="160" t="s">
        <v>458</v>
      </c>
    </row>
    <row r="233" spans="1:65" s="12" customFormat="1" ht="22.9" customHeight="1">
      <c r="B233" s="134"/>
      <c r="D233" s="135" t="s">
        <v>73</v>
      </c>
      <c r="E233" s="145" t="s">
        <v>459</v>
      </c>
      <c r="F233" s="145" t="s">
        <v>460</v>
      </c>
      <c r="I233" s="137"/>
      <c r="J233" s="146">
        <f>BK233</f>
        <v>0</v>
      </c>
      <c r="L233" s="134"/>
      <c r="M233" s="139"/>
      <c r="N233" s="140"/>
      <c r="O233" s="140"/>
      <c r="P233" s="141">
        <f>SUM(P234:P235)</f>
        <v>0</v>
      </c>
      <c r="Q233" s="140"/>
      <c r="R233" s="141">
        <f>SUM(R234:R235)</f>
        <v>0</v>
      </c>
      <c r="S233" s="140"/>
      <c r="T233" s="142">
        <f>SUM(T234:T235)</f>
        <v>0.14450399999999999</v>
      </c>
      <c r="AR233" s="135" t="s">
        <v>139</v>
      </c>
      <c r="AT233" s="143" t="s">
        <v>73</v>
      </c>
      <c r="AU233" s="143" t="s">
        <v>82</v>
      </c>
      <c r="AY233" s="135" t="s">
        <v>131</v>
      </c>
      <c r="BK233" s="144">
        <f>SUM(BK234:BK235)</f>
        <v>0</v>
      </c>
    </row>
    <row r="234" spans="1:65" s="2" customFormat="1" ht="16.5" customHeight="1">
      <c r="A234" s="29"/>
      <c r="B234" s="147"/>
      <c r="C234" s="148" t="s">
        <v>461</v>
      </c>
      <c r="D234" s="148" t="s">
        <v>134</v>
      </c>
      <c r="E234" s="149" t="s">
        <v>462</v>
      </c>
      <c r="F234" s="150" t="s">
        <v>463</v>
      </c>
      <c r="G234" s="151" t="s">
        <v>158</v>
      </c>
      <c r="H234" s="152">
        <v>69.94</v>
      </c>
      <c r="I234" s="153"/>
      <c r="J234" s="154">
        <f>ROUND(I234*H234,2)</f>
        <v>0</v>
      </c>
      <c r="K234" s="155"/>
      <c r="L234" s="30"/>
      <c r="M234" s="156" t="s">
        <v>1</v>
      </c>
      <c r="N234" s="157" t="s">
        <v>40</v>
      </c>
      <c r="O234" s="58"/>
      <c r="P234" s="158">
        <f>O234*H234</f>
        <v>0</v>
      </c>
      <c r="Q234" s="158">
        <v>0</v>
      </c>
      <c r="R234" s="158">
        <f>Q234*H234</f>
        <v>0</v>
      </c>
      <c r="S234" s="158">
        <v>1E-3</v>
      </c>
      <c r="T234" s="159">
        <f>S234*H234</f>
        <v>6.9940000000000002E-2</v>
      </c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R234" s="160" t="s">
        <v>154</v>
      </c>
      <c r="AT234" s="160" t="s">
        <v>134</v>
      </c>
      <c r="AU234" s="160" t="s">
        <v>139</v>
      </c>
      <c r="AY234" s="14" t="s">
        <v>131</v>
      </c>
      <c r="BE234" s="161">
        <f>IF(N234="základná",J234,0)</f>
        <v>0</v>
      </c>
      <c r="BF234" s="161">
        <f>IF(N234="znížená",J234,0)</f>
        <v>0</v>
      </c>
      <c r="BG234" s="161">
        <f>IF(N234="zákl. prenesená",J234,0)</f>
        <v>0</v>
      </c>
      <c r="BH234" s="161">
        <f>IF(N234="zníž. prenesená",J234,0)</f>
        <v>0</v>
      </c>
      <c r="BI234" s="161">
        <f>IF(N234="nulová",J234,0)</f>
        <v>0</v>
      </c>
      <c r="BJ234" s="14" t="s">
        <v>139</v>
      </c>
      <c r="BK234" s="161">
        <f>ROUND(I234*H234,2)</f>
        <v>0</v>
      </c>
      <c r="BL234" s="14" t="s">
        <v>154</v>
      </c>
      <c r="BM234" s="160" t="s">
        <v>464</v>
      </c>
    </row>
    <row r="235" spans="1:65" s="2" customFormat="1" ht="24.2" customHeight="1">
      <c r="A235" s="29"/>
      <c r="B235" s="147"/>
      <c r="C235" s="148" t="s">
        <v>289</v>
      </c>
      <c r="D235" s="148" t="s">
        <v>134</v>
      </c>
      <c r="E235" s="149" t="s">
        <v>465</v>
      </c>
      <c r="F235" s="150" t="s">
        <v>466</v>
      </c>
      <c r="G235" s="151" t="s">
        <v>137</v>
      </c>
      <c r="H235" s="152">
        <v>74.563999999999993</v>
      </c>
      <c r="I235" s="153"/>
      <c r="J235" s="154">
        <f>ROUND(I235*H235,2)</f>
        <v>0</v>
      </c>
      <c r="K235" s="155"/>
      <c r="L235" s="30"/>
      <c r="M235" s="156" t="s">
        <v>1</v>
      </c>
      <c r="N235" s="157" t="s">
        <v>40</v>
      </c>
      <c r="O235" s="58"/>
      <c r="P235" s="158">
        <f>O235*H235</f>
        <v>0</v>
      </c>
      <c r="Q235" s="158">
        <v>0</v>
      </c>
      <c r="R235" s="158">
        <f>Q235*H235</f>
        <v>0</v>
      </c>
      <c r="S235" s="158">
        <v>1E-3</v>
      </c>
      <c r="T235" s="159">
        <f>S235*H235</f>
        <v>7.4563999999999991E-2</v>
      </c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R235" s="160" t="s">
        <v>154</v>
      </c>
      <c r="AT235" s="160" t="s">
        <v>134</v>
      </c>
      <c r="AU235" s="160" t="s">
        <v>139</v>
      </c>
      <c r="AY235" s="14" t="s">
        <v>131</v>
      </c>
      <c r="BE235" s="161">
        <f>IF(N235="základná",J235,0)</f>
        <v>0</v>
      </c>
      <c r="BF235" s="161">
        <f>IF(N235="znížená",J235,0)</f>
        <v>0</v>
      </c>
      <c r="BG235" s="161">
        <f>IF(N235="zákl. prenesená",J235,0)</f>
        <v>0</v>
      </c>
      <c r="BH235" s="161">
        <f>IF(N235="zníž. prenesená",J235,0)</f>
        <v>0</v>
      </c>
      <c r="BI235" s="161">
        <f>IF(N235="nulová",J235,0)</f>
        <v>0</v>
      </c>
      <c r="BJ235" s="14" t="s">
        <v>139</v>
      </c>
      <c r="BK235" s="161">
        <f>ROUND(I235*H235,2)</f>
        <v>0</v>
      </c>
      <c r="BL235" s="14" t="s">
        <v>154</v>
      </c>
      <c r="BM235" s="160" t="s">
        <v>467</v>
      </c>
    </row>
    <row r="236" spans="1:65" s="12" customFormat="1" ht="22.9" customHeight="1">
      <c r="B236" s="134"/>
      <c r="D236" s="135" t="s">
        <v>73</v>
      </c>
      <c r="E236" s="145" t="s">
        <v>468</v>
      </c>
      <c r="F236" s="145" t="s">
        <v>469</v>
      </c>
      <c r="I236" s="137"/>
      <c r="J236" s="146">
        <f>BK236</f>
        <v>0</v>
      </c>
      <c r="L236" s="134"/>
      <c r="M236" s="139"/>
      <c r="N236" s="140"/>
      <c r="O236" s="140"/>
      <c r="P236" s="141">
        <f>SUM(P237:P239)</f>
        <v>0</v>
      </c>
      <c r="Q236" s="140"/>
      <c r="R236" s="141">
        <f>SUM(R237:R239)</f>
        <v>0</v>
      </c>
      <c r="S236" s="140"/>
      <c r="T236" s="142">
        <f>SUM(T237:T239)</f>
        <v>0</v>
      </c>
      <c r="AR236" s="135" t="s">
        <v>139</v>
      </c>
      <c r="AT236" s="143" t="s">
        <v>73</v>
      </c>
      <c r="AU236" s="143" t="s">
        <v>82</v>
      </c>
      <c r="AY236" s="135" t="s">
        <v>131</v>
      </c>
      <c r="BK236" s="144">
        <f>SUM(BK237:BK239)</f>
        <v>0</v>
      </c>
    </row>
    <row r="237" spans="1:65" s="2" customFormat="1" ht="24.2" customHeight="1">
      <c r="A237" s="29"/>
      <c r="B237" s="147"/>
      <c r="C237" s="148" t="s">
        <v>470</v>
      </c>
      <c r="D237" s="148" t="s">
        <v>134</v>
      </c>
      <c r="E237" s="149" t="s">
        <v>471</v>
      </c>
      <c r="F237" s="150" t="s">
        <v>472</v>
      </c>
      <c r="G237" s="151" t="s">
        <v>137</v>
      </c>
      <c r="H237" s="152">
        <v>36.655999999999999</v>
      </c>
      <c r="I237" s="153"/>
      <c r="J237" s="154">
        <f>ROUND(I237*H237,2)</f>
        <v>0</v>
      </c>
      <c r="K237" s="155"/>
      <c r="L237" s="30"/>
      <c r="M237" s="156" t="s">
        <v>1</v>
      </c>
      <c r="N237" s="157" t="s">
        <v>40</v>
      </c>
      <c r="O237" s="58"/>
      <c r="P237" s="158">
        <f>O237*H237</f>
        <v>0</v>
      </c>
      <c r="Q237" s="158">
        <v>0</v>
      </c>
      <c r="R237" s="158">
        <f>Q237*H237</f>
        <v>0</v>
      </c>
      <c r="S237" s="158">
        <v>0</v>
      </c>
      <c r="T237" s="159">
        <f>S237*H237</f>
        <v>0</v>
      </c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R237" s="160" t="s">
        <v>154</v>
      </c>
      <c r="AT237" s="160" t="s">
        <v>134</v>
      </c>
      <c r="AU237" s="160" t="s">
        <v>139</v>
      </c>
      <c r="AY237" s="14" t="s">
        <v>131</v>
      </c>
      <c r="BE237" s="161">
        <f>IF(N237="základná",J237,0)</f>
        <v>0</v>
      </c>
      <c r="BF237" s="161">
        <f>IF(N237="znížená",J237,0)</f>
        <v>0</v>
      </c>
      <c r="BG237" s="161">
        <f>IF(N237="zákl. prenesená",J237,0)</f>
        <v>0</v>
      </c>
      <c r="BH237" s="161">
        <f>IF(N237="zníž. prenesená",J237,0)</f>
        <v>0</v>
      </c>
      <c r="BI237" s="161">
        <f>IF(N237="nulová",J237,0)</f>
        <v>0</v>
      </c>
      <c r="BJ237" s="14" t="s">
        <v>139</v>
      </c>
      <c r="BK237" s="161">
        <f>ROUND(I237*H237,2)</f>
        <v>0</v>
      </c>
      <c r="BL237" s="14" t="s">
        <v>154</v>
      </c>
      <c r="BM237" s="160" t="s">
        <v>473</v>
      </c>
    </row>
    <row r="238" spans="1:65" s="2" customFormat="1" ht="16.5" customHeight="1">
      <c r="A238" s="29"/>
      <c r="B238" s="147"/>
      <c r="C238" s="162" t="s">
        <v>293</v>
      </c>
      <c r="D238" s="162" t="s">
        <v>166</v>
      </c>
      <c r="E238" s="163" t="s">
        <v>474</v>
      </c>
      <c r="F238" s="164" t="s">
        <v>475</v>
      </c>
      <c r="G238" s="165" t="s">
        <v>137</v>
      </c>
      <c r="H238" s="166">
        <v>39.588000000000001</v>
      </c>
      <c r="I238" s="167"/>
      <c r="J238" s="168">
        <f>ROUND(I238*H238,2)</f>
        <v>0</v>
      </c>
      <c r="K238" s="169"/>
      <c r="L238" s="170"/>
      <c r="M238" s="171" t="s">
        <v>1</v>
      </c>
      <c r="N238" s="172" t="s">
        <v>40</v>
      </c>
      <c r="O238" s="58"/>
      <c r="P238" s="158">
        <f>O238*H238</f>
        <v>0</v>
      </c>
      <c r="Q238" s="158">
        <v>0</v>
      </c>
      <c r="R238" s="158">
        <f>Q238*H238</f>
        <v>0</v>
      </c>
      <c r="S238" s="158">
        <v>0</v>
      </c>
      <c r="T238" s="159">
        <f>S238*H238</f>
        <v>0</v>
      </c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R238" s="160" t="s">
        <v>187</v>
      </c>
      <c r="AT238" s="160" t="s">
        <v>166</v>
      </c>
      <c r="AU238" s="160" t="s">
        <v>139</v>
      </c>
      <c r="AY238" s="14" t="s">
        <v>131</v>
      </c>
      <c r="BE238" s="161">
        <f>IF(N238="základná",J238,0)</f>
        <v>0</v>
      </c>
      <c r="BF238" s="161">
        <f>IF(N238="znížená",J238,0)</f>
        <v>0</v>
      </c>
      <c r="BG238" s="161">
        <f>IF(N238="zákl. prenesená",J238,0)</f>
        <v>0</v>
      </c>
      <c r="BH238" s="161">
        <f>IF(N238="zníž. prenesená",J238,0)</f>
        <v>0</v>
      </c>
      <c r="BI238" s="161">
        <f>IF(N238="nulová",J238,0)</f>
        <v>0</v>
      </c>
      <c r="BJ238" s="14" t="s">
        <v>139</v>
      </c>
      <c r="BK238" s="161">
        <f>ROUND(I238*H238,2)</f>
        <v>0</v>
      </c>
      <c r="BL238" s="14" t="s">
        <v>154</v>
      </c>
      <c r="BM238" s="160" t="s">
        <v>476</v>
      </c>
    </row>
    <row r="239" spans="1:65" s="2" customFormat="1" ht="24.2" customHeight="1">
      <c r="A239" s="29"/>
      <c r="B239" s="147"/>
      <c r="C239" s="148" t="s">
        <v>477</v>
      </c>
      <c r="D239" s="148" t="s">
        <v>134</v>
      </c>
      <c r="E239" s="149" t="s">
        <v>478</v>
      </c>
      <c r="F239" s="150" t="s">
        <v>479</v>
      </c>
      <c r="G239" s="151" t="s">
        <v>255</v>
      </c>
      <c r="H239" s="173"/>
      <c r="I239" s="153"/>
      <c r="J239" s="154">
        <f>ROUND(I239*H239,2)</f>
        <v>0</v>
      </c>
      <c r="K239" s="155"/>
      <c r="L239" s="30"/>
      <c r="M239" s="156" t="s">
        <v>1</v>
      </c>
      <c r="N239" s="157" t="s">
        <v>40</v>
      </c>
      <c r="O239" s="58"/>
      <c r="P239" s="158">
        <f>O239*H239</f>
        <v>0</v>
      </c>
      <c r="Q239" s="158">
        <v>0</v>
      </c>
      <c r="R239" s="158">
        <f>Q239*H239</f>
        <v>0</v>
      </c>
      <c r="S239" s="158">
        <v>0</v>
      </c>
      <c r="T239" s="159">
        <f>S239*H239</f>
        <v>0</v>
      </c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R239" s="160" t="s">
        <v>154</v>
      </c>
      <c r="AT239" s="160" t="s">
        <v>134</v>
      </c>
      <c r="AU239" s="160" t="s">
        <v>139</v>
      </c>
      <c r="AY239" s="14" t="s">
        <v>131</v>
      </c>
      <c r="BE239" s="161">
        <f>IF(N239="základná",J239,0)</f>
        <v>0</v>
      </c>
      <c r="BF239" s="161">
        <f>IF(N239="znížená",J239,0)</f>
        <v>0</v>
      </c>
      <c r="BG239" s="161">
        <f>IF(N239="zákl. prenesená",J239,0)</f>
        <v>0</v>
      </c>
      <c r="BH239" s="161">
        <f>IF(N239="zníž. prenesená",J239,0)</f>
        <v>0</v>
      </c>
      <c r="BI239" s="161">
        <f>IF(N239="nulová",J239,0)</f>
        <v>0</v>
      </c>
      <c r="BJ239" s="14" t="s">
        <v>139</v>
      </c>
      <c r="BK239" s="161">
        <f>ROUND(I239*H239,2)</f>
        <v>0</v>
      </c>
      <c r="BL239" s="14" t="s">
        <v>154</v>
      </c>
      <c r="BM239" s="160" t="s">
        <v>480</v>
      </c>
    </row>
    <row r="240" spans="1:65" s="12" customFormat="1" ht="22.9" customHeight="1">
      <c r="B240" s="134"/>
      <c r="D240" s="135" t="s">
        <v>73</v>
      </c>
      <c r="E240" s="145" t="s">
        <v>481</v>
      </c>
      <c r="F240" s="145" t="s">
        <v>482</v>
      </c>
      <c r="I240" s="137"/>
      <c r="J240" s="146">
        <f>BK240</f>
        <v>0</v>
      </c>
      <c r="L240" s="134"/>
      <c r="M240" s="139"/>
      <c r="N240" s="140"/>
      <c r="O240" s="140"/>
      <c r="P240" s="141">
        <f>SUM(P241:P242)</f>
        <v>0</v>
      </c>
      <c r="Q240" s="140"/>
      <c r="R240" s="141">
        <f>SUM(R241:R242)</f>
        <v>3.0528E-3</v>
      </c>
      <c r="S240" s="140"/>
      <c r="T240" s="142">
        <f>SUM(T241:T242)</f>
        <v>0</v>
      </c>
      <c r="AR240" s="135" t="s">
        <v>139</v>
      </c>
      <c r="AT240" s="143" t="s">
        <v>73</v>
      </c>
      <c r="AU240" s="143" t="s">
        <v>82</v>
      </c>
      <c r="AY240" s="135" t="s">
        <v>131</v>
      </c>
      <c r="BK240" s="144">
        <f>SUM(BK241:BK242)</f>
        <v>0</v>
      </c>
    </row>
    <row r="241" spans="1:65" s="2" customFormat="1" ht="37.9" customHeight="1">
      <c r="A241" s="29"/>
      <c r="B241" s="147"/>
      <c r="C241" s="148" t="s">
        <v>297</v>
      </c>
      <c r="D241" s="148" t="s">
        <v>134</v>
      </c>
      <c r="E241" s="149" t="s">
        <v>483</v>
      </c>
      <c r="F241" s="150" t="s">
        <v>484</v>
      </c>
      <c r="G241" s="151" t="s">
        <v>137</v>
      </c>
      <c r="H241" s="152">
        <v>12.72</v>
      </c>
      <c r="I241" s="153"/>
      <c r="J241" s="154">
        <f>ROUND(I241*H241,2)</f>
        <v>0</v>
      </c>
      <c r="K241" s="155"/>
      <c r="L241" s="30"/>
      <c r="M241" s="156" t="s">
        <v>1</v>
      </c>
      <c r="N241" s="157" t="s">
        <v>40</v>
      </c>
      <c r="O241" s="58"/>
      <c r="P241" s="158">
        <f>O241*H241</f>
        <v>0</v>
      </c>
      <c r="Q241" s="158">
        <v>0</v>
      </c>
      <c r="R241" s="158">
        <f>Q241*H241</f>
        <v>0</v>
      </c>
      <c r="S241" s="158">
        <v>0</v>
      </c>
      <c r="T241" s="159">
        <f>S241*H241</f>
        <v>0</v>
      </c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R241" s="160" t="s">
        <v>154</v>
      </c>
      <c r="AT241" s="160" t="s">
        <v>134</v>
      </c>
      <c r="AU241" s="160" t="s">
        <v>139</v>
      </c>
      <c r="AY241" s="14" t="s">
        <v>131</v>
      </c>
      <c r="BE241" s="161">
        <f>IF(N241="základná",J241,0)</f>
        <v>0</v>
      </c>
      <c r="BF241" s="161">
        <f>IF(N241="znížená",J241,0)</f>
        <v>0</v>
      </c>
      <c r="BG241" s="161">
        <f>IF(N241="zákl. prenesená",J241,0)</f>
        <v>0</v>
      </c>
      <c r="BH241" s="161">
        <f>IF(N241="zníž. prenesená",J241,0)</f>
        <v>0</v>
      </c>
      <c r="BI241" s="161">
        <f>IF(N241="nulová",J241,0)</f>
        <v>0</v>
      </c>
      <c r="BJ241" s="14" t="s">
        <v>139</v>
      </c>
      <c r="BK241" s="161">
        <f>ROUND(I241*H241,2)</f>
        <v>0</v>
      </c>
      <c r="BL241" s="14" t="s">
        <v>154</v>
      </c>
      <c r="BM241" s="160" t="s">
        <v>485</v>
      </c>
    </row>
    <row r="242" spans="1:65" s="2" customFormat="1" ht="33" customHeight="1">
      <c r="A242" s="29"/>
      <c r="B242" s="147"/>
      <c r="C242" s="148" t="s">
        <v>486</v>
      </c>
      <c r="D242" s="148" t="s">
        <v>134</v>
      </c>
      <c r="E242" s="149" t="s">
        <v>487</v>
      </c>
      <c r="F242" s="150" t="s">
        <v>488</v>
      </c>
      <c r="G242" s="151" t="s">
        <v>137</v>
      </c>
      <c r="H242" s="152">
        <v>12.72</v>
      </c>
      <c r="I242" s="153"/>
      <c r="J242" s="154">
        <f>ROUND(I242*H242,2)</f>
        <v>0</v>
      </c>
      <c r="K242" s="155"/>
      <c r="L242" s="30"/>
      <c r="M242" s="156" t="s">
        <v>1</v>
      </c>
      <c r="N242" s="157" t="s">
        <v>40</v>
      </c>
      <c r="O242" s="58"/>
      <c r="P242" s="158">
        <f>O242*H242</f>
        <v>0</v>
      </c>
      <c r="Q242" s="158">
        <v>2.4000000000000001E-4</v>
      </c>
      <c r="R242" s="158">
        <f>Q242*H242</f>
        <v>3.0528E-3</v>
      </c>
      <c r="S242" s="158">
        <v>0</v>
      </c>
      <c r="T242" s="159">
        <f>S242*H242</f>
        <v>0</v>
      </c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R242" s="160" t="s">
        <v>154</v>
      </c>
      <c r="AT242" s="160" t="s">
        <v>134</v>
      </c>
      <c r="AU242" s="160" t="s">
        <v>139</v>
      </c>
      <c r="AY242" s="14" t="s">
        <v>131</v>
      </c>
      <c r="BE242" s="161">
        <f>IF(N242="základná",J242,0)</f>
        <v>0</v>
      </c>
      <c r="BF242" s="161">
        <f>IF(N242="znížená",J242,0)</f>
        <v>0</v>
      </c>
      <c r="BG242" s="161">
        <f>IF(N242="zákl. prenesená",J242,0)</f>
        <v>0</v>
      </c>
      <c r="BH242" s="161">
        <f>IF(N242="zníž. prenesená",J242,0)</f>
        <v>0</v>
      </c>
      <c r="BI242" s="161">
        <f>IF(N242="nulová",J242,0)</f>
        <v>0</v>
      </c>
      <c r="BJ242" s="14" t="s">
        <v>139</v>
      </c>
      <c r="BK242" s="161">
        <f>ROUND(I242*H242,2)</f>
        <v>0</v>
      </c>
      <c r="BL242" s="14" t="s">
        <v>154</v>
      </c>
      <c r="BM242" s="160" t="s">
        <v>489</v>
      </c>
    </row>
    <row r="243" spans="1:65" s="12" customFormat="1" ht="22.9" customHeight="1">
      <c r="B243" s="134"/>
      <c r="D243" s="135" t="s">
        <v>73</v>
      </c>
      <c r="E243" s="145" t="s">
        <v>490</v>
      </c>
      <c r="F243" s="145" t="s">
        <v>491</v>
      </c>
      <c r="I243" s="137"/>
      <c r="J243" s="146">
        <f>BK243</f>
        <v>0</v>
      </c>
      <c r="L243" s="134"/>
      <c r="M243" s="139"/>
      <c r="N243" s="140"/>
      <c r="O243" s="140"/>
      <c r="P243" s="141">
        <f>SUM(P244:P247)</f>
        <v>0</v>
      </c>
      <c r="Q243" s="140"/>
      <c r="R243" s="141">
        <f>SUM(R244:R247)</f>
        <v>0.10846617</v>
      </c>
      <c r="S243" s="140"/>
      <c r="T243" s="142">
        <f>SUM(T244:T247)</f>
        <v>0</v>
      </c>
      <c r="AR243" s="135" t="s">
        <v>139</v>
      </c>
      <c r="AT243" s="143" t="s">
        <v>73</v>
      </c>
      <c r="AU243" s="143" t="s">
        <v>82</v>
      </c>
      <c r="AY243" s="135" t="s">
        <v>131</v>
      </c>
      <c r="BK243" s="144">
        <f>SUM(BK244:BK247)</f>
        <v>0</v>
      </c>
    </row>
    <row r="244" spans="1:65" s="2" customFormat="1" ht="21.75" customHeight="1">
      <c r="A244" s="29"/>
      <c r="B244" s="147"/>
      <c r="C244" s="148" t="s">
        <v>301</v>
      </c>
      <c r="D244" s="148" t="s">
        <v>134</v>
      </c>
      <c r="E244" s="149" t="s">
        <v>492</v>
      </c>
      <c r="F244" s="150" t="s">
        <v>493</v>
      </c>
      <c r="G244" s="151" t="s">
        <v>194</v>
      </c>
      <c r="H244" s="152">
        <v>35</v>
      </c>
      <c r="I244" s="153"/>
      <c r="J244" s="154">
        <f>ROUND(I244*H244,2)</f>
        <v>0</v>
      </c>
      <c r="K244" s="155"/>
      <c r="L244" s="30"/>
      <c r="M244" s="156" t="s">
        <v>1</v>
      </c>
      <c r="N244" s="157" t="s">
        <v>40</v>
      </c>
      <c r="O244" s="58"/>
      <c r="P244" s="158">
        <f>O244*H244</f>
        <v>0</v>
      </c>
      <c r="Q244" s="158">
        <v>0</v>
      </c>
      <c r="R244" s="158">
        <f>Q244*H244</f>
        <v>0</v>
      </c>
      <c r="S244" s="158">
        <v>0</v>
      </c>
      <c r="T244" s="159">
        <f>S244*H244</f>
        <v>0</v>
      </c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R244" s="160" t="s">
        <v>154</v>
      </c>
      <c r="AT244" s="160" t="s">
        <v>134</v>
      </c>
      <c r="AU244" s="160" t="s">
        <v>139</v>
      </c>
      <c r="AY244" s="14" t="s">
        <v>131</v>
      </c>
      <c r="BE244" s="161">
        <f>IF(N244="základná",J244,0)</f>
        <v>0</v>
      </c>
      <c r="BF244" s="161">
        <f>IF(N244="znížená",J244,0)</f>
        <v>0</v>
      </c>
      <c r="BG244" s="161">
        <f>IF(N244="zákl. prenesená",J244,0)</f>
        <v>0</v>
      </c>
      <c r="BH244" s="161">
        <f>IF(N244="zníž. prenesená",J244,0)</f>
        <v>0</v>
      </c>
      <c r="BI244" s="161">
        <f>IF(N244="nulová",J244,0)</f>
        <v>0</v>
      </c>
      <c r="BJ244" s="14" t="s">
        <v>139</v>
      </c>
      <c r="BK244" s="161">
        <f>ROUND(I244*H244,2)</f>
        <v>0</v>
      </c>
      <c r="BL244" s="14" t="s">
        <v>154</v>
      </c>
      <c r="BM244" s="160" t="s">
        <v>494</v>
      </c>
    </row>
    <row r="245" spans="1:65" s="2" customFormat="1" ht="24.2" customHeight="1">
      <c r="A245" s="29"/>
      <c r="B245" s="147"/>
      <c r="C245" s="148" t="s">
        <v>495</v>
      </c>
      <c r="D245" s="148" t="s">
        <v>134</v>
      </c>
      <c r="E245" s="149" t="s">
        <v>496</v>
      </c>
      <c r="F245" s="150" t="s">
        <v>497</v>
      </c>
      <c r="G245" s="151" t="s">
        <v>158</v>
      </c>
      <c r="H245" s="152">
        <v>128.94999999999999</v>
      </c>
      <c r="I245" s="153"/>
      <c r="J245" s="154">
        <f>ROUND(I245*H245,2)</f>
        <v>0</v>
      </c>
      <c r="K245" s="155"/>
      <c r="L245" s="30"/>
      <c r="M245" s="156" t="s">
        <v>1</v>
      </c>
      <c r="N245" s="157" t="s">
        <v>40</v>
      </c>
      <c r="O245" s="58"/>
      <c r="P245" s="158">
        <f>O245*H245</f>
        <v>0</v>
      </c>
      <c r="Q245" s="158">
        <v>0</v>
      </c>
      <c r="R245" s="158">
        <f>Q245*H245</f>
        <v>0</v>
      </c>
      <c r="S245" s="158">
        <v>0</v>
      </c>
      <c r="T245" s="159">
        <f>S245*H245</f>
        <v>0</v>
      </c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R245" s="160" t="s">
        <v>154</v>
      </c>
      <c r="AT245" s="160" t="s">
        <v>134</v>
      </c>
      <c r="AU245" s="160" t="s">
        <v>139</v>
      </c>
      <c r="AY245" s="14" t="s">
        <v>131</v>
      </c>
      <c r="BE245" s="161">
        <f>IF(N245="základná",J245,0)</f>
        <v>0</v>
      </c>
      <c r="BF245" s="161">
        <f>IF(N245="znížená",J245,0)</f>
        <v>0</v>
      </c>
      <c r="BG245" s="161">
        <f>IF(N245="zákl. prenesená",J245,0)</f>
        <v>0</v>
      </c>
      <c r="BH245" s="161">
        <f>IF(N245="zníž. prenesená",J245,0)</f>
        <v>0</v>
      </c>
      <c r="BI245" s="161">
        <f>IF(N245="nulová",J245,0)</f>
        <v>0</v>
      </c>
      <c r="BJ245" s="14" t="s">
        <v>139</v>
      </c>
      <c r="BK245" s="161">
        <f>ROUND(I245*H245,2)</f>
        <v>0</v>
      </c>
      <c r="BL245" s="14" t="s">
        <v>154</v>
      </c>
      <c r="BM245" s="160" t="s">
        <v>498</v>
      </c>
    </row>
    <row r="246" spans="1:65" s="2" customFormat="1" ht="24.2" customHeight="1">
      <c r="A246" s="29"/>
      <c r="B246" s="147"/>
      <c r="C246" s="148" t="s">
        <v>305</v>
      </c>
      <c r="D246" s="148" t="s">
        <v>134</v>
      </c>
      <c r="E246" s="149" t="s">
        <v>499</v>
      </c>
      <c r="F246" s="150" t="s">
        <v>500</v>
      </c>
      <c r="G246" s="151" t="s">
        <v>137</v>
      </c>
      <c r="H246" s="152">
        <v>46.656999999999996</v>
      </c>
      <c r="I246" s="153"/>
      <c r="J246" s="154">
        <f>ROUND(I246*H246,2)</f>
        <v>0</v>
      </c>
      <c r="K246" s="155"/>
      <c r="L246" s="30"/>
      <c r="M246" s="156" t="s">
        <v>1</v>
      </c>
      <c r="N246" s="157" t="s">
        <v>40</v>
      </c>
      <c r="O246" s="58"/>
      <c r="P246" s="158">
        <f>O246*H246</f>
        <v>0</v>
      </c>
      <c r="Q246" s="158">
        <v>1.4999999999999999E-4</v>
      </c>
      <c r="R246" s="158">
        <f>Q246*H246</f>
        <v>6.9985499999999992E-3</v>
      </c>
      <c r="S246" s="158">
        <v>0</v>
      </c>
      <c r="T246" s="159">
        <f>S246*H246</f>
        <v>0</v>
      </c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R246" s="160" t="s">
        <v>154</v>
      </c>
      <c r="AT246" s="160" t="s">
        <v>134</v>
      </c>
      <c r="AU246" s="160" t="s">
        <v>139</v>
      </c>
      <c r="AY246" s="14" t="s">
        <v>131</v>
      </c>
      <c r="BE246" s="161">
        <f>IF(N246="základná",J246,0)</f>
        <v>0</v>
      </c>
      <c r="BF246" s="161">
        <f>IF(N246="znížená",J246,0)</f>
        <v>0</v>
      </c>
      <c r="BG246" s="161">
        <f>IF(N246="zákl. prenesená",J246,0)</f>
        <v>0</v>
      </c>
      <c r="BH246" s="161">
        <f>IF(N246="zníž. prenesená",J246,0)</f>
        <v>0</v>
      </c>
      <c r="BI246" s="161">
        <f>IF(N246="nulová",J246,0)</f>
        <v>0</v>
      </c>
      <c r="BJ246" s="14" t="s">
        <v>139</v>
      </c>
      <c r="BK246" s="161">
        <f>ROUND(I246*H246,2)</f>
        <v>0</v>
      </c>
      <c r="BL246" s="14" t="s">
        <v>154</v>
      </c>
      <c r="BM246" s="160" t="s">
        <v>501</v>
      </c>
    </row>
    <row r="247" spans="1:65" s="2" customFormat="1" ht="37.9" customHeight="1">
      <c r="A247" s="29"/>
      <c r="B247" s="147"/>
      <c r="C247" s="148" t="s">
        <v>502</v>
      </c>
      <c r="D247" s="148" t="s">
        <v>134</v>
      </c>
      <c r="E247" s="149" t="s">
        <v>503</v>
      </c>
      <c r="F247" s="150" t="s">
        <v>504</v>
      </c>
      <c r="G247" s="151" t="s">
        <v>137</v>
      </c>
      <c r="H247" s="152">
        <v>375.80599999999998</v>
      </c>
      <c r="I247" s="153"/>
      <c r="J247" s="154">
        <f>ROUND(I247*H247,2)</f>
        <v>0</v>
      </c>
      <c r="K247" s="155"/>
      <c r="L247" s="30"/>
      <c r="M247" s="156" t="s">
        <v>1</v>
      </c>
      <c r="N247" s="157" t="s">
        <v>40</v>
      </c>
      <c r="O247" s="58"/>
      <c r="P247" s="158">
        <f>O247*H247</f>
        <v>0</v>
      </c>
      <c r="Q247" s="158">
        <v>2.7E-4</v>
      </c>
      <c r="R247" s="158">
        <f>Q247*H247</f>
        <v>0.10146761999999999</v>
      </c>
      <c r="S247" s="158">
        <v>0</v>
      </c>
      <c r="T247" s="159">
        <f>S247*H247</f>
        <v>0</v>
      </c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R247" s="160" t="s">
        <v>154</v>
      </c>
      <c r="AT247" s="160" t="s">
        <v>134</v>
      </c>
      <c r="AU247" s="160" t="s">
        <v>139</v>
      </c>
      <c r="AY247" s="14" t="s">
        <v>131</v>
      </c>
      <c r="BE247" s="161">
        <f>IF(N247="základná",J247,0)</f>
        <v>0</v>
      </c>
      <c r="BF247" s="161">
        <f>IF(N247="znížená",J247,0)</f>
        <v>0</v>
      </c>
      <c r="BG247" s="161">
        <f>IF(N247="zákl. prenesená",J247,0)</f>
        <v>0</v>
      </c>
      <c r="BH247" s="161">
        <f>IF(N247="zníž. prenesená",J247,0)</f>
        <v>0</v>
      </c>
      <c r="BI247" s="161">
        <f>IF(N247="nulová",J247,0)</f>
        <v>0</v>
      </c>
      <c r="BJ247" s="14" t="s">
        <v>139</v>
      </c>
      <c r="BK247" s="161">
        <f>ROUND(I247*H247,2)</f>
        <v>0</v>
      </c>
      <c r="BL247" s="14" t="s">
        <v>154</v>
      </c>
      <c r="BM247" s="160" t="s">
        <v>505</v>
      </c>
    </row>
    <row r="248" spans="1:65" s="12" customFormat="1" ht="25.9" customHeight="1">
      <c r="B248" s="134"/>
      <c r="D248" s="135" t="s">
        <v>73</v>
      </c>
      <c r="E248" s="136" t="s">
        <v>166</v>
      </c>
      <c r="F248" s="136" t="s">
        <v>506</v>
      </c>
      <c r="I248" s="137"/>
      <c r="J248" s="138">
        <f>BK248</f>
        <v>0</v>
      </c>
      <c r="L248" s="134"/>
      <c r="M248" s="139"/>
      <c r="N248" s="140"/>
      <c r="O248" s="140"/>
      <c r="P248" s="141">
        <f>P249</f>
        <v>0</v>
      </c>
      <c r="Q248" s="140"/>
      <c r="R248" s="141">
        <f>R249</f>
        <v>0</v>
      </c>
      <c r="S248" s="140"/>
      <c r="T248" s="142">
        <f>T249</f>
        <v>3.3500000000000002E-2</v>
      </c>
      <c r="AR248" s="135" t="s">
        <v>142</v>
      </c>
      <c r="AT248" s="143" t="s">
        <v>73</v>
      </c>
      <c r="AU248" s="143" t="s">
        <v>74</v>
      </c>
      <c r="AY248" s="135" t="s">
        <v>131</v>
      </c>
      <c r="BK248" s="144">
        <f>BK249</f>
        <v>0</v>
      </c>
    </row>
    <row r="249" spans="1:65" s="12" customFormat="1" ht="22.9" customHeight="1">
      <c r="B249" s="134"/>
      <c r="D249" s="135" t="s">
        <v>73</v>
      </c>
      <c r="E249" s="145" t="s">
        <v>507</v>
      </c>
      <c r="F249" s="145" t="s">
        <v>508</v>
      </c>
      <c r="I249" s="137"/>
      <c r="J249" s="146">
        <f>BK249</f>
        <v>0</v>
      </c>
      <c r="L249" s="134"/>
      <c r="M249" s="139"/>
      <c r="N249" s="140"/>
      <c r="O249" s="140"/>
      <c r="P249" s="141">
        <f>SUM(P250:P254)</f>
        <v>0</v>
      </c>
      <c r="Q249" s="140"/>
      <c r="R249" s="141">
        <f>SUM(R250:R254)</f>
        <v>0</v>
      </c>
      <c r="S249" s="140"/>
      <c r="T249" s="142">
        <f>SUM(T250:T254)</f>
        <v>3.3500000000000002E-2</v>
      </c>
      <c r="AR249" s="135" t="s">
        <v>142</v>
      </c>
      <c r="AT249" s="143" t="s">
        <v>73</v>
      </c>
      <c r="AU249" s="143" t="s">
        <v>82</v>
      </c>
      <c r="AY249" s="135" t="s">
        <v>131</v>
      </c>
      <c r="BK249" s="144">
        <f>SUM(BK250:BK254)</f>
        <v>0</v>
      </c>
    </row>
    <row r="250" spans="1:65" s="2" customFormat="1" ht="37.9" customHeight="1">
      <c r="A250" s="29"/>
      <c r="B250" s="147"/>
      <c r="C250" s="148" t="s">
        <v>308</v>
      </c>
      <c r="D250" s="148" t="s">
        <v>134</v>
      </c>
      <c r="E250" s="149" t="s">
        <v>509</v>
      </c>
      <c r="F250" s="150" t="s">
        <v>510</v>
      </c>
      <c r="G250" s="151" t="s">
        <v>194</v>
      </c>
      <c r="H250" s="152">
        <v>13</v>
      </c>
      <c r="I250" s="153"/>
      <c r="J250" s="154">
        <f>ROUND(I250*H250,2)</f>
        <v>0</v>
      </c>
      <c r="K250" s="155"/>
      <c r="L250" s="30"/>
      <c r="M250" s="156" t="s">
        <v>1</v>
      </c>
      <c r="N250" s="157" t="s">
        <v>40</v>
      </c>
      <c r="O250" s="58"/>
      <c r="P250" s="158">
        <f>O250*H250</f>
        <v>0</v>
      </c>
      <c r="Q250" s="158">
        <v>0</v>
      </c>
      <c r="R250" s="158">
        <f>Q250*H250</f>
        <v>0</v>
      </c>
      <c r="S250" s="158">
        <v>1E-4</v>
      </c>
      <c r="T250" s="159">
        <f>S250*H250</f>
        <v>1.3000000000000002E-3</v>
      </c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R250" s="160" t="s">
        <v>244</v>
      </c>
      <c r="AT250" s="160" t="s">
        <v>134</v>
      </c>
      <c r="AU250" s="160" t="s">
        <v>139</v>
      </c>
      <c r="AY250" s="14" t="s">
        <v>131</v>
      </c>
      <c r="BE250" s="161">
        <f>IF(N250="základná",J250,0)</f>
        <v>0</v>
      </c>
      <c r="BF250" s="161">
        <f>IF(N250="znížená",J250,0)</f>
        <v>0</v>
      </c>
      <c r="BG250" s="161">
        <f>IF(N250="zákl. prenesená",J250,0)</f>
        <v>0</v>
      </c>
      <c r="BH250" s="161">
        <f>IF(N250="zníž. prenesená",J250,0)</f>
        <v>0</v>
      </c>
      <c r="BI250" s="161">
        <f>IF(N250="nulová",J250,0)</f>
        <v>0</v>
      </c>
      <c r="BJ250" s="14" t="s">
        <v>139</v>
      </c>
      <c r="BK250" s="161">
        <f>ROUND(I250*H250,2)</f>
        <v>0</v>
      </c>
      <c r="BL250" s="14" t="s">
        <v>244</v>
      </c>
      <c r="BM250" s="160" t="s">
        <v>511</v>
      </c>
    </row>
    <row r="251" spans="1:65" s="2" customFormat="1" ht="33" customHeight="1">
      <c r="A251" s="29"/>
      <c r="B251" s="147"/>
      <c r="C251" s="148" t="s">
        <v>512</v>
      </c>
      <c r="D251" s="148" t="s">
        <v>134</v>
      </c>
      <c r="E251" s="149" t="s">
        <v>513</v>
      </c>
      <c r="F251" s="150" t="s">
        <v>514</v>
      </c>
      <c r="G251" s="151" t="s">
        <v>194</v>
      </c>
      <c r="H251" s="152">
        <v>22</v>
      </c>
      <c r="I251" s="153"/>
      <c r="J251" s="154">
        <f>ROUND(I251*H251,2)</f>
        <v>0</v>
      </c>
      <c r="K251" s="155"/>
      <c r="L251" s="30"/>
      <c r="M251" s="156" t="s">
        <v>1</v>
      </c>
      <c r="N251" s="157" t="s">
        <v>40</v>
      </c>
      <c r="O251" s="58"/>
      <c r="P251" s="158">
        <f>O251*H251</f>
        <v>0</v>
      </c>
      <c r="Q251" s="158">
        <v>0</v>
      </c>
      <c r="R251" s="158">
        <f>Q251*H251</f>
        <v>0</v>
      </c>
      <c r="S251" s="158">
        <v>1E-4</v>
      </c>
      <c r="T251" s="159">
        <f>S251*H251</f>
        <v>2.2000000000000001E-3</v>
      </c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R251" s="160" t="s">
        <v>244</v>
      </c>
      <c r="AT251" s="160" t="s">
        <v>134</v>
      </c>
      <c r="AU251" s="160" t="s">
        <v>139</v>
      </c>
      <c r="AY251" s="14" t="s">
        <v>131</v>
      </c>
      <c r="BE251" s="161">
        <f>IF(N251="základná",J251,0)</f>
        <v>0</v>
      </c>
      <c r="BF251" s="161">
        <f>IF(N251="znížená",J251,0)</f>
        <v>0</v>
      </c>
      <c r="BG251" s="161">
        <f>IF(N251="zákl. prenesená",J251,0)</f>
        <v>0</v>
      </c>
      <c r="BH251" s="161">
        <f>IF(N251="zníž. prenesená",J251,0)</f>
        <v>0</v>
      </c>
      <c r="BI251" s="161">
        <f>IF(N251="nulová",J251,0)</f>
        <v>0</v>
      </c>
      <c r="BJ251" s="14" t="s">
        <v>139</v>
      </c>
      <c r="BK251" s="161">
        <f>ROUND(I251*H251,2)</f>
        <v>0</v>
      </c>
      <c r="BL251" s="14" t="s">
        <v>244</v>
      </c>
      <c r="BM251" s="160" t="s">
        <v>515</v>
      </c>
    </row>
    <row r="252" spans="1:65" s="2" customFormat="1" ht="24.2" customHeight="1">
      <c r="A252" s="29"/>
      <c r="B252" s="147"/>
      <c r="C252" s="148" t="s">
        <v>312</v>
      </c>
      <c r="D252" s="148" t="s">
        <v>134</v>
      </c>
      <c r="E252" s="149" t="s">
        <v>516</v>
      </c>
      <c r="F252" s="150" t="s">
        <v>517</v>
      </c>
      <c r="G252" s="151" t="s">
        <v>194</v>
      </c>
      <c r="H252" s="152">
        <v>7</v>
      </c>
      <c r="I252" s="153"/>
      <c r="J252" s="154">
        <f>ROUND(I252*H252,2)</f>
        <v>0</v>
      </c>
      <c r="K252" s="155"/>
      <c r="L252" s="30"/>
      <c r="M252" s="156" t="s">
        <v>1</v>
      </c>
      <c r="N252" s="157" t="s">
        <v>40</v>
      </c>
      <c r="O252" s="58"/>
      <c r="P252" s="158">
        <f>O252*H252</f>
        <v>0</v>
      </c>
      <c r="Q252" s="158">
        <v>0</v>
      </c>
      <c r="R252" s="158">
        <f>Q252*H252</f>
        <v>0</v>
      </c>
      <c r="S252" s="158">
        <v>2E-3</v>
      </c>
      <c r="T252" s="159">
        <f>S252*H252</f>
        <v>1.4E-2</v>
      </c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R252" s="160" t="s">
        <v>244</v>
      </c>
      <c r="AT252" s="160" t="s">
        <v>134</v>
      </c>
      <c r="AU252" s="160" t="s">
        <v>139</v>
      </c>
      <c r="AY252" s="14" t="s">
        <v>131</v>
      </c>
      <c r="BE252" s="161">
        <f>IF(N252="základná",J252,0)</f>
        <v>0</v>
      </c>
      <c r="BF252" s="161">
        <f>IF(N252="znížená",J252,0)</f>
        <v>0</v>
      </c>
      <c r="BG252" s="161">
        <f>IF(N252="zákl. prenesená",J252,0)</f>
        <v>0</v>
      </c>
      <c r="BH252" s="161">
        <f>IF(N252="zníž. prenesená",J252,0)</f>
        <v>0</v>
      </c>
      <c r="BI252" s="161">
        <f>IF(N252="nulová",J252,0)</f>
        <v>0</v>
      </c>
      <c r="BJ252" s="14" t="s">
        <v>139</v>
      </c>
      <c r="BK252" s="161">
        <f>ROUND(I252*H252,2)</f>
        <v>0</v>
      </c>
      <c r="BL252" s="14" t="s">
        <v>244</v>
      </c>
      <c r="BM252" s="160" t="s">
        <v>518</v>
      </c>
    </row>
    <row r="253" spans="1:65" s="2" customFormat="1" ht="24.2" customHeight="1">
      <c r="A253" s="29"/>
      <c r="B253" s="147"/>
      <c r="C253" s="148" t="s">
        <v>225</v>
      </c>
      <c r="D253" s="148" t="s">
        <v>134</v>
      </c>
      <c r="E253" s="149" t="s">
        <v>519</v>
      </c>
      <c r="F253" s="150" t="s">
        <v>520</v>
      </c>
      <c r="G253" s="151" t="s">
        <v>194</v>
      </c>
      <c r="H253" s="152">
        <v>8</v>
      </c>
      <c r="I253" s="153"/>
      <c r="J253" s="154">
        <f>ROUND(I253*H253,2)</f>
        <v>0</v>
      </c>
      <c r="K253" s="155"/>
      <c r="L253" s="30"/>
      <c r="M253" s="156" t="s">
        <v>1</v>
      </c>
      <c r="N253" s="157" t="s">
        <v>40</v>
      </c>
      <c r="O253" s="58"/>
      <c r="P253" s="158">
        <f>O253*H253</f>
        <v>0</v>
      </c>
      <c r="Q253" s="158">
        <v>0</v>
      </c>
      <c r="R253" s="158">
        <f>Q253*H253</f>
        <v>0</v>
      </c>
      <c r="S253" s="158">
        <v>2E-3</v>
      </c>
      <c r="T253" s="159">
        <f>S253*H253</f>
        <v>1.6E-2</v>
      </c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R253" s="160" t="s">
        <v>244</v>
      </c>
      <c r="AT253" s="160" t="s">
        <v>134</v>
      </c>
      <c r="AU253" s="160" t="s">
        <v>139</v>
      </c>
      <c r="AY253" s="14" t="s">
        <v>131</v>
      </c>
      <c r="BE253" s="161">
        <f>IF(N253="základná",J253,0)</f>
        <v>0</v>
      </c>
      <c r="BF253" s="161">
        <f>IF(N253="znížená",J253,0)</f>
        <v>0</v>
      </c>
      <c r="BG253" s="161">
        <f>IF(N253="zákl. prenesená",J253,0)</f>
        <v>0</v>
      </c>
      <c r="BH253" s="161">
        <f>IF(N253="zníž. prenesená",J253,0)</f>
        <v>0</v>
      </c>
      <c r="BI253" s="161">
        <f>IF(N253="nulová",J253,0)</f>
        <v>0</v>
      </c>
      <c r="BJ253" s="14" t="s">
        <v>139</v>
      </c>
      <c r="BK253" s="161">
        <f>ROUND(I253*H253,2)</f>
        <v>0</v>
      </c>
      <c r="BL253" s="14" t="s">
        <v>244</v>
      </c>
      <c r="BM253" s="160" t="s">
        <v>521</v>
      </c>
    </row>
    <row r="254" spans="1:65" s="2" customFormat="1" ht="33" customHeight="1">
      <c r="A254" s="29"/>
      <c r="B254" s="147"/>
      <c r="C254" s="148" t="s">
        <v>315</v>
      </c>
      <c r="D254" s="148" t="s">
        <v>134</v>
      </c>
      <c r="E254" s="149" t="s">
        <v>522</v>
      </c>
      <c r="F254" s="150" t="s">
        <v>523</v>
      </c>
      <c r="G254" s="151" t="s">
        <v>255</v>
      </c>
      <c r="H254" s="173"/>
      <c r="I254" s="153"/>
      <c r="J254" s="154">
        <f>ROUND(I254*H254,2)</f>
        <v>0</v>
      </c>
      <c r="K254" s="155"/>
      <c r="L254" s="30"/>
      <c r="M254" s="174" t="s">
        <v>1</v>
      </c>
      <c r="N254" s="175" t="s">
        <v>40</v>
      </c>
      <c r="O254" s="176"/>
      <c r="P254" s="177">
        <f>O254*H254</f>
        <v>0</v>
      </c>
      <c r="Q254" s="177">
        <v>0</v>
      </c>
      <c r="R254" s="177">
        <f>Q254*H254</f>
        <v>0</v>
      </c>
      <c r="S254" s="177">
        <v>0</v>
      </c>
      <c r="T254" s="178">
        <f>S254*H254</f>
        <v>0</v>
      </c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R254" s="160" t="s">
        <v>244</v>
      </c>
      <c r="AT254" s="160" t="s">
        <v>134</v>
      </c>
      <c r="AU254" s="160" t="s">
        <v>139</v>
      </c>
      <c r="AY254" s="14" t="s">
        <v>131</v>
      </c>
      <c r="BE254" s="161">
        <f>IF(N254="základná",J254,0)</f>
        <v>0</v>
      </c>
      <c r="BF254" s="161">
        <f>IF(N254="znížená",J254,0)</f>
        <v>0</v>
      </c>
      <c r="BG254" s="161">
        <f>IF(N254="zákl. prenesená",J254,0)</f>
        <v>0</v>
      </c>
      <c r="BH254" s="161">
        <f>IF(N254="zníž. prenesená",J254,0)</f>
        <v>0</v>
      </c>
      <c r="BI254" s="161">
        <f>IF(N254="nulová",J254,0)</f>
        <v>0</v>
      </c>
      <c r="BJ254" s="14" t="s">
        <v>139</v>
      </c>
      <c r="BK254" s="161">
        <f>ROUND(I254*H254,2)</f>
        <v>0</v>
      </c>
      <c r="BL254" s="14" t="s">
        <v>244</v>
      </c>
      <c r="BM254" s="160" t="s">
        <v>524</v>
      </c>
    </row>
    <row r="255" spans="1:65" s="2" customFormat="1" ht="6.95" customHeight="1">
      <c r="A255" s="29"/>
      <c r="B255" s="47"/>
      <c r="C255" s="48"/>
      <c r="D255" s="48"/>
      <c r="E255" s="48"/>
      <c r="F255" s="48"/>
      <c r="G255" s="48"/>
      <c r="H255" s="48"/>
      <c r="I255" s="48"/>
      <c r="J255" s="48"/>
      <c r="K255" s="48"/>
      <c r="L255" s="30"/>
      <c r="M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</row>
  </sheetData>
  <autoFilter ref="C134:K254"/>
  <mergeCells count="9">
    <mergeCell ref="E87:H87"/>
    <mergeCell ref="E125:H125"/>
    <mergeCell ref="E127:H12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0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2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4" t="s">
        <v>86</v>
      </c>
    </row>
    <row r="3" spans="1:46" s="1" customFormat="1" ht="6.95" hidden="1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hidden="1" customHeight="1">
      <c r="B4" s="17"/>
      <c r="D4" s="18" t="s">
        <v>90</v>
      </c>
      <c r="L4" s="17"/>
      <c r="M4" s="93" t="s">
        <v>9</v>
      </c>
      <c r="AT4" s="14" t="s">
        <v>3</v>
      </c>
    </row>
    <row r="5" spans="1:46" s="1" customFormat="1" ht="6.95" hidden="1" customHeight="1">
      <c r="B5" s="17"/>
      <c r="L5" s="17"/>
    </row>
    <row r="6" spans="1:46" s="1" customFormat="1" ht="12" hidden="1" customHeight="1">
      <c r="B6" s="17"/>
      <c r="D6" s="24" t="s">
        <v>15</v>
      </c>
      <c r="L6" s="17"/>
    </row>
    <row r="7" spans="1:46" s="1" customFormat="1" ht="16.5" hidden="1" customHeight="1">
      <c r="B7" s="17"/>
      <c r="E7" s="223" t="str">
        <f>'Rekapitulácia stavby'!K6</f>
        <v>Dvojlesňovňa Psíčová</v>
      </c>
      <c r="F7" s="224"/>
      <c r="G7" s="224"/>
      <c r="H7" s="224"/>
      <c r="L7" s="17"/>
    </row>
    <row r="8" spans="1:46" s="2" customFormat="1" ht="12" hidden="1" customHeight="1">
      <c r="A8" s="29"/>
      <c r="B8" s="30"/>
      <c r="C8" s="29"/>
      <c r="D8" s="24" t="s">
        <v>91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hidden="1" customHeight="1">
      <c r="A9" s="29"/>
      <c r="B9" s="30"/>
      <c r="C9" s="29"/>
      <c r="D9" s="29"/>
      <c r="E9" s="203" t="s">
        <v>525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 hidden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hidden="1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24" t="s">
        <v>18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hidden="1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24" t="s">
        <v>21</v>
      </c>
      <c r="J12" s="55" t="str">
        <f>'Rekapitulácia stavby'!AN8</f>
        <v>28. 2. 2022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hidden="1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hidden="1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24" t="s">
        <v>24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hidden="1" customHeight="1">
      <c r="A15" s="29"/>
      <c r="B15" s="30"/>
      <c r="C15" s="29"/>
      <c r="D15" s="29"/>
      <c r="E15" s="22" t="s">
        <v>25</v>
      </c>
      <c r="F15" s="29"/>
      <c r="G15" s="29"/>
      <c r="H15" s="29"/>
      <c r="I15" s="24" t="s">
        <v>26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hidden="1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hidden="1" customHeight="1">
      <c r="A17" s="29"/>
      <c r="B17" s="30"/>
      <c r="C17" s="29"/>
      <c r="D17" s="24" t="s">
        <v>27</v>
      </c>
      <c r="E17" s="29"/>
      <c r="F17" s="29"/>
      <c r="G17" s="29"/>
      <c r="H17" s="29"/>
      <c r="I17" s="24" t="s">
        <v>24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hidden="1" customHeight="1">
      <c r="A18" s="29"/>
      <c r="B18" s="30"/>
      <c r="C18" s="29"/>
      <c r="D18" s="29"/>
      <c r="E18" s="226" t="str">
        <f>'Rekapitulácia stavby'!E14</f>
        <v>Vyplň údaj</v>
      </c>
      <c r="F18" s="184"/>
      <c r="G18" s="184"/>
      <c r="H18" s="184"/>
      <c r="I18" s="24" t="s">
        <v>26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hidden="1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hidden="1" customHeight="1">
      <c r="A20" s="29"/>
      <c r="B20" s="30"/>
      <c r="C20" s="29"/>
      <c r="D20" s="24" t="s">
        <v>30</v>
      </c>
      <c r="E20" s="29"/>
      <c r="F20" s="29"/>
      <c r="G20" s="29"/>
      <c r="H20" s="29"/>
      <c r="I20" s="24" t="s">
        <v>24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hidden="1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26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hidden="1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hidden="1" customHeight="1">
      <c r="A23" s="29"/>
      <c r="B23" s="30"/>
      <c r="C23" s="29"/>
      <c r="D23" s="24" t="s">
        <v>32</v>
      </c>
      <c r="E23" s="29"/>
      <c r="F23" s="29"/>
      <c r="G23" s="29"/>
      <c r="H23" s="29"/>
      <c r="I23" s="24" t="s">
        <v>24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hidden="1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26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hidden="1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hidden="1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hidden="1" customHeight="1">
      <c r="A27" s="94"/>
      <c r="B27" s="95"/>
      <c r="C27" s="94"/>
      <c r="D27" s="94"/>
      <c r="E27" s="189" t="s">
        <v>1</v>
      </c>
      <c r="F27" s="189"/>
      <c r="G27" s="189"/>
      <c r="H27" s="189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hidden="1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hidden="1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hidden="1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ROUND(J118,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hidden="1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hidden="1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hidden="1" customHeight="1">
      <c r="A33" s="29"/>
      <c r="B33" s="30"/>
      <c r="C33" s="29"/>
      <c r="D33" s="98" t="s">
        <v>38</v>
      </c>
      <c r="E33" s="35" t="s">
        <v>39</v>
      </c>
      <c r="F33" s="99">
        <f>ROUND((SUM(BE118:BE159)),  2)</f>
        <v>0</v>
      </c>
      <c r="G33" s="100"/>
      <c r="H33" s="100"/>
      <c r="I33" s="101">
        <v>0.2</v>
      </c>
      <c r="J33" s="99">
        <f>ROUND(((SUM(BE118:BE159))*I33),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hidden="1" customHeight="1">
      <c r="A34" s="29"/>
      <c r="B34" s="30"/>
      <c r="C34" s="29"/>
      <c r="D34" s="29"/>
      <c r="E34" s="35" t="s">
        <v>40</v>
      </c>
      <c r="F34" s="99">
        <f>ROUND((SUM(BF118:BF159)),  2)</f>
        <v>0</v>
      </c>
      <c r="G34" s="100"/>
      <c r="H34" s="100"/>
      <c r="I34" s="101">
        <v>0.2</v>
      </c>
      <c r="J34" s="99">
        <f>ROUND(((SUM(BF118:BF159))*I34),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ROUND((SUM(BG118:BG159)),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ROUND((SUM(BH118:BH159)),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ROUND((SUM(BI118:BI159)),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hidden="1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hidden="1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hidden="1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hidden="1" customHeight="1">
      <c r="B41" s="17"/>
      <c r="L41" s="17"/>
    </row>
    <row r="42" spans="1:31" s="1" customFormat="1" ht="14.45" hidden="1" customHeight="1">
      <c r="B42" s="17"/>
      <c r="L42" s="17"/>
    </row>
    <row r="43" spans="1:31" s="1" customFormat="1" ht="14.45" hidden="1" customHeight="1">
      <c r="B43" s="17"/>
      <c r="L43" s="17"/>
    </row>
    <row r="44" spans="1:31" s="1" customFormat="1" ht="14.45" hidden="1" customHeight="1">
      <c r="B44" s="17"/>
      <c r="L44" s="17"/>
    </row>
    <row r="45" spans="1:31" s="1" customFormat="1" ht="14.45" hidden="1" customHeight="1">
      <c r="B45" s="17"/>
      <c r="L45" s="17"/>
    </row>
    <row r="46" spans="1:31" s="1" customFormat="1" ht="14.45" hidden="1" customHeight="1">
      <c r="B46" s="17"/>
      <c r="L46" s="17"/>
    </row>
    <row r="47" spans="1:31" s="1" customFormat="1" ht="14.45" hidden="1" customHeight="1">
      <c r="B47" s="17"/>
      <c r="L47" s="17"/>
    </row>
    <row r="48" spans="1:31" s="1" customFormat="1" ht="14.45" hidden="1" customHeight="1">
      <c r="B48" s="17"/>
      <c r="L48" s="17"/>
    </row>
    <row r="49" spans="1:31" s="1" customFormat="1" ht="14.45" hidden="1" customHeight="1">
      <c r="B49" s="17"/>
      <c r="L49" s="17"/>
    </row>
    <row r="50" spans="1:31" s="2" customFormat="1" ht="14.45" hidden="1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 ht="11.25" hidden="1">
      <c r="B51" s="17"/>
      <c r="L51" s="17"/>
    </row>
    <row r="52" spans="1:31" ht="11.25" hidden="1">
      <c r="B52" s="17"/>
      <c r="L52" s="17"/>
    </row>
    <row r="53" spans="1:31" ht="11.25" hidden="1">
      <c r="B53" s="17"/>
      <c r="L53" s="17"/>
    </row>
    <row r="54" spans="1:31" ht="11.25" hidden="1">
      <c r="B54" s="17"/>
      <c r="L54" s="17"/>
    </row>
    <row r="55" spans="1:31" ht="11.25" hidden="1">
      <c r="B55" s="17"/>
      <c r="L55" s="17"/>
    </row>
    <row r="56" spans="1:31" ht="11.25" hidden="1">
      <c r="B56" s="17"/>
      <c r="L56" s="17"/>
    </row>
    <row r="57" spans="1:31" ht="11.25" hidden="1">
      <c r="B57" s="17"/>
      <c r="L57" s="17"/>
    </row>
    <row r="58" spans="1:31" ht="11.25" hidden="1">
      <c r="B58" s="17"/>
      <c r="L58" s="17"/>
    </row>
    <row r="59" spans="1:31" ht="11.25" hidden="1">
      <c r="B59" s="17"/>
      <c r="L59" s="17"/>
    </row>
    <row r="60" spans="1:31" ht="11.25" hidden="1">
      <c r="B60" s="17"/>
      <c r="L60" s="17"/>
    </row>
    <row r="61" spans="1:31" s="2" customFormat="1" ht="12.75" hidden="1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 hidden="1">
      <c r="B62" s="17"/>
      <c r="L62" s="17"/>
    </row>
    <row r="63" spans="1:31" ht="11.25" hidden="1">
      <c r="B63" s="17"/>
      <c r="L63" s="17"/>
    </row>
    <row r="64" spans="1:31" ht="11.25" hidden="1">
      <c r="B64" s="17"/>
      <c r="L64" s="17"/>
    </row>
    <row r="65" spans="1:31" s="2" customFormat="1" ht="12.75" hidden="1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 hidden="1">
      <c r="B66" s="17"/>
      <c r="L66" s="17"/>
    </row>
    <row r="67" spans="1:31" ht="11.25" hidden="1">
      <c r="B67" s="17"/>
      <c r="L67" s="17"/>
    </row>
    <row r="68" spans="1:31" ht="11.25" hidden="1">
      <c r="B68" s="17"/>
      <c r="L68" s="17"/>
    </row>
    <row r="69" spans="1:31" ht="11.25" hidden="1">
      <c r="B69" s="17"/>
      <c r="L69" s="17"/>
    </row>
    <row r="70" spans="1:31" ht="11.25" hidden="1">
      <c r="B70" s="17"/>
      <c r="L70" s="17"/>
    </row>
    <row r="71" spans="1:31" ht="11.25" hidden="1">
      <c r="B71" s="17"/>
      <c r="L71" s="17"/>
    </row>
    <row r="72" spans="1:31" ht="11.25" hidden="1">
      <c r="B72" s="17"/>
      <c r="L72" s="17"/>
    </row>
    <row r="73" spans="1:31" ht="11.25" hidden="1">
      <c r="B73" s="17"/>
      <c r="L73" s="17"/>
    </row>
    <row r="74" spans="1:31" ht="11.25" hidden="1">
      <c r="B74" s="17"/>
      <c r="L74" s="17"/>
    </row>
    <row r="75" spans="1:31" ht="11.25" hidden="1">
      <c r="B75" s="17"/>
      <c r="L75" s="17"/>
    </row>
    <row r="76" spans="1:31" s="2" customFormat="1" ht="12.75" hidden="1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hidden="1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78" spans="1:31" ht="11.25" hidden="1"/>
    <row r="79" spans="1:31" ht="11.25" hidden="1"/>
    <row r="80" spans="1:31" ht="11.25" hidden="1"/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93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3" t="str">
        <f>E7</f>
        <v>Dvojlesňovňa Psíčová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91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3" t="str">
        <f>E9</f>
        <v>02 - Elektroinštalácia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19</v>
      </c>
      <c r="D89" s="29"/>
      <c r="E89" s="29"/>
      <c r="F89" s="22" t="str">
        <f>F12</f>
        <v>kat. územie Sedliská</v>
      </c>
      <c r="G89" s="29"/>
      <c r="H89" s="29"/>
      <c r="I89" s="24" t="s">
        <v>21</v>
      </c>
      <c r="J89" s="55" t="str">
        <f>IF(J12="","",J12)</f>
        <v>28. 2. 2022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23</v>
      </c>
      <c r="D91" s="29"/>
      <c r="E91" s="29"/>
      <c r="F91" s="22" t="str">
        <f>E15</f>
        <v>LESY Slovenskej republiky</v>
      </c>
      <c r="G91" s="29"/>
      <c r="H91" s="29"/>
      <c r="I91" s="24" t="s">
        <v>30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27</v>
      </c>
      <c r="D92" s="29"/>
      <c r="E92" s="29"/>
      <c r="F92" s="22" t="str">
        <f>IF(E18="","",E18)</f>
        <v>Vyplň údaj</v>
      </c>
      <c r="G92" s="29"/>
      <c r="H92" s="29"/>
      <c r="I92" s="24" t="s">
        <v>32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94</v>
      </c>
      <c r="D94" s="104"/>
      <c r="E94" s="104"/>
      <c r="F94" s="104"/>
      <c r="G94" s="104"/>
      <c r="H94" s="104"/>
      <c r="I94" s="104"/>
      <c r="J94" s="113" t="s">
        <v>95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96</v>
      </c>
      <c r="D96" s="29"/>
      <c r="E96" s="29"/>
      <c r="F96" s="29"/>
      <c r="G96" s="29"/>
      <c r="H96" s="29"/>
      <c r="I96" s="29"/>
      <c r="J96" s="71">
        <f>J118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97</v>
      </c>
    </row>
    <row r="97" spans="1:31" s="9" customFormat="1" ht="24.95" hidden="1" customHeight="1">
      <c r="B97" s="115"/>
      <c r="D97" s="116" t="s">
        <v>115</v>
      </c>
      <c r="E97" s="117"/>
      <c r="F97" s="117"/>
      <c r="G97" s="117"/>
      <c r="H97" s="117"/>
      <c r="I97" s="117"/>
      <c r="J97" s="118">
        <f>J119</f>
        <v>0</v>
      </c>
      <c r="L97" s="115"/>
    </row>
    <row r="98" spans="1:31" s="10" customFormat="1" ht="19.899999999999999" hidden="1" customHeight="1">
      <c r="B98" s="119"/>
      <c r="D98" s="120" t="s">
        <v>116</v>
      </c>
      <c r="E98" s="121"/>
      <c r="F98" s="121"/>
      <c r="G98" s="121"/>
      <c r="H98" s="121"/>
      <c r="I98" s="121"/>
      <c r="J98" s="122">
        <f>J120</f>
        <v>0</v>
      </c>
      <c r="L98" s="119"/>
    </row>
    <row r="99" spans="1:31" s="2" customFormat="1" ht="21.75" hidden="1" customHeight="1">
      <c r="A99" s="29"/>
      <c r="B99" s="30"/>
      <c r="C99" s="29"/>
      <c r="D99" s="29"/>
      <c r="E99" s="29"/>
      <c r="F99" s="29"/>
      <c r="G99" s="29"/>
      <c r="H99" s="29"/>
      <c r="I99" s="29"/>
      <c r="J99" s="29"/>
      <c r="K99" s="29"/>
      <c r="L99" s="42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</row>
    <row r="100" spans="1:31" s="2" customFormat="1" ht="6.95" hidden="1" customHeight="1">
      <c r="A100" s="29"/>
      <c r="B100" s="47"/>
      <c r="C100" s="48"/>
      <c r="D100" s="48"/>
      <c r="E100" s="48"/>
      <c r="F100" s="48"/>
      <c r="G100" s="48"/>
      <c r="H100" s="48"/>
      <c r="I100" s="48"/>
      <c r="J100" s="48"/>
      <c r="K100" s="48"/>
      <c r="L100" s="42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</row>
    <row r="101" spans="1:31" ht="11.25" hidden="1"/>
    <row r="102" spans="1:31" ht="11.25" hidden="1"/>
    <row r="103" spans="1:31" ht="11.25" hidden="1"/>
    <row r="104" spans="1:31" s="2" customFormat="1" ht="6.95" customHeight="1">
      <c r="A104" s="29"/>
      <c r="B104" s="49"/>
      <c r="C104" s="50"/>
      <c r="D104" s="50"/>
      <c r="E104" s="50"/>
      <c r="F104" s="50"/>
      <c r="G104" s="50"/>
      <c r="H104" s="50"/>
      <c r="I104" s="50"/>
      <c r="J104" s="50"/>
      <c r="K104" s="50"/>
      <c r="L104" s="42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</row>
    <row r="105" spans="1:31" s="2" customFormat="1" ht="24.95" customHeight="1">
      <c r="A105" s="29"/>
      <c r="B105" s="30"/>
      <c r="C105" s="18" t="s">
        <v>117</v>
      </c>
      <c r="D105" s="29"/>
      <c r="E105" s="29"/>
      <c r="F105" s="29"/>
      <c r="G105" s="29"/>
      <c r="H105" s="29"/>
      <c r="I105" s="29"/>
      <c r="J105" s="29"/>
      <c r="K105" s="29"/>
      <c r="L105" s="42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31" s="2" customFormat="1" ht="6.95" customHeight="1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42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07" spans="1:31" s="2" customFormat="1" ht="12" customHeight="1">
      <c r="A107" s="29"/>
      <c r="B107" s="30"/>
      <c r="C107" s="24" t="s">
        <v>15</v>
      </c>
      <c r="D107" s="29"/>
      <c r="E107" s="29"/>
      <c r="F107" s="29"/>
      <c r="G107" s="29"/>
      <c r="H107" s="29"/>
      <c r="I107" s="29"/>
      <c r="J107" s="29"/>
      <c r="K107" s="29"/>
      <c r="L107" s="42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</row>
    <row r="108" spans="1:31" s="2" customFormat="1" ht="16.5" customHeight="1">
      <c r="A108" s="29"/>
      <c r="B108" s="30"/>
      <c r="C108" s="29"/>
      <c r="D108" s="29"/>
      <c r="E108" s="223" t="str">
        <f>E7</f>
        <v>Dvojlesňovňa Psíčová</v>
      </c>
      <c r="F108" s="224"/>
      <c r="G108" s="224"/>
      <c r="H108" s="224"/>
      <c r="I108" s="29"/>
      <c r="J108" s="29"/>
      <c r="K108" s="29"/>
      <c r="L108" s="42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</row>
    <row r="109" spans="1:31" s="2" customFormat="1" ht="12" customHeight="1">
      <c r="A109" s="29"/>
      <c r="B109" s="30"/>
      <c r="C109" s="24" t="s">
        <v>91</v>
      </c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16.5" customHeight="1">
      <c r="A110" s="29"/>
      <c r="B110" s="30"/>
      <c r="C110" s="29"/>
      <c r="D110" s="29"/>
      <c r="E110" s="203" t="str">
        <f>E9</f>
        <v>02 - Elektroinštalácia</v>
      </c>
      <c r="F110" s="225"/>
      <c r="G110" s="225"/>
      <c r="H110" s="225"/>
      <c r="I110" s="29"/>
      <c r="J110" s="29"/>
      <c r="K110" s="29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s="2" customFormat="1" ht="6.95" customHeight="1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42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31" s="2" customFormat="1" ht="12" customHeight="1">
      <c r="A112" s="29"/>
      <c r="B112" s="30"/>
      <c r="C112" s="24" t="s">
        <v>19</v>
      </c>
      <c r="D112" s="29"/>
      <c r="E112" s="29"/>
      <c r="F112" s="22" t="str">
        <f>F12</f>
        <v>kat. územie Sedliská</v>
      </c>
      <c r="G112" s="29"/>
      <c r="H112" s="29"/>
      <c r="I112" s="24" t="s">
        <v>21</v>
      </c>
      <c r="J112" s="55" t="str">
        <f>IF(J12="","",J12)</f>
        <v>28. 2. 2022</v>
      </c>
      <c r="K112" s="29"/>
      <c r="L112" s="42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5" s="2" customFormat="1" ht="6.95" customHeight="1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42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5" s="2" customFormat="1" ht="15.2" customHeight="1">
      <c r="A114" s="29"/>
      <c r="B114" s="30"/>
      <c r="C114" s="24" t="s">
        <v>23</v>
      </c>
      <c r="D114" s="29"/>
      <c r="E114" s="29"/>
      <c r="F114" s="22" t="str">
        <f>E15</f>
        <v>LESY Slovenskej republiky</v>
      </c>
      <c r="G114" s="29"/>
      <c r="H114" s="29"/>
      <c r="I114" s="24" t="s">
        <v>30</v>
      </c>
      <c r="J114" s="27" t="str">
        <f>E21</f>
        <v xml:space="preserve"> </v>
      </c>
      <c r="K114" s="29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5" s="2" customFormat="1" ht="15.2" customHeight="1">
      <c r="A115" s="29"/>
      <c r="B115" s="30"/>
      <c r="C115" s="24" t="s">
        <v>27</v>
      </c>
      <c r="D115" s="29"/>
      <c r="E115" s="29"/>
      <c r="F115" s="22" t="str">
        <f>IF(E18="","",E18)</f>
        <v>Vyplň údaj</v>
      </c>
      <c r="G115" s="29"/>
      <c r="H115" s="29"/>
      <c r="I115" s="24" t="s">
        <v>32</v>
      </c>
      <c r="J115" s="27" t="str">
        <f>E24</f>
        <v xml:space="preserve"> </v>
      </c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5" s="2" customFormat="1" ht="10.3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5" s="11" customFormat="1" ht="29.25" customHeight="1">
      <c r="A117" s="123"/>
      <c r="B117" s="124"/>
      <c r="C117" s="125" t="s">
        <v>118</v>
      </c>
      <c r="D117" s="126" t="s">
        <v>59</v>
      </c>
      <c r="E117" s="126" t="s">
        <v>55</v>
      </c>
      <c r="F117" s="126" t="s">
        <v>56</v>
      </c>
      <c r="G117" s="126" t="s">
        <v>119</v>
      </c>
      <c r="H117" s="126" t="s">
        <v>120</v>
      </c>
      <c r="I117" s="126" t="s">
        <v>121</v>
      </c>
      <c r="J117" s="127" t="s">
        <v>95</v>
      </c>
      <c r="K117" s="128" t="s">
        <v>122</v>
      </c>
      <c r="L117" s="129"/>
      <c r="M117" s="62" t="s">
        <v>1</v>
      </c>
      <c r="N117" s="63" t="s">
        <v>38</v>
      </c>
      <c r="O117" s="63" t="s">
        <v>123</v>
      </c>
      <c r="P117" s="63" t="s">
        <v>124</v>
      </c>
      <c r="Q117" s="63" t="s">
        <v>125</v>
      </c>
      <c r="R117" s="63" t="s">
        <v>126</v>
      </c>
      <c r="S117" s="63" t="s">
        <v>127</v>
      </c>
      <c r="T117" s="64" t="s">
        <v>128</v>
      </c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  <c r="AE117" s="123"/>
    </row>
    <row r="118" spans="1:65" s="2" customFormat="1" ht="22.9" customHeight="1">
      <c r="A118" s="29"/>
      <c r="B118" s="30"/>
      <c r="C118" s="69" t="s">
        <v>96</v>
      </c>
      <c r="D118" s="29"/>
      <c r="E118" s="29"/>
      <c r="F118" s="29"/>
      <c r="G118" s="29"/>
      <c r="H118" s="29"/>
      <c r="I118" s="29"/>
      <c r="J118" s="130">
        <f>BK118</f>
        <v>0</v>
      </c>
      <c r="K118" s="29"/>
      <c r="L118" s="30"/>
      <c r="M118" s="65"/>
      <c r="N118" s="56"/>
      <c r="O118" s="66"/>
      <c r="P118" s="131">
        <f>P119</f>
        <v>0</v>
      </c>
      <c r="Q118" s="66"/>
      <c r="R118" s="131">
        <f>R119</f>
        <v>8.0000000000000004E-4</v>
      </c>
      <c r="S118" s="66"/>
      <c r="T118" s="132">
        <f>T119</f>
        <v>0</v>
      </c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T118" s="14" t="s">
        <v>73</v>
      </c>
      <c r="AU118" s="14" t="s">
        <v>97</v>
      </c>
      <c r="BK118" s="133">
        <f>BK119</f>
        <v>0</v>
      </c>
    </row>
    <row r="119" spans="1:65" s="12" customFormat="1" ht="25.9" customHeight="1">
      <c r="B119" s="134"/>
      <c r="D119" s="135" t="s">
        <v>73</v>
      </c>
      <c r="E119" s="136" t="s">
        <v>166</v>
      </c>
      <c r="F119" s="136" t="s">
        <v>506</v>
      </c>
      <c r="I119" s="137"/>
      <c r="J119" s="138">
        <f>BK119</f>
        <v>0</v>
      </c>
      <c r="L119" s="134"/>
      <c r="M119" s="139"/>
      <c r="N119" s="140"/>
      <c r="O119" s="140"/>
      <c r="P119" s="141">
        <f>P120</f>
        <v>0</v>
      </c>
      <c r="Q119" s="140"/>
      <c r="R119" s="141">
        <f>R120</f>
        <v>8.0000000000000004E-4</v>
      </c>
      <c r="S119" s="140"/>
      <c r="T119" s="142">
        <f>T120</f>
        <v>0</v>
      </c>
      <c r="AR119" s="135" t="s">
        <v>142</v>
      </c>
      <c r="AT119" s="143" t="s">
        <v>73</v>
      </c>
      <c r="AU119" s="143" t="s">
        <v>74</v>
      </c>
      <c r="AY119" s="135" t="s">
        <v>131</v>
      </c>
      <c r="BK119" s="144">
        <f>BK120</f>
        <v>0</v>
      </c>
    </row>
    <row r="120" spans="1:65" s="12" customFormat="1" ht="22.9" customHeight="1">
      <c r="B120" s="134"/>
      <c r="D120" s="135" t="s">
        <v>73</v>
      </c>
      <c r="E120" s="145" t="s">
        <v>507</v>
      </c>
      <c r="F120" s="145" t="s">
        <v>508</v>
      </c>
      <c r="I120" s="137"/>
      <c r="J120" s="146">
        <f>BK120</f>
        <v>0</v>
      </c>
      <c r="L120" s="134"/>
      <c r="M120" s="139"/>
      <c r="N120" s="140"/>
      <c r="O120" s="140"/>
      <c r="P120" s="141">
        <f>SUM(P121:P159)</f>
        <v>0</v>
      </c>
      <c r="Q120" s="140"/>
      <c r="R120" s="141">
        <f>SUM(R121:R159)</f>
        <v>8.0000000000000004E-4</v>
      </c>
      <c r="S120" s="140"/>
      <c r="T120" s="142">
        <f>SUM(T121:T159)</f>
        <v>0</v>
      </c>
      <c r="AR120" s="135" t="s">
        <v>142</v>
      </c>
      <c r="AT120" s="143" t="s">
        <v>73</v>
      </c>
      <c r="AU120" s="143" t="s">
        <v>82</v>
      </c>
      <c r="AY120" s="135" t="s">
        <v>131</v>
      </c>
      <c r="BK120" s="144">
        <f>SUM(BK121:BK159)</f>
        <v>0</v>
      </c>
    </row>
    <row r="121" spans="1:65" s="2" customFormat="1" ht="16.5" customHeight="1">
      <c r="A121" s="29"/>
      <c r="B121" s="147"/>
      <c r="C121" s="162" t="s">
        <v>82</v>
      </c>
      <c r="D121" s="162" t="s">
        <v>166</v>
      </c>
      <c r="E121" s="163" t="s">
        <v>82</v>
      </c>
      <c r="F121" s="164" t="s">
        <v>526</v>
      </c>
      <c r="G121" s="165" t="s">
        <v>194</v>
      </c>
      <c r="H121" s="166">
        <v>2</v>
      </c>
      <c r="I121" s="167"/>
      <c r="J121" s="168">
        <f t="shared" ref="J121:J159" si="0">ROUND(I121*H121,2)</f>
        <v>0</v>
      </c>
      <c r="K121" s="169"/>
      <c r="L121" s="170"/>
      <c r="M121" s="171" t="s">
        <v>1</v>
      </c>
      <c r="N121" s="172" t="s">
        <v>40</v>
      </c>
      <c r="O121" s="58"/>
      <c r="P121" s="158">
        <f t="shared" ref="P121:P159" si="1">O121*H121</f>
        <v>0</v>
      </c>
      <c r="Q121" s="158">
        <v>0</v>
      </c>
      <c r="R121" s="158">
        <f t="shared" ref="R121:R159" si="2">Q121*H121</f>
        <v>0</v>
      </c>
      <c r="S121" s="158">
        <v>0</v>
      </c>
      <c r="T121" s="159">
        <f t="shared" ref="T121:T159" si="3">S121*H121</f>
        <v>0</v>
      </c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R121" s="160" t="s">
        <v>527</v>
      </c>
      <c r="AT121" s="160" t="s">
        <v>166</v>
      </c>
      <c r="AU121" s="160" t="s">
        <v>139</v>
      </c>
      <c r="AY121" s="14" t="s">
        <v>131</v>
      </c>
      <c r="BE121" s="161">
        <f t="shared" ref="BE121:BE159" si="4">IF(N121="základná",J121,0)</f>
        <v>0</v>
      </c>
      <c r="BF121" s="161">
        <f t="shared" ref="BF121:BF159" si="5">IF(N121="znížená",J121,0)</f>
        <v>0</v>
      </c>
      <c r="BG121" s="161">
        <f t="shared" ref="BG121:BG159" si="6">IF(N121="zákl. prenesená",J121,0)</f>
        <v>0</v>
      </c>
      <c r="BH121" s="161">
        <f t="shared" ref="BH121:BH159" si="7">IF(N121="zníž. prenesená",J121,0)</f>
        <v>0</v>
      </c>
      <c r="BI121" s="161">
        <f t="shared" ref="BI121:BI159" si="8">IF(N121="nulová",J121,0)</f>
        <v>0</v>
      </c>
      <c r="BJ121" s="14" t="s">
        <v>139</v>
      </c>
      <c r="BK121" s="161">
        <f t="shared" ref="BK121:BK159" si="9">ROUND(I121*H121,2)</f>
        <v>0</v>
      </c>
      <c r="BL121" s="14" t="s">
        <v>244</v>
      </c>
      <c r="BM121" s="160" t="s">
        <v>528</v>
      </c>
    </row>
    <row r="122" spans="1:65" s="2" customFormat="1" ht="16.5" customHeight="1">
      <c r="A122" s="29"/>
      <c r="B122" s="147"/>
      <c r="C122" s="162" t="s">
        <v>139</v>
      </c>
      <c r="D122" s="162" t="s">
        <v>166</v>
      </c>
      <c r="E122" s="163" t="s">
        <v>139</v>
      </c>
      <c r="F122" s="164" t="s">
        <v>529</v>
      </c>
      <c r="G122" s="165" t="s">
        <v>194</v>
      </c>
      <c r="H122" s="166">
        <v>78</v>
      </c>
      <c r="I122" s="167"/>
      <c r="J122" s="168">
        <f t="shared" si="0"/>
        <v>0</v>
      </c>
      <c r="K122" s="169"/>
      <c r="L122" s="170"/>
      <c r="M122" s="171" t="s">
        <v>1</v>
      </c>
      <c r="N122" s="172" t="s">
        <v>40</v>
      </c>
      <c r="O122" s="58"/>
      <c r="P122" s="158">
        <f t="shared" si="1"/>
        <v>0</v>
      </c>
      <c r="Q122" s="158">
        <v>0</v>
      </c>
      <c r="R122" s="158">
        <f t="shared" si="2"/>
        <v>0</v>
      </c>
      <c r="S122" s="158">
        <v>0</v>
      </c>
      <c r="T122" s="159">
        <f t="shared" si="3"/>
        <v>0</v>
      </c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R122" s="160" t="s">
        <v>527</v>
      </c>
      <c r="AT122" s="160" t="s">
        <v>166</v>
      </c>
      <c r="AU122" s="160" t="s">
        <v>139</v>
      </c>
      <c r="AY122" s="14" t="s">
        <v>131</v>
      </c>
      <c r="BE122" s="161">
        <f t="shared" si="4"/>
        <v>0</v>
      </c>
      <c r="BF122" s="161">
        <f t="shared" si="5"/>
        <v>0</v>
      </c>
      <c r="BG122" s="161">
        <f t="shared" si="6"/>
        <v>0</v>
      </c>
      <c r="BH122" s="161">
        <f t="shared" si="7"/>
        <v>0</v>
      </c>
      <c r="BI122" s="161">
        <f t="shared" si="8"/>
        <v>0</v>
      </c>
      <c r="BJ122" s="14" t="s">
        <v>139</v>
      </c>
      <c r="BK122" s="161">
        <f t="shared" si="9"/>
        <v>0</v>
      </c>
      <c r="BL122" s="14" t="s">
        <v>244</v>
      </c>
      <c r="BM122" s="160" t="s">
        <v>530</v>
      </c>
    </row>
    <row r="123" spans="1:65" s="2" customFormat="1" ht="16.5" customHeight="1">
      <c r="A123" s="29"/>
      <c r="B123" s="147"/>
      <c r="C123" s="162" t="s">
        <v>142</v>
      </c>
      <c r="D123" s="162" t="s">
        <v>166</v>
      </c>
      <c r="E123" s="163" t="s">
        <v>142</v>
      </c>
      <c r="F123" s="164" t="s">
        <v>531</v>
      </c>
      <c r="G123" s="165" t="s">
        <v>194</v>
      </c>
      <c r="H123" s="166">
        <v>25</v>
      </c>
      <c r="I123" s="167"/>
      <c r="J123" s="168">
        <f t="shared" si="0"/>
        <v>0</v>
      </c>
      <c r="K123" s="169"/>
      <c r="L123" s="170"/>
      <c r="M123" s="171" t="s">
        <v>1</v>
      </c>
      <c r="N123" s="172" t="s">
        <v>40</v>
      </c>
      <c r="O123" s="58"/>
      <c r="P123" s="158">
        <f t="shared" si="1"/>
        <v>0</v>
      </c>
      <c r="Q123" s="158">
        <v>0</v>
      </c>
      <c r="R123" s="158">
        <f t="shared" si="2"/>
        <v>0</v>
      </c>
      <c r="S123" s="158">
        <v>0</v>
      </c>
      <c r="T123" s="159">
        <f t="shared" si="3"/>
        <v>0</v>
      </c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R123" s="160" t="s">
        <v>527</v>
      </c>
      <c r="AT123" s="160" t="s">
        <v>166</v>
      </c>
      <c r="AU123" s="160" t="s">
        <v>139</v>
      </c>
      <c r="AY123" s="14" t="s">
        <v>131</v>
      </c>
      <c r="BE123" s="161">
        <f t="shared" si="4"/>
        <v>0</v>
      </c>
      <c r="BF123" s="161">
        <f t="shared" si="5"/>
        <v>0</v>
      </c>
      <c r="BG123" s="161">
        <f t="shared" si="6"/>
        <v>0</v>
      </c>
      <c r="BH123" s="161">
        <f t="shared" si="7"/>
        <v>0</v>
      </c>
      <c r="BI123" s="161">
        <f t="shared" si="8"/>
        <v>0</v>
      </c>
      <c r="BJ123" s="14" t="s">
        <v>139</v>
      </c>
      <c r="BK123" s="161">
        <f t="shared" si="9"/>
        <v>0</v>
      </c>
      <c r="BL123" s="14" t="s">
        <v>244</v>
      </c>
      <c r="BM123" s="160" t="s">
        <v>532</v>
      </c>
    </row>
    <row r="124" spans="1:65" s="2" customFormat="1" ht="16.5" customHeight="1">
      <c r="A124" s="29"/>
      <c r="B124" s="147"/>
      <c r="C124" s="162" t="s">
        <v>138</v>
      </c>
      <c r="D124" s="162" t="s">
        <v>166</v>
      </c>
      <c r="E124" s="163" t="s">
        <v>138</v>
      </c>
      <c r="F124" s="164" t="s">
        <v>533</v>
      </c>
      <c r="G124" s="165" t="s">
        <v>194</v>
      </c>
      <c r="H124" s="166">
        <v>1</v>
      </c>
      <c r="I124" s="167"/>
      <c r="J124" s="168">
        <f t="shared" si="0"/>
        <v>0</v>
      </c>
      <c r="K124" s="169"/>
      <c r="L124" s="170"/>
      <c r="M124" s="171" t="s">
        <v>1</v>
      </c>
      <c r="N124" s="172" t="s">
        <v>40</v>
      </c>
      <c r="O124" s="58"/>
      <c r="P124" s="158">
        <f t="shared" si="1"/>
        <v>0</v>
      </c>
      <c r="Q124" s="158">
        <v>0</v>
      </c>
      <c r="R124" s="158">
        <f t="shared" si="2"/>
        <v>0</v>
      </c>
      <c r="S124" s="158">
        <v>0</v>
      </c>
      <c r="T124" s="159">
        <f t="shared" si="3"/>
        <v>0</v>
      </c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R124" s="160" t="s">
        <v>527</v>
      </c>
      <c r="AT124" s="160" t="s">
        <v>166</v>
      </c>
      <c r="AU124" s="160" t="s">
        <v>139</v>
      </c>
      <c r="AY124" s="14" t="s">
        <v>131</v>
      </c>
      <c r="BE124" s="161">
        <f t="shared" si="4"/>
        <v>0</v>
      </c>
      <c r="BF124" s="161">
        <f t="shared" si="5"/>
        <v>0</v>
      </c>
      <c r="BG124" s="161">
        <f t="shared" si="6"/>
        <v>0</v>
      </c>
      <c r="BH124" s="161">
        <f t="shared" si="7"/>
        <v>0</v>
      </c>
      <c r="BI124" s="161">
        <f t="shared" si="8"/>
        <v>0</v>
      </c>
      <c r="BJ124" s="14" t="s">
        <v>139</v>
      </c>
      <c r="BK124" s="161">
        <f t="shared" si="9"/>
        <v>0</v>
      </c>
      <c r="BL124" s="14" t="s">
        <v>244</v>
      </c>
      <c r="BM124" s="160" t="s">
        <v>534</v>
      </c>
    </row>
    <row r="125" spans="1:65" s="2" customFormat="1" ht="16.5" customHeight="1">
      <c r="A125" s="29"/>
      <c r="B125" s="147"/>
      <c r="C125" s="162" t="s">
        <v>148</v>
      </c>
      <c r="D125" s="162" t="s">
        <v>166</v>
      </c>
      <c r="E125" s="163" t="s">
        <v>148</v>
      </c>
      <c r="F125" s="164" t="s">
        <v>535</v>
      </c>
      <c r="G125" s="165" t="s">
        <v>158</v>
      </c>
      <c r="H125" s="166">
        <v>34</v>
      </c>
      <c r="I125" s="167"/>
      <c r="J125" s="168">
        <f t="shared" si="0"/>
        <v>0</v>
      </c>
      <c r="K125" s="169"/>
      <c r="L125" s="170"/>
      <c r="M125" s="171" t="s">
        <v>1</v>
      </c>
      <c r="N125" s="172" t="s">
        <v>40</v>
      </c>
      <c r="O125" s="58"/>
      <c r="P125" s="158">
        <f t="shared" si="1"/>
        <v>0</v>
      </c>
      <c r="Q125" s="158">
        <v>0</v>
      </c>
      <c r="R125" s="158">
        <f t="shared" si="2"/>
        <v>0</v>
      </c>
      <c r="S125" s="158">
        <v>0</v>
      </c>
      <c r="T125" s="159">
        <f t="shared" si="3"/>
        <v>0</v>
      </c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R125" s="160" t="s">
        <v>527</v>
      </c>
      <c r="AT125" s="160" t="s">
        <v>166</v>
      </c>
      <c r="AU125" s="160" t="s">
        <v>139</v>
      </c>
      <c r="AY125" s="14" t="s">
        <v>131</v>
      </c>
      <c r="BE125" s="161">
        <f t="shared" si="4"/>
        <v>0</v>
      </c>
      <c r="BF125" s="161">
        <f t="shared" si="5"/>
        <v>0</v>
      </c>
      <c r="BG125" s="161">
        <f t="shared" si="6"/>
        <v>0</v>
      </c>
      <c r="BH125" s="161">
        <f t="shared" si="7"/>
        <v>0</v>
      </c>
      <c r="BI125" s="161">
        <f t="shared" si="8"/>
        <v>0</v>
      </c>
      <c r="BJ125" s="14" t="s">
        <v>139</v>
      </c>
      <c r="BK125" s="161">
        <f t="shared" si="9"/>
        <v>0</v>
      </c>
      <c r="BL125" s="14" t="s">
        <v>244</v>
      </c>
      <c r="BM125" s="160" t="s">
        <v>536</v>
      </c>
    </row>
    <row r="126" spans="1:65" s="2" customFormat="1" ht="16.5" customHeight="1">
      <c r="A126" s="29"/>
      <c r="B126" s="147"/>
      <c r="C126" s="162" t="s">
        <v>132</v>
      </c>
      <c r="D126" s="162" t="s">
        <v>166</v>
      </c>
      <c r="E126" s="163" t="s">
        <v>132</v>
      </c>
      <c r="F126" s="164" t="s">
        <v>537</v>
      </c>
      <c r="G126" s="165" t="s">
        <v>158</v>
      </c>
      <c r="H126" s="166">
        <v>54</v>
      </c>
      <c r="I126" s="167"/>
      <c r="J126" s="168">
        <f t="shared" si="0"/>
        <v>0</v>
      </c>
      <c r="K126" s="169"/>
      <c r="L126" s="170"/>
      <c r="M126" s="171" t="s">
        <v>1</v>
      </c>
      <c r="N126" s="172" t="s">
        <v>40</v>
      </c>
      <c r="O126" s="58"/>
      <c r="P126" s="158">
        <f t="shared" si="1"/>
        <v>0</v>
      </c>
      <c r="Q126" s="158">
        <v>0</v>
      </c>
      <c r="R126" s="158">
        <f t="shared" si="2"/>
        <v>0</v>
      </c>
      <c r="S126" s="158">
        <v>0</v>
      </c>
      <c r="T126" s="159">
        <f t="shared" si="3"/>
        <v>0</v>
      </c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R126" s="160" t="s">
        <v>527</v>
      </c>
      <c r="AT126" s="160" t="s">
        <v>166</v>
      </c>
      <c r="AU126" s="160" t="s">
        <v>139</v>
      </c>
      <c r="AY126" s="14" t="s">
        <v>131</v>
      </c>
      <c r="BE126" s="161">
        <f t="shared" si="4"/>
        <v>0</v>
      </c>
      <c r="BF126" s="161">
        <f t="shared" si="5"/>
        <v>0</v>
      </c>
      <c r="BG126" s="161">
        <f t="shared" si="6"/>
        <v>0</v>
      </c>
      <c r="BH126" s="161">
        <f t="shared" si="7"/>
        <v>0</v>
      </c>
      <c r="BI126" s="161">
        <f t="shared" si="8"/>
        <v>0</v>
      </c>
      <c r="BJ126" s="14" t="s">
        <v>139</v>
      </c>
      <c r="BK126" s="161">
        <f t="shared" si="9"/>
        <v>0</v>
      </c>
      <c r="BL126" s="14" t="s">
        <v>244</v>
      </c>
      <c r="BM126" s="160" t="s">
        <v>538</v>
      </c>
    </row>
    <row r="127" spans="1:65" s="2" customFormat="1" ht="21.75" customHeight="1">
      <c r="A127" s="29"/>
      <c r="B127" s="147"/>
      <c r="C127" s="162" t="s">
        <v>155</v>
      </c>
      <c r="D127" s="162" t="s">
        <v>166</v>
      </c>
      <c r="E127" s="163" t="s">
        <v>155</v>
      </c>
      <c r="F127" s="164" t="s">
        <v>539</v>
      </c>
      <c r="G127" s="165" t="s">
        <v>194</v>
      </c>
      <c r="H127" s="166">
        <v>22</v>
      </c>
      <c r="I127" s="167"/>
      <c r="J127" s="168">
        <f t="shared" si="0"/>
        <v>0</v>
      </c>
      <c r="K127" s="169"/>
      <c r="L127" s="170"/>
      <c r="M127" s="171" t="s">
        <v>1</v>
      </c>
      <c r="N127" s="172" t="s">
        <v>40</v>
      </c>
      <c r="O127" s="58"/>
      <c r="P127" s="158">
        <f t="shared" si="1"/>
        <v>0</v>
      </c>
      <c r="Q127" s="158">
        <v>0</v>
      </c>
      <c r="R127" s="158">
        <f t="shared" si="2"/>
        <v>0</v>
      </c>
      <c r="S127" s="158">
        <v>0</v>
      </c>
      <c r="T127" s="159">
        <f t="shared" si="3"/>
        <v>0</v>
      </c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R127" s="160" t="s">
        <v>527</v>
      </c>
      <c r="AT127" s="160" t="s">
        <v>166</v>
      </c>
      <c r="AU127" s="160" t="s">
        <v>139</v>
      </c>
      <c r="AY127" s="14" t="s">
        <v>131</v>
      </c>
      <c r="BE127" s="161">
        <f t="shared" si="4"/>
        <v>0</v>
      </c>
      <c r="BF127" s="161">
        <f t="shared" si="5"/>
        <v>0</v>
      </c>
      <c r="BG127" s="161">
        <f t="shared" si="6"/>
        <v>0</v>
      </c>
      <c r="BH127" s="161">
        <f t="shared" si="7"/>
        <v>0</v>
      </c>
      <c r="BI127" s="161">
        <f t="shared" si="8"/>
        <v>0</v>
      </c>
      <c r="BJ127" s="14" t="s">
        <v>139</v>
      </c>
      <c r="BK127" s="161">
        <f t="shared" si="9"/>
        <v>0</v>
      </c>
      <c r="BL127" s="14" t="s">
        <v>244</v>
      </c>
      <c r="BM127" s="160" t="s">
        <v>540</v>
      </c>
    </row>
    <row r="128" spans="1:65" s="2" customFormat="1" ht="16.5" customHeight="1">
      <c r="A128" s="29"/>
      <c r="B128" s="147"/>
      <c r="C128" s="162" t="s">
        <v>147</v>
      </c>
      <c r="D128" s="162" t="s">
        <v>166</v>
      </c>
      <c r="E128" s="163" t="s">
        <v>147</v>
      </c>
      <c r="F128" s="164" t="s">
        <v>541</v>
      </c>
      <c r="G128" s="165" t="s">
        <v>194</v>
      </c>
      <c r="H128" s="166">
        <v>2</v>
      </c>
      <c r="I128" s="167"/>
      <c r="J128" s="168">
        <f t="shared" si="0"/>
        <v>0</v>
      </c>
      <c r="K128" s="169"/>
      <c r="L128" s="170"/>
      <c r="M128" s="171" t="s">
        <v>1</v>
      </c>
      <c r="N128" s="172" t="s">
        <v>40</v>
      </c>
      <c r="O128" s="58"/>
      <c r="P128" s="158">
        <f t="shared" si="1"/>
        <v>0</v>
      </c>
      <c r="Q128" s="158">
        <v>0</v>
      </c>
      <c r="R128" s="158">
        <f t="shared" si="2"/>
        <v>0</v>
      </c>
      <c r="S128" s="158">
        <v>0</v>
      </c>
      <c r="T128" s="159">
        <f t="shared" si="3"/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R128" s="160" t="s">
        <v>527</v>
      </c>
      <c r="AT128" s="160" t="s">
        <v>166</v>
      </c>
      <c r="AU128" s="160" t="s">
        <v>139</v>
      </c>
      <c r="AY128" s="14" t="s">
        <v>131</v>
      </c>
      <c r="BE128" s="161">
        <f t="shared" si="4"/>
        <v>0</v>
      </c>
      <c r="BF128" s="161">
        <f t="shared" si="5"/>
        <v>0</v>
      </c>
      <c r="BG128" s="161">
        <f t="shared" si="6"/>
        <v>0</v>
      </c>
      <c r="BH128" s="161">
        <f t="shared" si="7"/>
        <v>0</v>
      </c>
      <c r="BI128" s="161">
        <f t="shared" si="8"/>
        <v>0</v>
      </c>
      <c r="BJ128" s="14" t="s">
        <v>139</v>
      </c>
      <c r="BK128" s="161">
        <f t="shared" si="9"/>
        <v>0</v>
      </c>
      <c r="BL128" s="14" t="s">
        <v>244</v>
      </c>
      <c r="BM128" s="160" t="s">
        <v>542</v>
      </c>
    </row>
    <row r="129" spans="1:65" s="2" customFormat="1" ht="16.5" customHeight="1">
      <c r="A129" s="29"/>
      <c r="B129" s="147"/>
      <c r="C129" s="162" t="s">
        <v>162</v>
      </c>
      <c r="D129" s="162" t="s">
        <v>166</v>
      </c>
      <c r="E129" s="163" t="s">
        <v>162</v>
      </c>
      <c r="F129" s="164" t="s">
        <v>543</v>
      </c>
      <c r="G129" s="165" t="s">
        <v>194</v>
      </c>
      <c r="H129" s="166">
        <v>3</v>
      </c>
      <c r="I129" s="167"/>
      <c r="J129" s="168">
        <f t="shared" si="0"/>
        <v>0</v>
      </c>
      <c r="K129" s="169"/>
      <c r="L129" s="170"/>
      <c r="M129" s="171" t="s">
        <v>1</v>
      </c>
      <c r="N129" s="172" t="s">
        <v>40</v>
      </c>
      <c r="O129" s="58"/>
      <c r="P129" s="158">
        <f t="shared" si="1"/>
        <v>0</v>
      </c>
      <c r="Q129" s="158">
        <v>0</v>
      </c>
      <c r="R129" s="158">
        <f t="shared" si="2"/>
        <v>0</v>
      </c>
      <c r="S129" s="158">
        <v>0</v>
      </c>
      <c r="T129" s="159">
        <f t="shared" si="3"/>
        <v>0</v>
      </c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R129" s="160" t="s">
        <v>527</v>
      </c>
      <c r="AT129" s="160" t="s">
        <v>166</v>
      </c>
      <c r="AU129" s="160" t="s">
        <v>139</v>
      </c>
      <c r="AY129" s="14" t="s">
        <v>131</v>
      </c>
      <c r="BE129" s="161">
        <f t="shared" si="4"/>
        <v>0</v>
      </c>
      <c r="BF129" s="161">
        <f t="shared" si="5"/>
        <v>0</v>
      </c>
      <c r="BG129" s="161">
        <f t="shared" si="6"/>
        <v>0</v>
      </c>
      <c r="BH129" s="161">
        <f t="shared" si="7"/>
        <v>0</v>
      </c>
      <c r="BI129" s="161">
        <f t="shared" si="8"/>
        <v>0</v>
      </c>
      <c r="BJ129" s="14" t="s">
        <v>139</v>
      </c>
      <c r="BK129" s="161">
        <f t="shared" si="9"/>
        <v>0</v>
      </c>
      <c r="BL129" s="14" t="s">
        <v>244</v>
      </c>
      <c r="BM129" s="160" t="s">
        <v>544</v>
      </c>
    </row>
    <row r="130" spans="1:65" s="2" customFormat="1" ht="16.5" customHeight="1">
      <c r="A130" s="29"/>
      <c r="B130" s="147"/>
      <c r="C130" s="162" t="s">
        <v>151</v>
      </c>
      <c r="D130" s="162" t="s">
        <v>166</v>
      </c>
      <c r="E130" s="163" t="s">
        <v>151</v>
      </c>
      <c r="F130" s="164" t="s">
        <v>545</v>
      </c>
      <c r="G130" s="165" t="s">
        <v>194</v>
      </c>
      <c r="H130" s="166">
        <v>56</v>
      </c>
      <c r="I130" s="167"/>
      <c r="J130" s="168">
        <f t="shared" si="0"/>
        <v>0</v>
      </c>
      <c r="K130" s="169"/>
      <c r="L130" s="170"/>
      <c r="M130" s="171" t="s">
        <v>1</v>
      </c>
      <c r="N130" s="172" t="s">
        <v>40</v>
      </c>
      <c r="O130" s="58"/>
      <c r="P130" s="158">
        <f t="shared" si="1"/>
        <v>0</v>
      </c>
      <c r="Q130" s="158">
        <v>0</v>
      </c>
      <c r="R130" s="158">
        <f t="shared" si="2"/>
        <v>0</v>
      </c>
      <c r="S130" s="158">
        <v>0</v>
      </c>
      <c r="T130" s="159">
        <f t="shared" si="3"/>
        <v>0</v>
      </c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R130" s="160" t="s">
        <v>527</v>
      </c>
      <c r="AT130" s="160" t="s">
        <v>166</v>
      </c>
      <c r="AU130" s="160" t="s">
        <v>139</v>
      </c>
      <c r="AY130" s="14" t="s">
        <v>131</v>
      </c>
      <c r="BE130" s="161">
        <f t="shared" si="4"/>
        <v>0</v>
      </c>
      <c r="BF130" s="161">
        <f t="shared" si="5"/>
        <v>0</v>
      </c>
      <c r="BG130" s="161">
        <f t="shared" si="6"/>
        <v>0</v>
      </c>
      <c r="BH130" s="161">
        <f t="shared" si="7"/>
        <v>0</v>
      </c>
      <c r="BI130" s="161">
        <f t="shared" si="8"/>
        <v>0</v>
      </c>
      <c r="BJ130" s="14" t="s">
        <v>139</v>
      </c>
      <c r="BK130" s="161">
        <f t="shared" si="9"/>
        <v>0</v>
      </c>
      <c r="BL130" s="14" t="s">
        <v>244</v>
      </c>
      <c r="BM130" s="160" t="s">
        <v>546</v>
      </c>
    </row>
    <row r="131" spans="1:65" s="2" customFormat="1" ht="16.5" customHeight="1">
      <c r="A131" s="29"/>
      <c r="B131" s="147"/>
      <c r="C131" s="162" t="s">
        <v>171</v>
      </c>
      <c r="D131" s="162" t="s">
        <v>166</v>
      </c>
      <c r="E131" s="163" t="s">
        <v>171</v>
      </c>
      <c r="F131" s="164" t="s">
        <v>547</v>
      </c>
      <c r="G131" s="165" t="s">
        <v>194</v>
      </c>
      <c r="H131" s="166">
        <v>1</v>
      </c>
      <c r="I131" s="167"/>
      <c r="J131" s="168">
        <f t="shared" si="0"/>
        <v>0</v>
      </c>
      <c r="K131" s="169"/>
      <c r="L131" s="170"/>
      <c r="M131" s="171" t="s">
        <v>1</v>
      </c>
      <c r="N131" s="172" t="s">
        <v>40</v>
      </c>
      <c r="O131" s="58"/>
      <c r="P131" s="158">
        <f t="shared" si="1"/>
        <v>0</v>
      </c>
      <c r="Q131" s="158">
        <v>0</v>
      </c>
      <c r="R131" s="158">
        <f t="shared" si="2"/>
        <v>0</v>
      </c>
      <c r="S131" s="158">
        <v>0</v>
      </c>
      <c r="T131" s="159">
        <f t="shared" si="3"/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527</v>
      </c>
      <c r="AT131" s="160" t="s">
        <v>166</v>
      </c>
      <c r="AU131" s="160" t="s">
        <v>139</v>
      </c>
      <c r="AY131" s="14" t="s">
        <v>131</v>
      </c>
      <c r="BE131" s="161">
        <f t="shared" si="4"/>
        <v>0</v>
      </c>
      <c r="BF131" s="161">
        <f t="shared" si="5"/>
        <v>0</v>
      </c>
      <c r="BG131" s="161">
        <f t="shared" si="6"/>
        <v>0</v>
      </c>
      <c r="BH131" s="161">
        <f t="shared" si="7"/>
        <v>0</v>
      </c>
      <c r="BI131" s="161">
        <f t="shared" si="8"/>
        <v>0</v>
      </c>
      <c r="BJ131" s="14" t="s">
        <v>139</v>
      </c>
      <c r="BK131" s="161">
        <f t="shared" si="9"/>
        <v>0</v>
      </c>
      <c r="BL131" s="14" t="s">
        <v>244</v>
      </c>
      <c r="BM131" s="160" t="s">
        <v>548</v>
      </c>
    </row>
    <row r="132" spans="1:65" s="2" customFormat="1" ht="16.5" customHeight="1">
      <c r="A132" s="29"/>
      <c r="B132" s="147"/>
      <c r="C132" s="162" t="s">
        <v>176</v>
      </c>
      <c r="D132" s="162" t="s">
        <v>166</v>
      </c>
      <c r="E132" s="163" t="s">
        <v>176</v>
      </c>
      <c r="F132" s="164" t="s">
        <v>549</v>
      </c>
      <c r="G132" s="165" t="s">
        <v>194</v>
      </c>
      <c r="H132" s="166">
        <v>8</v>
      </c>
      <c r="I132" s="167"/>
      <c r="J132" s="168">
        <f t="shared" si="0"/>
        <v>0</v>
      </c>
      <c r="K132" s="169"/>
      <c r="L132" s="170"/>
      <c r="M132" s="171" t="s">
        <v>1</v>
      </c>
      <c r="N132" s="172" t="s">
        <v>40</v>
      </c>
      <c r="O132" s="58"/>
      <c r="P132" s="158">
        <f t="shared" si="1"/>
        <v>0</v>
      </c>
      <c r="Q132" s="158">
        <v>1E-4</v>
      </c>
      <c r="R132" s="158">
        <f t="shared" si="2"/>
        <v>8.0000000000000004E-4</v>
      </c>
      <c r="S132" s="158">
        <v>0</v>
      </c>
      <c r="T132" s="159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527</v>
      </c>
      <c r="AT132" s="160" t="s">
        <v>166</v>
      </c>
      <c r="AU132" s="160" t="s">
        <v>139</v>
      </c>
      <c r="AY132" s="14" t="s">
        <v>131</v>
      </c>
      <c r="BE132" s="161">
        <f t="shared" si="4"/>
        <v>0</v>
      </c>
      <c r="BF132" s="161">
        <f t="shared" si="5"/>
        <v>0</v>
      </c>
      <c r="BG132" s="161">
        <f t="shared" si="6"/>
        <v>0</v>
      </c>
      <c r="BH132" s="161">
        <f t="shared" si="7"/>
        <v>0</v>
      </c>
      <c r="BI132" s="161">
        <f t="shared" si="8"/>
        <v>0</v>
      </c>
      <c r="BJ132" s="14" t="s">
        <v>139</v>
      </c>
      <c r="BK132" s="161">
        <f t="shared" si="9"/>
        <v>0</v>
      </c>
      <c r="BL132" s="14" t="s">
        <v>244</v>
      </c>
      <c r="BM132" s="160" t="s">
        <v>550</v>
      </c>
    </row>
    <row r="133" spans="1:65" s="2" customFormat="1" ht="16.5" customHeight="1">
      <c r="A133" s="29"/>
      <c r="B133" s="147"/>
      <c r="C133" s="162" t="s">
        <v>180</v>
      </c>
      <c r="D133" s="162" t="s">
        <v>166</v>
      </c>
      <c r="E133" s="163" t="s">
        <v>180</v>
      </c>
      <c r="F133" s="164" t="s">
        <v>551</v>
      </c>
      <c r="G133" s="165" t="s">
        <v>194</v>
      </c>
      <c r="H133" s="166">
        <v>4</v>
      </c>
      <c r="I133" s="167"/>
      <c r="J133" s="168">
        <f t="shared" si="0"/>
        <v>0</v>
      </c>
      <c r="K133" s="169"/>
      <c r="L133" s="170"/>
      <c r="M133" s="171" t="s">
        <v>1</v>
      </c>
      <c r="N133" s="172" t="s">
        <v>40</v>
      </c>
      <c r="O133" s="58"/>
      <c r="P133" s="158">
        <f t="shared" si="1"/>
        <v>0</v>
      </c>
      <c r="Q133" s="158">
        <v>0</v>
      </c>
      <c r="R133" s="158">
        <f t="shared" si="2"/>
        <v>0</v>
      </c>
      <c r="S133" s="158">
        <v>0</v>
      </c>
      <c r="T133" s="159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527</v>
      </c>
      <c r="AT133" s="160" t="s">
        <v>166</v>
      </c>
      <c r="AU133" s="160" t="s">
        <v>139</v>
      </c>
      <c r="AY133" s="14" t="s">
        <v>131</v>
      </c>
      <c r="BE133" s="161">
        <f t="shared" si="4"/>
        <v>0</v>
      </c>
      <c r="BF133" s="161">
        <f t="shared" si="5"/>
        <v>0</v>
      </c>
      <c r="BG133" s="161">
        <f t="shared" si="6"/>
        <v>0</v>
      </c>
      <c r="BH133" s="161">
        <f t="shared" si="7"/>
        <v>0</v>
      </c>
      <c r="BI133" s="161">
        <f t="shared" si="8"/>
        <v>0</v>
      </c>
      <c r="BJ133" s="14" t="s">
        <v>139</v>
      </c>
      <c r="BK133" s="161">
        <f t="shared" si="9"/>
        <v>0</v>
      </c>
      <c r="BL133" s="14" t="s">
        <v>244</v>
      </c>
      <c r="BM133" s="160" t="s">
        <v>552</v>
      </c>
    </row>
    <row r="134" spans="1:65" s="2" customFormat="1" ht="16.5" customHeight="1">
      <c r="A134" s="29"/>
      <c r="B134" s="147"/>
      <c r="C134" s="162" t="s">
        <v>184</v>
      </c>
      <c r="D134" s="162" t="s">
        <v>166</v>
      </c>
      <c r="E134" s="163" t="s">
        <v>184</v>
      </c>
      <c r="F134" s="164" t="s">
        <v>553</v>
      </c>
      <c r="G134" s="165" t="s">
        <v>194</v>
      </c>
      <c r="H134" s="166">
        <v>4</v>
      </c>
      <c r="I134" s="167"/>
      <c r="J134" s="168">
        <f t="shared" si="0"/>
        <v>0</v>
      </c>
      <c r="K134" s="169"/>
      <c r="L134" s="170"/>
      <c r="M134" s="171" t="s">
        <v>1</v>
      </c>
      <c r="N134" s="172" t="s">
        <v>40</v>
      </c>
      <c r="O134" s="58"/>
      <c r="P134" s="158">
        <f t="shared" si="1"/>
        <v>0</v>
      </c>
      <c r="Q134" s="158">
        <v>0</v>
      </c>
      <c r="R134" s="158">
        <f t="shared" si="2"/>
        <v>0</v>
      </c>
      <c r="S134" s="158">
        <v>0</v>
      </c>
      <c r="T134" s="159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527</v>
      </c>
      <c r="AT134" s="160" t="s">
        <v>166</v>
      </c>
      <c r="AU134" s="160" t="s">
        <v>139</v>
      </c>
      <c r="AY134" s="14" t="s">
        <v>131</v>
      </c>
      <c r="BE134" s="161">
        <f t="shared" si="4"/>
        <v>0</v>
      </c>
      <c r="BF134" s="161">
        <f t="shared" si="5"/>
        <v>0</v>
      </c>
      <c r="BG134" s="161">
        <f t="shared" si="6"/>
        <v>0</v>
      </c>
      <c r="BH134" s="161">
        <f t="shared" si="7"/>
        <v>0</v>
      </c>
      <c r="BI134" s="161">
        <f t="shared" si="8"/>
        <v>0</v>
      </c>
      <c r="BJ134" s="14" t="s">
        <v>139</v>
      </c>
      <c r="BK134" s="161">
        <f t="shared" si="9"/>
        <v>0</v>
      </c>
      <c r="BL134" s="14" t="s">
        <v>244</v>
      </c>
      <c r="BM134" s="160" t="s">
        <v>554</v>
      </c>
    </row>
    <row r="135" spans="1:65" s="2" customFormat="1" ht="16.5" customHeight="1">
      <c r="A135" s="29"/>
      <c r="B135" s="147"/>
      <c r="C135" s="162" t="s">
        <v>188</v>
      </c>
      <c r="D135" s="162" t="s">
        <v>166</v>
      </c>
      <c r="E135" s="163" t="s">
        <v>188</v>
      </c>
      <c r="F135" s="164" t="s">
        <v>555</v>
      </c>
      <c r="G135" s="165" t="s">
        <v>194</v>
      </c>
      <c r="H135" s="166">
        <v>1</v>
      </c>
      <c r="I135" s="167"/>
      <c r="J135" s="168">
        <f t="shared" si="0"/>
        <v>0</v>
      </c>
      <c r="K135" s="169"/>
      <c r="L135" s="170"/>
      <c r="M135" s="171" t="s">
        <v>1</v>
      </c>
      <c r="N135" s="172" t="s">
        <v>40</v>
      </c>
      <c r="O135" s="58"/>
      <c r="P135" s="158">
        <f t="shared" si="1"/>
        <v>0</v>
      </c>
      <c r="Q135" s="158">
        <v>0</v>
      </c>
      <c r="R135" s="158">
        <f t="shared" si="2"/>
        <v>0</v>
      </c>
      <c r="S135" s="158">
        <v>0</v>
      </c>
      <c r="T135" s="159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60" t="s">
        <v>527</v>
      </c>
      <c r="AT135" s="160" t="s">
        <v>166</v>
      </c>
      <c r="AU135" s="160" t="s">
        <v>139</v>
      </c>
      <c r="AY135" s="14" t="s">
        <v>131</v>
      </c>
      <c r="BE135" s="161">
        <f t="shared" si="4"/>
        <v>0</v>
      </c>
      <c r="BF135" s="161">
        <f t="shared" si="5"/>
        <v>0</v>
      </c>
      <c r="BG135" s="161">
        <f t="shared" si="6"/>
        <v>0</v>
      </c>
      <c r="BH135" s="161">
        <f t="shared" si="7"/>
        <v>0</v>
      </c>
      <c r="BI135" s="161">
        <f t="shared" si="8"/>
        <v>0</v>
      </c>
      <c r="BJ135" s="14" t="s">
        <v>139</v>
      </c>
      <c r="BK135" s="161">
        <f t="shared" si="9"/>
        <v>0</v>
      </c>
      <c r="BL135" s="14" t="s">
        <v>244</v>
      </c>
      <c r="BM135" s="160" t="s">
        <v>556</v>
      </c>
    </row>
    <row r="136" spans="1:65" s="2" customFormat="1" ht="16.5" customHeight="1">
      <c r="A136" s="29"/>
      <c r="B136" s="147"/>
      <c r="C136" s="162" t="s">
        <v>154</v>
      </c>
      <c r="D136" s="162" t="s">
        <v>166</v>
      </c>
      <c r="E136" s="163" t="s">
        <v>154</v>
      </c>
      <c r="F136" s="164" t="s">
        <v>557</v>
      </c>
      <c r="G136" s="165" t="s">
        <v>194</v>
      </c>
      <c r="H136" s="166">
        <v>1</v>
      </c>
      <c r="I136" s="167"/>
      <c r="J136" s="168">
        <f t="shared" si="0"/>
        <v>0</v>
      </c>
      <c r="K136" s="169"/>
      <c r="L136" s="170"/>
      <c r="M136" s="171" t="s">
        <v>1</v>
      </c>
      <c r="N136" s="172" t="s">
        <v>40</v>
      </c>
      <c r="O136" s="58"/>
      <c r="P136" s="158">
        <f t="shared" si="1"/>
        <v>0</v>
      </c>
      <c r="Q136" s="158">
        <v>0</v>
      </c>
      <c r="R136" s="158">
        <f t="shared" si="2"/>
        <v>0</v>
      </c>
      <c r="S136" s="158">
        <v>0</v>
      </c>
      <c r="T136" s="159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527</v>
      </c>
      <c r="AT136" s="160" t="s">
        <v>166</v>
      </c>
      <c r="AU136" s="160" t="s">
        <v>139</v>
      </c>
      <c r="AY136" s="14" t="s">
        <v>131</v>
      </c>
      <c r="BE136" s="161">
        <f t="shared" si="4"/>
        <v>0</v>
      </c>
      <c r="BF136" s="161">
        <f t="shared" si="5"/>
        <v>0</v>
      </c>
      <c r="BG136" s="161">
        <f t="shared" si="6"/>
        <v>0</v>
      </c>
      <c r="BH136" s="161">
        <f t="shared" si="7"/>
        <v>0</v>
      </c>
      <c r="BI136" s="161">
        <f t="shared" si="8"/>
        <v>0</v>
      </c>
      <c r="BJ136" s="14" t="s">
        <v>139</v>
      </c>
      <c r="BK136" s="161">
        <f t="shared" si="9"/>
        <v>0</v>
      </c>
      <c r="BL136" s="14" t="s">
        <v>244</v>
      </c>
      <c r="BM136" s="160" t="s">
        <v>558</v>
      </c>
    </row>
    <row r="137" spans="1:65" s="2" customFormat="1" ht="16.5" customHeight="1">
      <c r="A137" s="29"/>
      <c r="B137" s="147"/>
      <c r="C137" s="162" t="s">
        <v>196</v>
      </c>
      <c r="D137" s="162" t="s">
        <v>166</v>
      </c>
      <c r="E137" s="163" t="s">
        <v>196</v>
      </c>
      <c r="F137" s="164" t="s">
        <v>559</v>
      </c>
      <c r="G137" s="165" t="s">
        <v>194</v>
      </c>
      <c r="H137" s="166">
        <v>17</v>
      </c>
      <c r="I137" s="167"/>
      <c r="J137" s="168">
        <f t="shared" si="0"/>
        <v>0</v>
      </c>
      <c r="K137" s="169"/>
      <c r="L137" s="170"/>
      <c r="M137" s="171" t="s">
        <v>1</v>
      </c>
      <c r="N137" s="172" t="s">
        <v>40</v>
      </c>
      <c r="O137" s="58"/>
      <c r="P137" s="158">
        <f t="shared" si="1"/>
        <v>0</v>
      </c>
      <c r="Q137" s="158">
        <v>0</v>
      </c>
      <c r="R137" s="158">
        <f t="shared" si="2"/>
        <v>0</v>
      </c>
      <c r="S137" s="158">
        <v>0</v>
      </c>
      <c r="T137" s="159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527</v>
      </c>
      <c r="AT137" s="160" t="s">
        <v>166</v>
      </c>
      <c r="AU137" s="160" t="s">
        <v>139</v>
      </c>
      <c r="AY137" s="14" t="s">
        <v>131</v>
      </c>
      <c r="BE137" s="161">
        <f t="shared" si="4"/>
        <v>0</v>
      </c>
      <c r="BF137" s="161">
        <f t="shared" si="5"/>
        <v>0</v>
      </c>
      <c r="BG137" s="161">
        <f t="shared" si="6"/>
        <v>0</v>
      </c>
      <c r="BH137" s="161">
        <f t="shared" si="7"/>
        <v>0</v>
      </c>
      <c r="BI137" s="161">
        <f t="shared" si="8"/>
        <v>0</v>
      </c>
      <c r="BJ137" s="14" t="s">
        <v>139</v>
      </c>
      <c r="BK137" s="161">
        <f t="shared" si="9"/>
        <v>0</v>
      </c>
      <c r="BL137" s="14" t="s">
        <v>244</v>
      </c>
      <c r="BM137" s="160" t="s">
        <v>560</v>
      </c>
    </row>
    <row r="138" spans="1:65" s="2" customFormat="1" ht="16.5" customHeight="1">
      <c r="A138" s="29"/>
      <c r="B138" s="147"/>
      <c r="C138" s="162" t="s">
        <v>159</v>
      </c>
      <c r="D138" s="162" t="s">
        <v>166</v>
      </c>
      <c r="E138" s="163" t="s">
        <v>159</v>
      </c>
      <c r="F138" s="164" t="s">
        <v>561</v>
      </c>
      <c r="G138" s="165" t="s">
        <v>194</v>
      </c>
      <c r="H138" s="166">
        <v>1</v>
      </c>
      <c r="I138" s="167"/>
      <c r="J138" s="168">
        <f t="shared" si="0"/>
        <v>0</v>
      </c>
      <c r="K138" s="169"/>
      <c r="L138" s="170"/>
      <c r="M138" s="171" t="s">
        <v>1</v>
      </c>
      <c r="N138" s="172" t="s">
        <v>40</v>
      </c>
      <c r="O138" s="58"/>
      <c r="P138" s="158">
        <f t="shared" si="1"/>
        <v>0</v>
      </c>
      <c r="Q138" s="158">
        <v>0</v>
      </c>
      <c r="R138" s="158">
        <f t="shared" si="2"/>
        <v>0</v>
      </c>
      <c r="S138" s="158">
        <v>0</v>
      </c>
      <c r="T138" s="159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527</v>
      </c>
      <c r="AT138" s="160" t="s">
        <v>166</v>
      </c>
      <c r="AU138" s="160" t="s">
        <v>139</v>
      </c>
      <c r="AY138" s="14" t="s">
        <v>131</v>
      </c>
      <c r="BE138" s="161">
        <f t="shared" si="4"/>
        <v>0</v>
      </c>
      <c r="BF138" s="161">
        <f t="shared" si="5"/>
        <v>0</v>
      </c>
      <c r="BG138" s="161">
        <f t="shared" si="6"/>
        <v>0</v>
      </c>
      <c r="BH138" s="161">
        <f t="shared" si="7"/>
        <v>0</v>
      </c>
      <c r="BI138" s="161">
        <f t="shared" si="8"/>
        <v>0</v>
      </c>
      <c r="BJ138" s="14" t="s">
        <v>139</v>
      </c>
      <c r="BK138" s="161">
        <f t="shared" si="9"/>
        <v>0</v>
      </c>
      <c r="BL138" s="14" t="s">
        <v>244</v>
      </c>
      <c r="BM138" s="160" t="s">
        <v>562</v>
      </c>
    </row>
    <row r="139" spans="1:65" s="2" customFormat="1" ht="16.5" customHeight="1">
      <c r="A139" s="29"/>
      <c r="B139" s="147"/>
      <c r="C139" s="162" t="s">
        <v>203</v>
      </c>
      <c r="D139" s="162" t="s">
        <v>166</v>
      </c>
      <c r="E139" s="163" t="s">
        <v>203</v>
      </c>
      <c r="F139" s="164" t="s">
        <v>563</v>
      </c>
      <c r="G139" s="165" t="s">
        <v>194</v>
      </c>
      <c r="H139" s="166">
        <v>1</v>
      </c>
      <c r="I139" s="167"/>
      <c r="J139" s="168">
        <f t="shared" si="0"/>
        <v>0</v>
      </c>
      <c r="K139" s="169"/>
      <c r="L139" s="170"/>
      <c r="M139" s="171" t="s">
        <v>1</v>
      </c>
      <c r="N139" s="172" t="s">
        <v>40</v>
      </c>
      <c r="O139" s="58"/>
      <c r="P139" s="158">
        <f t="shared" si="1"/>
        <v>0</v>
      </c>
      <c r="Q139" s="158">
        <v>0</v>
      </c>
      <c r="R139" s="158">
        <f t="shared" si="2"/>
        <v>0</v>
      </c>
      <c r="S139" s="158">
        <v>0</v>
      </c>
      <c r="T139" s="159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527</v>
      </c>
      <c r="AT139" s="160" t="s">
        <v>166</v>
      </c>
      <c r="AU139" s="160" t="s">
        <v>139</v>
      </c>
      <c r="AY139" s="14" t="s">
        <v>131</v>
      </c>
      <c r="BE139" s="161">
        <f t="shared" si="4"/>
        <v>0</v>
      </c>
      <c r="BF139" s="161">
        <f t="shared" si="5"/>
        <v>0</v>
      </c>
      <c r="BG139" s="161">
        <f t="shared" si="6"/>
        <v>0</v>
      </c>
      <c r="BH139" s="161">
        <f t="shared" si="7"/>
        <v>0</v>
      </c>
      <c r="BI139" s="161">
        <f t="shared" si="8"/>
        <v>0</v>
      </c>
      <c r="BJ139" s="14" t="s">
        <v>139</v>
      </c>
      <c r="BK139" s="161">
        <f t="shared" si="9"/>
        <v>0</v>
      </c>
      <c r="BL139" s="14" t="s">
        <v>244</v>
      </c>
      <c r="BM139" s="160" t="s">
        <v>564</v>
      </c>
    </row>
    <row r="140" spans="1:65" s="2" customFormat="1" ht="16.5" customHeight="1">
      <c r="A140" s="29"/>
      <c r="B140" s="147"/>
      <c r="C140" s="162" t="s">
        <v>7</v>
      </c>
      <c r="D140" s="162" t="s">
        <v>166</v>
      </c>
      <c r="E140" s="163" t="s">
        <v>7</v>
      </c>
      <c r="F140" s="164" t="s">
        <v>565</v>
      </c>
      <c r="G140" s="165" t="s">
        <v>194</v>
      </c>
      <c r="H140" s="166">
        <v>2</v>
      </c>
      <c r="I140" s="167"/>
      <c r="J140" s="168">
        <f t="shared" si="0"/>
        <v>0</v>
      </c>
      <c r="K140" s="169"/>
      <c r="L140" s="170"/>
      <c r="M140" s="171" t="s">
        <v>1</v>
      </c>
      <c r="N140" s="172" t="s">
        <v>40</v>
      </c>
      <c r="O140" s="58"/>
      <c r="P140" s="158">
        <f t="shared" si="1"/>
        <v>0</v>
      </c>
      <c r="Q140" s="158">
        <v>0</v>
      </c>
      <c r="R140" s="158">
        <f t="shared" si="2"/>
        <v>0</v>
      </c>
      <c r="S140" s="158">
        <v>0</v>
      </c>
      <c r="T140" s="159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527</v>
      </c>
      <c r="AT140" s="160" t="s">
        <v>166</v>
      </c>
      <c r="AU140" s="160" t="s">
        <v>139</v>
      </c>
      <c r="AY140" s="14" t="s">
        <v>131</v>
      </c>
      <c r="BE140" s="161">
        <f t="shared" si="4"/>
        <v>0</v>
      </c>
      <c r="BF140" s="161">
        <f t="shared" si="5"/>
        <v>0</v>
      </c>
      <c r="BG140" s="161">
        <f t="shared" si="6"/>
        <v>0</v>
      </c>
      <c r="BH140" s="161">
        <f t="shared" si="7"/>
        <v>0</v>
      </c>
      <c r="BI140" s="161">
        <f t="shared" si="8"/>
        <v>0</v>
      </c>
      <c r="BJ140" s="14" t="s">
        <v>139</v>
      </c>
      <c r="BK140" s="161">
        <f t="shared" si="9"/>
        <v>0</v>
      </c>
      <c r="BL140" s="14" t="s">
        <v>244</v>
      </c>
      <c r="BM140" s="160" t="s">
        <v>566</v>
      </c>
    </row>
    <row r="141" spans="1:65" s="2" customFormat="1" ht="16.5" customHeight="1">
      <c r="A141" s="29"/>
      <c r="B141" s="147"/>
      <c r="C141" s="162" t="s">
        <v>211</v>
      </c>
      <c r="D141" s="162" t="s">
        <v>166</v>
      </c>
      <c r="E141" s="163" t="s">
        <v>211</v>
      </c>
      <c r="F141" s="164" t="s">
        <v>567</v>
      </c>
      <c r="G141" s="165" t="s">
        <v>194</v>
      </c>
      <c r="H141" s="166">
        <v>34</v>
      </c>
      <c r="I141" s="167"/>
      <c r="J141" s="168">
        <f t="shared" si="0"/>
        <v>0</v>
      </c>
      <c r="K141" s="169"/>
      <c r="L141" s="170"/>
      <c r="M141" s="171" t="s">
        <v>1</v>
      </c>
      <c r="N141" s="172" t="s">
        <v>40</v>
      </c>
      <c r="O141" s="58"/>
      <c r="P141" s="158">
        <f t="shared" si="1"/>
        <v>0</v>
      </c>
      <c r="Q141" s="158">
        <v>0</v>
      </c>
      <c r="R141" s="158">
        <f t="shared" si="2"/>
        <v>0</v>
      </c>
      <c r="S141" s="158">
        <v>0</v>
      </c>
      <c r="T141" s="159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60" t="s">
        <v>527</v>
      </c>
      <c r="AT141" s="160" t="s">
        <v>166</v>
      </c>
      <c r="AU141" s="160" t="s">
        <v>139</v>
      </c>
      <c r="AY141" s="14" t="s">
        <v>131</v>
      </c>
      <c r="BE141" s="161">
        <f t="shared" si="4"/>
        <v>0</v>
      </c>
      <c r="BF141" s="161">
        <f t="shared" si="5"/>
        <v>0</v>
      </c>
      <c r="BG141" s="161">
        <f t="shared" si="6"/>
        <v>0</v>
      </c>
      <c r="BH141" s="161">
        <f t="shared" si="7"/>
        <v>0</v>
      </c>
      <c r="BI141" s="161">
        <f t="shared" si="8"/>
        <v>0</v>
      </c>
      <c r="BJ141" s="14" t="s">
        <v>139</v>
      </c>
      <c r="BK141" s="161">
        <f t="shared" si="9"/>
        <v>0</v>
      </c>
      <c r="BL141" s="14" t="s">
        <v>244</v>
      </c>
      <c r="BM141" s="160" t="s">
        <v>568</v>
      </c>
    </row>
    <row r="142" spans="1:65" s="2" customFormat="1" ht="16.5" customHeight="1">
      <c r="A142" s="29"/>
      <c r="B142" s="147"/>
      <c r="C142" s="162" t="s">
        <v>165</v>
      </c>
      <c r="D142" s="162" t="s">
        <v>166</v>
      </c>
      <c r="E142" s="163" t="s">
        <v>165</v>
      </c>
      <c r="F142" s="164" t="s">
        <v>569</v>
      </c>
      <c r="G142" s="165" t="s">
        <v>194</v>
      </c>
      <c r="H142" s="166">
        <v>2</v>
      </c>
      <c r="I142" s="167"/>
      <c r="J142" s="168">
        <f t="shared" si="0"/>
        <v>0</v>
      </c>
      <c r="K142" s="169"/>
      <c r="L142" s="170"/>
      <c r="M142" s="171" t="s">
        <v>1</v>
      </c>
      <c r="N142" s="172" t="s">
        <v>40</v>
      </c>
      <c r="O142" s="58"/>
      <c r="P142" s="158">
        <f t="shared" si="1"/>
        <v>0</v>
      </c>
      <c r="Q142" s="158">
        <v>0</v>
      </c>
      <c r="R142" s="158">
        <f t="shared" si="2"/>
        <v>0</v>
      </c>
      <c r="S142" s="158">
        <v>0</v>
      </c>
      <c r="T142" s="159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527</v>
      </c>
      <c r="AT142" s="160" t="s">
        <v>166</v>
      </c>
      <c r="AU142" s="160" t="s">
        <v>139</v>
      </c>
      <c r="AY142" s="14" t="s">
        <v>131</v>
      </c>
      <c r="BE142" s="161">
        <f t="shared" si="4"/>
        <v>0</v>
      </c>
      <c r="BF142" s="161">
        <f t="shared" si="5"/>
        <v>0</v>
      </c>
      <c r="BG142" s="161">
        <f t="shared" si="6"/>
        <v>0</v>
      </c>
      <c r="BH142" s="161">
        <f t="shared" si="7"/>
        <v>0</v>
      </c>
      <c r="BI142" s="161">
        <f t="shared" si="8"/>
        <v>0</v>
      </c>
      <c r="BJ142" s="14" t="s">
        <v>139</v>
      </c>
      <c r="BK142" s="161">
        <f t="shared" si="9"/>
        <v>0</v>
      </c>
      <c r="BL142" s="14" t="s">
        <v>244</v>
      </c>
      <c r="BM142" s="160" t="s">
        <v>570</v>
      </c>
    </row>
    <row r="143" spans="1:65" s="2" customFormat="1" ht="16.5" customHeight="1">
      <c r="A143" s="29"/>
      <c r="B143" s="147"/>
      <c r="C143" s="162" t="s">
        <v>218</v>
      </c>
      <c r="D143" s="162" t="s">
        <v>166</v>
      </c>
      <c r="E143" s="163" t="s">
        <v>218</v>
      </c>
      <c r="F143" s="164" t="s">
        <v>571</v>
      </c>
      <c r="G143" s="165" t="s">
        <v>194</v>
      </c>
      <c r="H143" s="166">
        <v>4</v>
      </c>
      <c r="I143" s="167"/>
      <c r="J143" s="168">
        <f t="shared" si="0"/>
        <v>0</v>
      </c>
      <c r="K143" s="169"/>
      <c r="L143" s="170"/>
      <c r="M143" s="171" t="s">
        <v>1</v>
      </c>
      <c r="N143" s="172" t="s">
        <v>40</v>
      </c>
      <c r="O143" s="58"/>
      <c r="P143" s="158">
        <f t="shared" si="1"/>
        <v>0</v>
      </c>
      <c r="Q143" s="158">
        <v>0</v>
      </c>
      <c r="R143" s="158">
        <f t="shared" si="2"/>
        <v>0</v>
      </c>
      <c r="S143" s="158">
        <v>0</v>
      </c>
      <c r="T143" s="159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527</v>
      </c>
      <c r="AT143" s="160" t="s">
        <v>166</v>
      </c>
      <c r="AU143" s="160" t="s">
        <v>139</v>
      </c>
      <c r="AY143" s="14" t="s">
        <v>131</v>
      </c>
      <c r="BE143" s="161">
        <f t="shared" si="4"/>
        <v>0</v>
      </c>
      <c r="BF143" s="161">
        <f t="shared" si="5"/>
        <v>0</v>
      </c>
      <c r="BG143" s="161">
        <f t="shared" si="6"/>
        <v>0</v>
      </c>
      <c r="BH143" s="161">
        <f t="shared" si="7"/>
        <v>0</v>
      </c>
      <c r="BI143" s="161">
        <f t="shared" si="8"/>
        <v>0</v>
      </c>
      <c r="BJ143" s="14" t="s">
        <v>139</v>
      </c>
      <c r="BK143" s="161">
        <f t="shared" si="9"/>
        <v>0</v>
      </c>
      <c r="BL143" s="14" t="s">
        <v>244</v>
      </c>
      <c r="BM143" s="160" t="s">
        <v>572</v>
      </c>
    </row>
    <row r="144" spans="1:65" s="2" customFormat="1" ht="16.5" customHeight="1">
      <c r="A144" s="29"/>
      <c r="B144" s="147"/>
      <c r="C144" s="162" t="s">
        <v>170</v>
      </c>
      <c r="D144" s="162" t="s">
        <v>166</v>
      </c>
      <c r="E144" s="163" t="s">
        <v>170</v>
      </c>
      <c r="F144" s="164" t="s">
        <v>573</v>
      </c>
      <c r="G144" s="165" t="s">
        <v>194</v>
      </c>
      <c r="H144" s="166">
        <v>2</v>
      </c>
      <c r="I144" s="167"/>
      <c r="J144" s="168">
        <f t="shared" si="0"/>
        <v>0</v>
      </c>
      <c r="K144" s="169"/>
      <c r="L144" s="170"/>
      <c r="M144" s="171" t="s">
        <v>1</v>
      </c>
      <c r="N144" s="172" t="s">
        <v>40</v>
      </c>
      <c r="O144" s="58"/>
      <c r="P144" s="158">
        <f t="shared" si="1"/>
        <v>0</v>
      </c>
      <c r="Q144" s="158">
        <v>0</v>
      </c>
      <c r="R144" s="158">
        <f t="shared" si="2"/>
        <v>0</v>
      </c>
      <c r="S144" s="158">
        <v>0</v>
      </c>
      <c r="T144" s="159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527</v>
      </c>
      <c r="AT144" s="160" t="s">
        <v>166</v>
      </c>
      <c r="AU144" s="160" t="s">
        <v>139</v>
      </c>
      <c r="AY144" s="14" t="s">
        <v>131</v>
      </c>
      <c r="BE144" s="161">
        <f t="shared" si="4"/>
        <v>0</v>
      </c>
      <c r="BF144" s="161">
        <f t="shared" si="5"/>
        <v>0</v>
      </c>
      <c r="BG144" s="161">
        <f t="shared" si="6"/>
        <v>0</v>
      </c>
      <c r="BH144" s="161">
        <f t="shared" si="7"/>
        <v>0</v>
      </c>
      <c r="BI144" s="161">
        <f t="shared" si="8"/>
        <v>0</v>
      </c>
      <c r="BJ144" s="14" t="s">
        <v>139</v>
      </c>
      <c r="BK144" s="161">
        <f t="shared" si="9"/>
        <v>0</v>
      </c>
      <c r="BL144" s="14" t="s">
        <v>244</v>
      </c>
      <c r="BM144" s="160" t="s">
        <v>574</v>
      </c>
    </row>
    <row r="145" spans="1:65" s="2" customFormat="1" ht="16.5" customHeight="1">
      <c r="A145" s="29"/>
      <c r="B145" s="147"/>
      <c r="C145" s="162" t="s">
        <v>227</v>
      </c>
      <c r="D145" s="162" t="s">
        <v>166</v>
      </c>
      <c r="E145" s="163" t="s">
        <v>227</v>
      </c>
      <c r="F145" s="164" t="s">
        <v>575</v>
      </c>
      <c r="G145" s="165" t="s">
        <v>158</v>
      </c>
      <c r="H145" s="166">
        <v>45</v>
      </c>
      <c r="I145" s="167"/>
      <c r="J145" s="168">
        <f t="shared" si="0"/>
        <v>0</v>
      </c>
      <c r="K145" s="169"/>
      <c r="L145" s="170"/>
      <c r="M145" s="171" t="s">
        <v>1</v>
      </c>
      <c r="N145" s="172" t="s">
        <v>40</v>
      </c>
      <c r="O145" s="58"/>
      <c r="P145" s="158">
        <f t="shared" si="1"/>
        <v>0</v>
      </c>
      <c r="Q145" s="158">
        <v>0</v>
      </c>
      <c r="R145" s="158">
        <f t="shared" si="2"/>
        <v>0</v>
      </c>
      <c r="S145" s="158">
        <v>0</v>
      </c>
      <c r="T145" s="159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527</v>
      </c>
      <c r="AT145" s="160" t="s">
        <v>166</v>
      </c>
      <c r="AU145" s="160" t="s">
        <v>139</v>
      </c>
      <c r="AY145" s="14" t="s">
        <v>131</v>
      </c>
      <c r="BE145" s="161">
        <f t="shared" si="4"/>
        <v>0</v>
      </c>
      <c r="BF145" s="161">
        <f t="shared" si="5"/>
        <v>0</v>
      </c>
      <c r="BG145" s="161">
        <f t="shared" si="6"/>
        <v>0</v>
      </c>
      <c r="BH145" s="161">
        <f t="shared" si="7"/>
        <v>0</v>
      </c>
      <c r="BI145" s="161">
        <f t="shared" si="8"/>
        <v>0</v>
      </c>
      <c r="BJ145" s="14" t="s">
        <v>139</v>
      </c>
      <c r="BK145" s="161">
        <f t="shared" si="9"/>
        <v>0</v>
      </c>
      <c r="BL145" s="14" t="s">
        <v>244</v>
      </c>
      <c r="BM145" s="160" t="s">
        <v>576</v>
      </c>
    </row>
    <row r="146" spans="1:65" s="2" customFormat="1" ht="16.5" customHeight="1">
      <c r="A146" s="29"/>
      <c r="B146" s="147"/>
      <c r="C146" s="162" t="s">
        <v>174</v>
      </c>
      <c r="D146" s="162" t="s">
        <v>166</v>
      </c>
      <c r="E146" s="163" t="s">
        <v>174</v>
      </c>
      <c r="F146" s="164" t="s">
        <v>577</v>
      </c>
      <c r="G146" s="165" t="s">
        <v>158</v>
      </c>
      <c r="H146" s="166">
        <v>20</v>
      </c>
      <c r="I146" s="167"/>
      <c r="J146" s="168">
        <f t="shared" si="0"/>
        <v>0</v>
      </c>
      <c r="K146" s="169"/>
      <c r="L146" s="170"/>
      <c r="M146" s="171" t="s">
        <v>1</v>
      </c>
      <c r="N146" s="172" t="s">
        <v>40</v>
      </c>
      <c r="O146" s="58"/>
      <c r="P146" s="158">
        <f t="shared" si="1"/>
        <v>0</v>
      </c>
      <c r="Q146" s="158">
        <v>0</v>
      </c>
      <c r="R146" s="158">
        <f t="shared" si="2"/>
        <v>0</v>
      </c>
      <c r="S146" s="158">
        <v>0</v>
      </c>
      <c r="T146" s="159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527</v>
      </c>
      <c r="AT146" s="160" t="s">
        <v>166</v>
      </c>
      <c r="AU146" s="160" t="s">
        <v>139</v>
      </c>
      <c r="AY146" s="14" t="s">
        <v>131</v>
      </c>
      <c r="BE146" s="161">
        <f t="shared" si="4"/>
        <v>0</v>
      </c>
      <c r="BF146" s="161">
        <f t="shared" si="5"/>
        <v>0</v>
      </c>
      <c r="BG146" s="161">
        <f t="shared" si="6"/>
        <v>0</v>
      </c>
      <c r="BH146" s="161">
        <f t="shared" si="7"/>
        <v>0</v>
      </c>
      <c r="BI146" s="161">
        <f t="shared" si="8"/>
        <v>0</v>
      </c>
      <c r="BJ146" s="14" t="s">
        <v>139</v>
      </c>
      <c r="BK146" s="161">
        <f t="shared" si="9"/>
        <v>0</v>
      </c>
      <c r="BL146" s="14" t="s">
        <v>244</v>
      </c>
      <c r="BM146" s="160" t="s">
        <v>578</v>
      </c>
    </row>
    <row r="147" spans="1:65" s="2" customFormat="1" ht="16.5" customHeight="1">
      <c r="A147" s="29"/>
      <c r="B147" s="147"/>
      <c r="C147" s="162" t="s">
        <v>238</v>
      </c>
      <c r="D147" s="162" t="s">
        <v>166</v>
      </c>
      <c r="E147" s="163" t="s">
        <v>238</v>
      </c>
      <c r="F147" s="164" t="s">
        <v>579</v>
      </c>
      <c r="G147" s="165" t="s">
        <v>158</v>
      </c>
      <c r="H147" s="166">
        <v>42</v>
      </c>
      <c r="I147" s="167"/>
      <c r="J147" s="168">
        <f t="shared" si="0"/>
        <v>0</v>
      </c>
      <c r="K147" s="169"/>
      <c r="L147" s="170"/>
      <c r="M147" s="171" t="s">
        <v>1</v>
      </c>
      <c r="N147" s="172" t="s">
        <v>40</v>
      </c>
      <c r="O147" s="58"/>
      <c r="P147" s="158">
        <f t="shared" si="1"/>
        <v>0</v>
      </c>
      <c r="Q147" s="158">
        <v>0</v>
      </c>
      <c r="R147" s="158">
        <f t="shared" si="2"/>
        <v>0</v>
      </c>
      <c r="S147" s="158">
        <v>0</v>
      </c>
      <c r="T147" s="159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527</v>
      </c>
      <c r="AT147" s="160" t="s">
        <v>166</v>
      </c>
      <c r="AU147" s="160" t="s">
        <v>139</v>
      </c>
      <c r="AY147" s="14" t="s">
        <v>131</v>
      </c>
      <c r="BE147" s="161">
        <f t="shared" si="4"/>
        <v>0</v>
      </c>
      <c r="BF147" s="161">
        <f t="shared" si="5"/>
        <v>0</v>
      </c>
      <c r="BG147" s="161">
        <f t="shared" si="6"/>
        <v>0</v>
      </c>
      <c r="BH147" s="161">
        <f t="shared" si="7"/>
        <v>0</v>
      </c>
      <c r="BI147" s="161">
        <f t="shared" si="8"/>
        <v>0</v>
      </c>
      <c r="BJ147" s="14" t="s">
        <v>139</v>
      </c>
      <c r="BK147" s="161">
        <f t="shared" si="9"/>
        <v>0</v>
      </c>
      <c r="BL147" s="14" t="s">
        <v>244</v>
      </c>
      <c r="BM147" s="160" t="s">
        <v>580</v>
      </c>
    </row>
    <row r="148" spans="1:65" s="2" customFormat="1" ht="16.5" customHeight="1">
      <c r="A148" s="29"/>
      <c r="B148" s="147"/>
      <c r="C148" s="162" t="s">
        <v>179</v>
      </c>
      <c r="D148" s="162" t="s">
        <v>166</v>
      </c>
      <c r="E148" s="163" t="s">
        <v>179</v>
      </c>
      <c r="F148" s="164" t="s">
        <v>581</v>
      </c>
      <c r="G148" s="165" t="s">
        <v>158</v>
      </c>
      <c r="H148" s="166">
        <v>56</v>
      </c>
      <c r="I148" s="167"/>
      <c r="J148" s="168">
        <f t="shared" si="0"/>
        <v>0</v>
      </c>
      <c r="K148" s="169"/>
      <c r="L148" s="170"/>
      <c r="M148" s="171" t="s">
        <v>1</v>
      </c>
      <c r="N148" s="172" t="s">
        <v>40</v>
      </c>
      <c r="O148" s="58"/>
      <c r="P148" s="158">
        <f t="shared" si="1"/>
        <v>0</v>
      </c>
      <c r="Q148" s="158">
        <v>0</v>
      </c>
      <c r="R148" s="158">
        <f t="shared" si="2"/>
        <v>0</v>
      </c>
      <c r="S148" s="158">
        <v>0</v>
      </c>
      <c r="T148" s="159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527</v>
      </c>
      <c r="AT148" s="160" t="s">
        <v>166</v>
      </c>
      <c r="AU148" s="160" t="s">
        <v>139</v>
      </c>
      <c r="AY148" s="14" t="s">
        <v>131</v>
      </c>
      <c r="BE148" s="161">
        <f t="shared" si="4"/>
        <v>0</v>
      </c>
      <c r="BF148" s="161">
        <f t="shared" si="5"/>
        <v>0</v>
      </c>
      <c r="BG148" s="161">
        <f t="shared" si="6"/>
        <v>0</v>
      </c>
      <c r="BH148" s="161">
        <f t="shared" si="7"/>
        <v>0</v>
      </c>
      <c r="BI148" s="161">
        <f t="shared" si="8"/>
        <v>0</v>
      </c>
      <c r="BJ148" s="14" t="s">
        <v>139</v>
      </c>
      <c r="BK148" s="161">
        <f t="shared" si="9"/>
        <v>0</v>
      </c>
      <c r="BL148" s="14" t="s">
        <v>244</v>
      </c>
      <c r="BM148" s="160" t="s">
        <v>582</v>
      </c>
    </row>
    <row r="149" spans="1:65" s="2" customFormat="1" ht="16.5" customHeight="1">
      <c r="A149" s="29"/>
      <c r="B149" s="147"/>
      <c r="C149" s="162" t="s">
        <v>245</v>
      </c>
      <c r="D149" s="162" t="s">
        <v>166</v>
      </c>
      <c r="E149" s="163" t="s">
        <v>245</v>
      </c>
      <c r="F149" s="164" t="s">
        <v>583</v>
      </c>
      <c r="G149" s="165" t="s">
        <v>158</v>
      </c>
      <c r="H149" s="166">
        <v>124</v>
      </c>
      <c r="I149" s="167"/>
      <c r="J149" s="168">
        <f t="shared" si="0"/>
        <v>0</v>
      </c>
      <c r="K149" s="169"/>
      <c r="L149" s="170"/>
      <c r="M149" s="171" t="s">
        <v>1</v>
      </c>
      <c r="N149" s="172" t="s">
        <v>40</v>
      </c>
      <c r="O149" s="58"/>
      <c r="P149" s="158">
        <f t="shared" si="1"/>
        <v>0</v>
      </c>
      <c r="Q149" s="158">
        <v>0</v>
      </c>
      <c r="R149" s="158">
        <f t="shared" si="2"/>
        <v>0</v>
      </c>
      <c r="S149" s="158">
        <v>0</v>
      </c>
      <c r="T149" s="159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527</v>
      </c>
      <c r="AT149" s="160" t="s">
        <v>166</v>
      </c>
      <c r="AU149" s="160" t="s">
        <v>139</v>
      </c>
      <c r="AY149" s="14" t="s">
        <v>131</v>
      </c>
      <c r="BE149" s="161">
        <f t="shared" si="4"/>
        <v>0</v>
      </c>
      <c r="BF149" s="161">
        <f t="shared" si="5"/>
        <v>0</v>
      </c>
      <c r="BG149" s="161">
        <f t="shared" si="6"/>
        <v>0</v>
      </c>
      <c r="BH149" s="161">
        <f t="shared" si="7"/>
        <v>0</v>
      </c>
      <c r="BI149" s="161">
        <f t="shared" si="8"/>
        <v>0</v>
      </c>
      <c r="BJ149" s="14" t="s">
        <v>139</v>
      </c>
      <c r="BK149" s="161">
        <f t="shared" si="9"/>
        <v>0</v>
      </c>
      <c r="BL149" s="14" t="s">
        <v>244</v>
      </c>
      <c r="BM149" s="160" t="s">
        <v>584</v>
      </c>
    </row>
    <row r="150" spans="1:65" s="2" customFormat="1" ht="16.5" customHeight="1">
      <c r="A150" s="29"/>
      <c r="B150" s="147"/>
      <c r="C150" s="162" t="s">
        <v>183</v>
      </c>
      <c r="D150" s="162" t="s">
        <v>166</v>
      </c>
      <c r="E150" s="163" t="s">
        <v>183</v>
      </c>
      <c r="F150" s="164" t="s">
        <v>585</v>
      </c>
      <c r="G150" s="165" t="s">
        <v>158</v>
      </c>
      <c r="H150" s="166">
        <v>268</v>
      </c>
      <c r="I150" s="167"/>
      <c r="J150" s="168">
        <f t="shared" si="0"/>
        <v>0</v>
      </c>
      <c r="K150" s="169"/>
      <c r="L150" s="170"/>
      <c r="M150" s="171" t="s">
        <v>1</v>
      </c>
      <c r="N150" s="172" t="s">
        <v>40</v>
      </c>
      <c r="O150" s="58"/>
      <c r="P150" s="158">
        <f t="shared" si="1"/>
        <v>0</v>
      </c>
      <c r="Q150" s="158">
        <v>0</v>
      </c>
      <c r="R150" s="158">
        <f t="shared" si="2"/>
        <v>0</v>
      </c>
      <c r="S150" s="158">
        <v>0</v>
      </c>
      <c r="T150" s="159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527</v>
      </c>
      <c r="AT150" s="160" t="s">
        <v>166</v>
      </c>
      <c r="AU150" s="160" t="s">
        <v>139</v>
      </c>
      <c r="AY150" s="14" t="s">
        <v>131</v>
      </c>
      <c r="BE150" s="161">
        <f t="shared" si="4"/>
        <v>0</v>
      </c>
      <c r="BF150" s="161">
        <f t="shared" si="5"/>
        <v>0</v>
      </c>
      <c r="BG150" s="161">
        <f t="shared" si="6"/>
        <v>0</v>
      </c>
      <c r="BH150" s="161">
        <f t="shared" si="7"/>
        <v>0</v>
      </c>
      <c r="BI150" s="161">
        <f t="shared" si="8"/>
        <v>0</v>
      </c>
      <c r="BJ150" s="14" t="s">
        <v>139</v>
      </c>
      <c r="BK150" s="161">
        <f t="shared" si="9"/>
        <v>0</v>
      </c>
      <c r="BL150" s="14" t="s">
        <v>244</v>
      </c>
      <c r="BM150" s="160" t="s">
        <v>586</v>
      </c>
    </row>
    <row r="151" spans="1:65" s="2" customFormat="1" ht="16.5" customHeight="1">
      <c r="A151" s="29"/>
      <c r="B151" s="147"/>
      <c r="C151" s="162" t="s">
        <v>252</v>
      </c>
      <c r="D151" s="162" t="s">
        <v>166</v>
      </c>
      <c r="E151" s="163" t="s">
        <v>252</v>
      </c>
      <c r="F151" s="164" t="s">
        <v>587</v>
      </c>
      <c r="G151" s="165" t="s">
        <v>158</v>
      </c>
      <c r="H151" s="166">
        <v>24</v>
      </c>
      <c r="I151" s="167"/>
      <c r="J151" s="168">
        <f t="shared" si="0"/>
        <v>0</v>
      </c>
      <c r="K151" s="169"/>
      <c r="L151" s="170"/>
      <c r="M151" s="171" t="s">
        <v>1</v>
      </c>
      <c r="N151" s="172" t="s">
        <v>40</v>
      </c>
      <c r="O151" s="58"/>
      <c r="P151" s="158">
        <f t="shared" si="1"/>
        <v>0</v>
      </c>
      <c r="Q151" s="158">
        <v>0</v>
      </c>
      <c r="R151" s="158">
        <f t="shared" si="2"/>
        <v>0</v>
      </c>
      <c r="S151" s="158">
        <v>0</v>
      </c>
      <c r="T151" s="159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527</v>
      </c>
      <c r="AT151" s="160" t="s">
        <v>166</v>
      </c>
      <c r="AU151" s="160" t="s">
        <v>139</v>
      </c>
      <c r="AY151" s="14" t="s">
        <v>131</v>
      </c>
      <c r="BE151" s="161">
        <f t="shared" si="4"/>
        <v>0</v>
      </c>
      <c r="BF151" s="161">
        <f t="shared" si="5"/>
        <v>0</v>
      </c>
      <c r="BG151" s="161">
        <f t="shared" si="6"/>
        <v>0</v>
      </c>
      <c r="BH151" s="161">
        <f t="shared" si="7"/>
        <v>0</v>
      </c>
      <c r="BI151" s="161">
        <f t="shared" si="8"/>
        <v>0</v>
      </c>
      <c r="BJ151" s="14" t="s">
        <v>139</v>
      </c>
      <c r="BK151" s="161">
        <f t="shared" si="9"/>
        <v>0</v>
      </c>
      <c r="BL151" s="14" t="s">
        <v>244</v>
      </c>
      <c r="BM151" s="160" t="s">
        <v>588</v>
      </c>
    </row>
    <row r="152" spans="1:65" s="2" customFormat="1" ht="16.5" customHeight="1">
      <c r="A152" s="29"/>
      <c r="B152" s="147"/>
      <c r="C152" s="162" t="s">
        <v>187</v>
      </c>
      <c r="D152" s="162" t="s">
        <v>166</v>
      </c>
      <c r="E152" s="163" t="s">
        <v>187</v>
      </c>
      <c r="F152" s="164" t="s">
        <v>589</v>
      </c>
      <c r="G152" s="165" t="s">
        <v>158</v>
      </c>
      <c r="H152" s="166">
        <v>33</v>
      </c>
      <c r="I152" s="167"/>
      <c r="J152" s="168">
        <f t="shared" si="0"/>
        <v>0</v>
      </c>
      <c r="K152" s="169"/>
      <c r="L152" s="170"/>
      <c r="M152" s="171" t="s">
        <v>1</v>
      </c>
      <c r="N152" s="172" t="s">
        <v>40</v>
      </c>
      <c r="O152" s="58"/>
      <c r="P152" s="158">
        <f t="shared" si="1"/>
        <v>0</v>
      </c>
      <c r="Q152" s="158">
        <v>0</v>
      </c>
      <c r="R152" s="158">
        <f t="shared" si="2"/>
        <v>0</v>
      </c>
      <c r="S152" s="158">
        <v>0</v>
      </c>
      <c r="T152" s="159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527</v>
      </c>
      <c r="AT152" s="160" t="s">
        <v>166</v>
      </c>
      <c r="AU152" s="160" t="s">
        <v>139</v>
      </c>
      <c r="AY152" s="14" t="s">
        <v>131</v>
      </c>
      <c r="BE152" s="161">
        <f t="shared" si="4"/>
        <v>0</v>
      </c>
      <c r="BF152" s="161">
        <f t="shared" si="5"/>
        <v>0</v>
      </c>
      <c r="BG152" s="161">
        <f t="shared" si="6"/>
        <v>0</v>
      </c>
      <c r="BH152" s="161">
        <f t="shared" si="7"/>
        <v>0</v>
      </c>
      <c r="BI152" s="161">
        <f t="shared" si="8"/>
        <v>0</v>
      </c>
      <c r="BJ152" s="14" t="s">
        <v>139</v>
      </c>
      <c r="BK152" s="161">
        <f t="shared" si="9"/>
        <v>0</v>
      </c>
      <c r="BL152" s="14" t="s">
        <v>244</v>
      </c>
      <c r="BM152" s="160" t="s">
        <v>590</v>
      </c>
    </row>
    <row r="153" spans="1:65" s="2" customFormat="1" ht="16.5" customHeight="1">
      <c r="A153" s="29"/>
      <c r="B153" s="147"/>
      <c r="C153" s="162" t="s">
        <v>262</v>
      </c>
      <c r="D153" s="162" t="s">
        <v>166</v>
      </c>
      <c r="E153" s="163" t="s">
        <v>262</v>
      </c>
      <c r="F153" s="164" t="s">
        <v>591</v>
      </c>
      <c r="G153" s="165" t="s">
        <v>158</v>
      </c>
      <c r="H153" s="166">
        <v>5</v>
      </c>
      <c r="I153" s="167"/>
      <c r="J153" s="168">
        <f t="shared" si="0"/>
        <v>0</v>
      </c>
      <c r="K153" s="169"/>
      <c r="L153" s="170"/>
      <c r="M153" s="171" t="s">
        <v>1</v>
      </c>
      <c r="N153" s="172" t="s">
        <v>40</v>
      </c>
      <c r="O153" s="58"/>
      <c r="P153" s="158">
        <f t="shared" si="1"/>
        <v>0</v>
      </c>
      <c r="Q153" s="158">
        <v>0</v>
      </c>
      <c r="R153" s="158">
        <f t="shared" si="2"/>
        <v>0</v>
      </c>
      <c r="S153" s="158">
        <v>0</v>
      </c>
      <c r="T153" s="159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527</v>
      </c>
      <c r="AT153" s="160" t="s">
        <v>166</v>
      </c>
      <c r="AU153" s="160" t="s">
        <v>139</v>
      </c>
      <c r="AY153" s="14" t="s">
        <v>131</v>
      </c>
      <c r="BE153" s="161">
        <f t="shared" si="4"/>
        <v>0</v>
      </c>
      <c r="BF153" s="161">
        <f t="shared" si="5"/>
        <v>0</v>
      </c>
      <c r="BG153" s="161">
        <f t="shared" si="6"/>
        <v>0</v>
      </c>
      <c r="BH153" s="161">
        <f t="shared" si="7"/>
        <v>0</v>
      </c>
      <c r="BI153" s="161">
        <f t="shared" si="8"/>
        <v>0</v>
      </c>
      <c r="BJ153" s="14" t="s">
        <v>139</v>
      </c>
      <c r="BK153" s="161">
        <f t="shared" si="9"/>
        <v>0</v>
      </c>
      <c r="BL153" s="14" t="s">
        <v>244</v>
      </c>
      <c r="BM153" s="160" t="s">
        <v>592</v>
      </c>
    </row>
    <row r="154" spans="1:65" s="2" customFormat="1" ht="16.5" customHeight="1">
      <c r="A154" s="29"/>
      <c r="B154" s="147"/>
      <c r="C154" s="162" t="s">
        <v>191</v>
      </c>
      <c r="D154" s="162" t="s">
        <v>166</v>
      </c>
      <c r="E154" s="163" t="s">
        <v>191</v>
      </c>
      <c r="F154" s="164" t="s">
        <v>593</v>
      </c>
      <c r="G154" s="165" t="s">
        <v>194</v>
      </c>
      <c r="H154" s="166">
        <v>1</v>
      </c>
      <c r="I154" s="167"/>
      <c r="J154" s="168">
        <f t="shared" si="0"/>
        <v>0</v>
      </c>
      <c r="K154" s="169"/>
      <c r="L154" s="170"/>
      <c r="M154" s="171" t="s">
        <v>1</v>
      </c>
      <c r="N154" s="172" t="s">
        <v>40</v>
      </c>
      <c r="O154" s="58"/>
      <c r="P154" s="158">
        <f t="shared" si="1"/>
        <v>0</v>
      </c>
      <c r="Q154" s="158">
        <v>0</v>
      </c>
      <c r="R154" s="158">
        <f t="shared" si="2"/>
        <v>0</v>
      </c>
      <c r="S154" s="158">
        <v>0</v>
      </c>
      <c r="T154" s="159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527</v>
      </c>
      <c r="AT154" s="160" t="s">
        <v>166</v>
      </c>
      <c r="AU154" s="160" t="s">
        <v>139</v>
      </c>
      <c r="AY154" s="14" t="s">
        <v>131</v>
      </c>
      <c r="BE154" s="161">
        <f t="shared" si="4"/>
        <v>0</v>
      </c>
      <c r="BF154" s="161">
        <f t="shared" si="5"/>
        <v>0</v>
      </c>
      <c r="BG154" s="161">
        <f t="shared" si="6"/>
        <v>0</v>
      </c>
      <c r="BH154" s="161">
        <f t="shared" si="7"/>
        <v>0</v>
      </c>
      <c r="BI154" s="161">
        <f t="shared" si="8"/>
        <v>0</v>
      </c>
      <c r="BJ154" s="14" t="s">
        <v>139</v>
      </c>
      <c r="BK154" s="161">
        <f t="shared" si="9"/>
        <v>0</v>
      </c>
      <c r="BL154" s="14" t="s">
        <v>244</v>
      </c>
      <c r="BM154" s="160" t="s">
        <v>594</v>
      </c>
    </row>
    <row r="155" spans="1:65" s="2" customFormat="1" ht="16.5" customHeight="1">
      <c r="A155" s="29"/>
      <c r="B155" s="147"/>
      <c r="C155" s="162" t="s">
        <v>269</v>
      </c>
      <c r="D155" s="162" t="s">
        <v>166</v>
      </c>
      <c r="E155" s="163" t="s">
        <v>269</v>
      </c>
      <c r="F155" s="164" t="s">
        <v>595</v>
      </c>
      <c r="G155" s="165" t="s">
        <v>194</v>
      </c>
      <c r="H155" s="166">
        <v>1</v>
      </c>
      <c r="I155" s="167"/>
      <c r="J155" s="168">
        <f t="shared" si="0"/>
        <v>0</v>
      </c>
      <c r="K155" s="169"/>
      <c r="L155" s="170"/>
      <c r="M155" s="171" t="s">
        <v>1</v>
      </c>
      <c r="N155" s="172" t="s">
        <v>40</v>
      </c>
      <c r="O155" s="58"/>
      <c r="P155" s="158">
        <f t="shared" si="1"/>
        <v>0</v>
      </c>
      <c r="Q155" s="158">
        <v>0</v>
      </c>
      <c r="R155" s="158">
        <f t="shared" si="2"/>
        <v>0</v>
      </c>
      <c r="S155" s="158">
        <v>0</v>
      </c>
      <c r="T155" s="159">
        <f t="shared" si="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527</v>
      </c>
      <c r="AT155" s="160" t="s">
        <v>166</v>
      </c>
      <c r="AU155" s="160" t="s">
        <v>139</v>
      </c>
      <c r="AY155" s="14" t="s">
        <v>131</v>
      </c>
      <c r="BE155" s="161">
        <f t="shared" si="4"/>
        <v>0</v>
      </c>
      <c r="BF155" s="161">
        <f t="shared" si="5"/>
        <v>0</v>
      </c>
      <c r="BG155" s="161">
        <f t="shared" si="6"/>
        <v>0</v>
      </c>
      <c r="BH155" s="161">
        <f t="shared" si="7"/>
        <v>0</v>
      </c>
      <c r="BI155" s="161">
        <f t="shared" si="8"/>
        <v>0</v>
      </c>
      <c r="BJ155" s="14" t="s">
        <v>139</v>
      </c>
      <c r="BK155" s="161">
        <f t="shared" si="9"/>
        <v>0</v>
      </c>
      <c r="BL155" s="14" t="s">
        <v>244</v>
      </c>
      <c r="BM155" s="160" t="s">
        <v>596</v>
      </c>
    </row>
    <row r="156" spans="1:65" s="2" customFormat="1" ht="21.75" customHeight="1">
      <c r="A156" s="29"/>
      <c r="B156" s="147"/>
      <c r="C156" s="162" t="s">
        <v>195</v>
      </c>
      <c r="D156" s="162" t="s">
        <v>166</v>
      </c>
      <c r="E156" s="163" t="s">
        <v>195</v>
      </c>
      <c r="F156" s="164" t="s">
        <v>597</v>
      </c>
      <c r="G156" s="165" t="s">
        <v>158</v>
      </c>
      <c r="H156" s="166">
        <v>10</v>
      </c>
      <c r="I156" s="167"/>
      <c r="J156" s="168">
        <f t="shared" si="0"/>
        <v>0</v>
      </c>
      <c r="K156" s="169"/>
      <c r="L156" s="170"/>
      <c r="M156" s="171" t="s">
        <v>1</v>
      </c>
      <c r="N156" s="172" t="s">
        <v>40</v>
      </c>
      <c r="O156" s="58"/>
      <c r="P156" s="158">
        <f t="shared" si="1"/>
        <v>0</v>
      </c>
      <c r="Q156" s="158">
        <v>0</v>
      </c>
      <c r="R156" s="158">
        <f t="shared" si="2"/>
        <v>0</v>
      </c>
      <c r="S156" s="158">
        <v>0</v>
      </c>
      <c r="T156" s="159">
        <f t="shared" si="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527</v>
      </c>
      <c r="AT156" s="160" t="s">
        <v>166</v>
      </c>
      <c r="AU156" s="160" t="s">
        <v>139</v>
      </c>
      <c r="AY156" s="14" t="s">
        <v>131</v>
      </c>
      <c r="BE156" s="161">
        <f t="shared" si="4"/>
        <v>0</v>
      </c>
      <c r="BF156" s="161">
        <f t="shared" si="5"/>
        <v>0</v>
      </c>
      <c r="BG156" s="161">
        <f t="shared" si="6"/>
        <v>0</v>
      </c>
      <c r="BH156" s="161">
        <f t="shared" si="7"/>
        <v>0</v>
      </c>
      <c r="BI156" s="161">
        <f t="shared" si="8"/>
        <v>0</v>
      </c>
      <c r="BJ156" s="14" t="s">
        <v>139</v>
      </c>
      <c r="BK156" s="161">
        <f t="shared" si="9"/>
        <v>0</v>
      </c>
      <c r="BL156" s="14" t="s">
        <v>244</v>
      </c>
      <c r="BM156" s="160" t="s">
        <v>598</v>
      </c>
    </row>
    <row r="157" spans="1:65" s="2" customFormat="1" ht="16.5" customHeight="1">
      <c r="A157" s="29"/>
      <c r="B157" s="147"/>
      <c r="C157" s="162" t="s">
        <v>278</v>
      </c>
      <c r="D157" s="162" t="s">
        <v>166</v>
      </c>
      <c r="E157" s="163" t="s">
        <v>278</v>
      </c>
      <c r="F157" s="164" t="s">
        <v>599</v>
      </c>
      <c r="G157" s="165" t="s">
        <v>194</v>
      </c>
      <c r="H157" s="166">
        <v>1</v>
      </c>
      <c r="I157" s="167"/>
      <c r="J157" s="168">
        <f t="shared" si="0"/>
        <v>0</v>
      </c>
      <c r="K157" s="169"/>
      <c r="L157" s="170"/>
      <c r="M157" s="171" t="s">
        <v>1</v>
      </c>
      <c r="N157" s="172" t="s">
        <v>40</v>
      </c>
      <c r="O157" s="58"/>
      <c r="P157" s="158">
        <f t="shared" si="1"/>
        <v>0</v>
      </c>
      <c r="Q157" s="158">
        <v>0</v>
      </c>
      <c r="R157" s="158">
        <f t="shared" si="2"/>
        <v>0</v>
      </c>
      <c r="S157" s="158">
        <v>0</v>
      </c>
      <c r="T157" s="159">
        <f t="shared" si="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60" t="s">
        <v>527</v>
      </c>
      <c r="AT157" s="160" t="s">
        <v>166</v>
      </c>
      <c r="AU157" s="160" t="s">
        <v>139</v>
      </c>
      <c r="AY157" s="14" t="s">
        <v>131</v>
      </c>
      <c r="BE157" s="161">
        <f t="shared" si="4"/>
        <v>0</v>
      </c>
      <c r="BF157" s="161">
        <f t="shared" si="5"/>
        <v>0</v>
      </c>
      <c r="BG157" s="161">
        <f t="shared" si="6"/>
        <v>0</v>
      </c>
      <c r="BH157" s="161">
        <f t="shared" si="7"/>
        <v>0</v>
      </c>
      <c r="BI157" s="161">
        <f t="shared" si="8"/>
        <v>0</v>
      </c>
      <c r="BJ157" s="14" t="s">
        <v>139</v>
      </c>
      <c r="BK157" s="161">
        <f t="shared" si="9"/>
        <v>0</v>
      </c>
      <c r="BL157" s="14" t="s">
        <v>244</v>
      </c>
      <c r="BM157" s="160" t="s">
        <v>600</v>
      </c>
    </row>
    <row r="158" spans="1:65" s="2" customFormat="1" ht="16.5" customHeight="1">
      <c r="A158" s="29"/>
      <c r="B158" s="147"/>
      <c r="C158" s="162" t="s">
        <v>199</v>
      </c>
      <c r="D158" s="162" t="s">
        <v>166</v>
      </c>
      <c r="E158" s="163" t="s">
        <v>199</v>
      </c>
      <c r="F158" s="164" t="s">
        <v>601</v>
      </c>
      <c r="G158" s="165" t="s">
        <v>194</v>
      </c>
      <c r="H158" s="166">
        <v>1</v>
      </c>
      <c r="I158" s="167"/>
      <c r="J158" s="168">
        <f t="shared" si="0"/>
        <v>0</v>
      </c>
      <c r="K158" s="169"/>
      <c r="L158" s="170"/>
      <c r="M158" s="171" t="s">
        <v>1</v>
      </c>
      <c r="N158" s="172" t="s">
        <v>40</v>
      </c>
      <c r="O158" s="58"/>
      <c r="P158" s="158">
        <f t="shared" si="1"/>
        <v>0</v>
      </c>
      <c r="Q158" s="158">
        <v>0</v>
      </c>
      <c r="R158" s="158">
        <f t="shared" si="2"/>
        <v>0</v>
      </c>
      <c r="S158" s="158">
        <v>0</v>
      </c>
      <c r="T158" s="159">
        <f t="shared" si="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527</v>
      </c>
      <c r="AT158" s="160" t="s">
        <v>166</v>
      </c>
      <c r="AU158" s="160" t="s">
        <v>139</v>
      </c>
      <c r="AY158" s="14" t="s">
        <v>131</v>
      </c>
      <c r="BE158" s="161">
        <f t="shared" si="4"/>
        <v>0</v>
      </c>
      <c r="BF158" s="161">
        <f t="shared" si="5"/>
        <v>0</v>
      </c>
      <c r="BG158" s="161">
        <f t="shared" si="6"/>
        <v>0</v>
      </c>
      <c r="BH158" s="161">
        <f t="shared" si="7"/>
        <v>0</v>
      </c>
      <c r="BI158" s="161">
        <f t="shared" si="8"/>
        <v>0</v>
      </c>
      <c r="BJ158" s="14" t="s">
        <v>139</v>
      </c>
      <c r="BK158" s="161">
        <f t="shared" si="9"/>
        <v>0</v>
      </c>
      <c r="BL158" s="14" t="s">
        <v>244</v>
      </c>
      <c r="BM158" s="160" t="s">
        <v>602</v>
      </c>
    </row>
    <row r="159" spans="1:65" s="2" customFormat="1" ht="16.5" customHeight="1">
      <c r="A159" s="29"/>
      <c r="B159" s="147"/>
      <c r="C159" s="162" t="s">
        <v>286</v>
      </c>
      <c r="D159" s="162" t="s">
        <v>166</v>
      </c>
      <c r="E159" s="163" t="s">
        <v>286</v>
      </c>
      <c r="F159" s="164" t="s">
        <v>603</v>
      </c>
      <c r="G159" s="165" t="s">
        <v>194</v>
      </c>
      <c r="H159" s="166">
        <v>1</v>
      </c>
      <c r="I159" s="167"/>
      <c r="J159" s="168">
        <f t="shared" si="0"/>
        <v>0</v>
      </c>
      <c r="K159" s="169"/>
      <c r="L159" s="170"/>
      <c r="M159" s="179" t="s">
        <v>1</v>
      </c>
      <c r="N159" s="180" t="s">
        <v>40</v>
      </c>
      <c r="O159" s="176"/>
      <c r="P159" s="177">
        <f t="shared" si="1"/>
        <v>0</v>
      </c>
      <c r="Q159" s="177">
        <v>0</v>
      </c>
      <c r="R159" s="177">
        <f t="shared" si="2"/>
        <v>0</v>
      </c>
      <c r="S159" s="177">
        <v>0</v>
      </c>
      <c r="T159" s="178">
        <f t="shared" si="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527</v>
      </c>
      <c r="AT159" s="160" t="s">
        <v>166</v>
      </c>
      <c r="AU159" s="160" t="s">
        <v>139</v>
      </c>
      <c r="AY159" s="14" t="s">
        <v>131</v>
      </c>
      <c r="BE159" s="161">
        <f t="shared" si="4"/>
        <v>0</v>
      </c>
      <c r="BF159" s="161">
        <f t="shared" si="5"/>
        <v>0</v>
      </c>
      <c r="BG159" s="161">
        <f t="shared" si="6"/>
        <v>0</v>
      </c>
      <c r="BH159" s="161">
        <f t="shared" si="7"/>
        <v>0</v>
      </c>
      <c r="BI159" s="161">
        <f t="shared" si="8"/>
        <v>0</v>
      </c>
      <c r="BJ159" s="14" t="s">
        <v>139</v>
      </c>
      <c r="BK159" s="161">
        <f t="shared" si="9"/>
        <v>0</v>
      </c>
      <c r="BL159" s="14" t="s">
        <v>244</v>
      </c>
      <c r="BM159" s="160" t="s">
        <v>604</v>
      </c>
    </row>
    <row r="160" spans="1:65" s="2" customFormat="1" ht="6.95" customHeight="1">
      <c r="A160" s="29"/>
      <c r="B160" s="47"/>
      <c r="C160" s="48"/>
      <c r="D160" s="48"/>
      <c r="E160" s="48"/>
      <c r="F160" s="48"/>
      <c r="G160" s="48"/>
      <c r="H160" s="48"/>
      <c r="I160" s="48"/>
      <c r="J160" s="48"/>
      <c r="K160" s="48"/>
      <c r="L160" s="30"/>
      <c r="M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</row>
  </sheetData>
  <autoFilter ref="C117:K159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02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222" t="s">
        <v>5</v>
      </c>
      <c r="M2" s="185"/>
      <c r="N2" s="185"/>
      <c r="O2" s="185"/>
      <c r="P2" s="185"/>
      <c r="Q2" s="185"/>
      <c r="R2" s="185"/>
      <c r="S2" s="185"/>
      <c r="T2" s="185"/>
      <c r="U2" s="185"/>
      <c r="V2" s="185"/>
      <c r="AT2" s="14" t="s">
        <v>89</v>
      </c>
    </row>
    <row r="3" spans="1:46" s="1" customFormat="1" ht="6.95" hidden="1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74</v>
      </c>
    </row>
    <row r="4" spans="1:46" s="1" customFormat="1" ht="24.95" hidden="1" customHeight="1">
      <c r="B4" s="17"/>
      <c r="D4" s="18" t="s">
        <v>90</v>
      </c>
      <c r="L4" s="17"/>
      <c r="M4" s="93" t="s">
        <v>9</v>
      </c>
      <c r="AT4" s="14" t="s">
        <v>3</v>
      </c>
    </row>
    <row r="5" spans="1:46" s="1" customFormat="1" ht="6.95" hidden="1" customHeight="1">
      <c r="B5" s="17"/>
      <c r="L5" s="17"/>
    </row>
    <row r="6" spans="1:46" s="1" customFormat="1" ht="12" hidden="1" customHeight="1">
      <c r="B6" s="17"/>
      <c r="D6" s="24" t="s">
        <v>15</v>
      </c>
      <c r="L6" s="17"/>
    </row>
    <row r="7" spans="1:46" s="1" customFormat="1" ht="16.5" hidden="1" customHeight="1">
      <c r="B7" s="17"/>
      <c r="E7" s="223" t="str">
        <f>'Rekapitulácia stavby'!K6</f>
        <v>Dvojlesňovňa Psíčová</v>
      </c>
      <c r="F7" s="224"/>
      <c r="G7" s="224"/>
      <c r="H7" s="224"/>
      <c r="L7" s="17"/>
    </row>
    <row r="8" spans="1:46" s="2" customFormat="1" ht="12" hidden="1" customHeight="1">
      <c r="A8" s="29"/>
      <c r="B8" s="30"/>
      <c r="C8" s="29"/>
      <c r="D8" s="24" t="s">
        <v>91</v>
      </c>
      <c r="E8" s="29"/>
      <c r="F8" s="29"/>
      <c r="G8" s="29"/>
      <c r="H8" s="29"/>
      <c r="I8" s="29"/>
      <c r="J8" s="29"/>
      <c r="K8" s="29"/>
      <c r="L8" s="42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</row>
    <row r="9" spans="1:46" s="2" customFormat="1" ht="16.5" hidden="1" customHeight="1">
      <c r="A9" s="29"/>
      <c r="B9" s="30"/>
      <c r="C9" s="29"/>
      <c r="D9" s="29"/>
      <c r="E9" s="203" t="s">
        <v>605</v>
      </c>
      <c r="F9" s="225"/>
      <c r="G9" s="225"/>
      <c r="H9" s="225"/>
      <c r="I9" s="29"/>
      <c r="J9" s="29"/>
      <c r="K9" s="29"/>
      <c r="L9" s="42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1.25" hidden="1">
      <c r="A10" s="29"/>
      <c r="B10" s="30"/>
      <c r="C10" s="29"/>
      <c r="D10" s="29"/>
      <c r="E10" s="29"/>
      <c r="F10" s="29"/>
      <c r="G10" s="29"/>
      <c r="H10" s="29"/>
      <c r="I10" s="29"/>
      <c r="J10" s="29"/>
      <c r="K10" s="29"/>
      <c r="L10" s="42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2" hidden="1" customHeight="1">
      <c r="A11" s="29"/>
      <c r="B11" s="30"/>
      <c r="C11" s="29"/>
      <c r="D11" s="24" t="s">
        <v>17</v>
      </c>
      <c r="E11" s="29"/>
      <c r="F11" s="22" t="s">
        <v>1</v>
      </c>
      <c r="G11" s="29"/>
      <c r="H11" s="29"/>
      <c r="I11" s="24" t="s">
        <v>18</v>
      </c>
      <c r="J11" s="22" t="s">
        <v>1</v>
      </c>
      <c r="K11" s="29"/>
      <c r="L11" s="42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hidden="1" customHeight="1">
      <c r="A12" s="29"/>
      <c r="B12" s="30"/>
      <c r="C12" s="29"/>
      <c r="D12" s="24" t="s">
        <v>19</v>
      </c>
      <c r="E12" s="29"/>
      <c r="F12" s="22" t="s">
        <v>20</v>
      </c>
      <c r="G12" s="29"/>
      <c r="H12" s="29"/>
      <c r="I12" s="24" t="s">
        <v>21</v>
      </c>
      <c r="J12" s="55" t="str">
        <f>'Rekapitulácia stavby'!AN8</f>
        <v>28. 2. 2022</v>
      </c>
      <c r="K12" s="29"/>
      <c r="L12" s="42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0.9" hidden="1" customHeight="1">
      <c r="A13" s="29"/>
      <c r="B13" s="30"/>
      <c r="C13" s="29"/>
      <c r="D13" s="29"/>
      <c r="E13" s="29"/>
      <c r="F13" s="29"/>
      <c r="G13" s="29"/>
      <c r="H13" s="29"/>
      <c r="I13" s="29"/>
      <c r="J13" s="29"/>
      <c r="K13" s="29"/>
      <c r="L13" s="42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hidden="1" customHeight="1">
      <c r="A14" s="29"/>
      <c r="B14" s="30"/>
      <c r="C14" s="29"/>
      <c r="D14" s="24" t="s">
        <v>23</v>
      </c>
      <c r="E14" s="29"/>
      <c r="F14" s="29"/>
      <c r="G14" s="29"/>
      <c r="H14" s="29"/>
      <c r="I14" s="24" t="s">
        <v>24</v>
      </c>
      <c r="J14" s="22" t="s">
        <v>1</v>
      </c>
      <c r="K14" s="29"/>
      <c r="L14" s="42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8" hidden="1" customHeight="1">
      <c r="A15" s="29"/>
      <c r="B15" s="30"/>
      <c r="C15" s="29"/>
      <c r="D15" s="29"/>
      <c r="E15" s="22" t="s">
        <v>25</v>
      </c>
      <c r="F15" s="29"/>
      <c r="G15" s="29"/>
      <c r="H15" s="29"/>
      <c r="I15" s="24" t="s">
        <v>26</v>
      </c>
      <c r="J15" s="22" t="s">
        <v>1</v>
      </c>
      <c r="K15" s="29"/>
      <c r="L15" s="42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6.95" hidden="1" customHeight="1">
      <c r="A16" s="29"/>
      <c r="B16" s="30"/>
      <c r="C16" s="29"/>
      <c r="D16" s="29"/>
      <c r="E16" s="29"/>
      <c r="F16" s="29"/>
      <c r="G16" s="29"/>
      <c r="H16" s="29"/>
      <c r="I16" s="29"/>
      <c r="J16" s="29"/>
      <c r="K16" s="29"/>
      <c r="L16" s="42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2" hidden="1" customHeight="1">
      <c r="A17" s="29"/>
      <c r="B17" s="30"/>
      <c r="C17" s="29"/>
      <c r="D17" s="24" t="s">
        <v>27</v>
      </c>
      <c r="E17" s="29"/>
      <c r="F17" s="29"/>
      <c r="G17" s="29"/>
      <c r="H17" s="29"/>
      <c r="I17" s="24" t="s">
        <v>24</v>
      </c>
      <c r="J17" s="25" t="str">
        <f>'Rekapitulácia stavby'!AN13</f>
        <v>Vyplň údaj</v>
      </c>
      <c r="K17" s="29"/>
      <c r="L17" s="42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8" hidden="1" customHeight="1">
      <c r="A18" s="29"/>
      <c r="B18" s="30"/>
      <c r="C18" s="29"/>
      <c r="D18" s="29"/>
      <c r="E18" s="226" t="str">
        <f>'Rekapitulácia stavby'!E14</f>
        <v>Vyplň údaj</v>
      </c>
      <c r="F18" s="184"/>
      <c r="G18" s="184"/>
      <c r="H18" s="184"/>
      <c r="I18" s="24" t="s">
        <v>26</v>
      </c>
      <c r="J18" s="25" t="str">
        <f>'Rekapitulácia stavby'!AN14</f>
        <v>Vyplň údaj</v>
      </c>
      <c r="K18" s="29"/>
      <c r="L18" s="42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6.95" hidden="1" customHeight="1">
      <c r="A19" s="29"/>
      <c r="B19" s="30"/>
      <c r="C19" s="29"/>
      <c r="D19" s="29"/>
      <c r="E19" s="29"/>
      <c r="F19" s="29"/>
      <c r="G19" s="29"/>
      <c r="H19" s="29"/>
      <c r="I19" s="29"/>
      <c r="J19" s="29"/>
      <c r="K19" s="29"/>
      <c r="L19" s="42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2" hidden="1" customHeight="1">
      <c r="A20" s="29"/>
      <c r="B20" s="30"/>
      <c r="C20" s="29"/>
      <c r="D20" s="24" t="s">
        <v>30</v>
      </c>
      <c r="E20" s="29"/>
      <c r="F20" s="29"/>
      <c r="G20" s="29"/>
      <c r="H20" s="29"/>
      <c r="I20" s="24" t="s">
        <v>24</v>
      </c>
      <c r="J20" s="22" t="str">
        <f>IF('Rekapitulácia stavby'!AN16="","",'Rekapitulácia stavby'!AN16)</f>
        <v/>
      </c>
      <c r="K20" s="29"/>
      <c r="L20" s="42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8" hidden="1" customHeight="1">
      <c r="A21" s="29"/>
      <c r="B21" s="30"/>
      <c r="C21" s="29"/>
      <c r="D21" s="29"/>
      <c r="E21" s="22" t="str">
        <f>IF('Rekapitulácia stavby'!E17="","",'Rekapitulácia stavby'!E17)</f>
        <v xml:space="preserve"> </v>
      </c>
      <c r="F21" s="29"/>
      <c r="G21" s="29"/>
      <c r="H21" s="29"/>
      <c r="I21" s="24" t="s">
        <v>26</v>
      </c>
      <c r="J21" s="22" t="str">
        <f>IF('Rekapitulácia stavby'!AN17="","",'Rekapitulácia stavby'!AN17)</f>
        <v/>
      </c>
      <c r="K21" s="29"/>
      <c r="L21" s="42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6.95" hidden="1" customHeight="1">
      <c r="A22" s="29"/>
      <c r="B22" s="30"/>
      <c r="C22" s="29"/>
      <c r="D22" s="29"/>
      <c r="E22" s="29"/>
      <c r="F22" s="29"/>
      <c r="G22" s="29"/>
      <c r="H22" s="29"/>
      <c r="I22" s="29"/>
      <c r="J22" s="29"/>
      <c r="K22" s="29"/>
      <c r="L22" s="42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2" hidden="1" customHeight="1">
      <c r="A23" s="29"/>
      <c r="B23" s="30"/>
      <c r="C23" s="29"/>
      <c r="D23" s="24" t="s">
        <v>32</v>
      </c>
      <c r="E23" s="29"/>
      <c r="F23" s="29"/>
      <c r="G23" s="29"/>
      <c r="H23" s="29"/>
      <c r="I23" s="24" t="s">
        <v>24</v>
      </c>
      <c r="J23" s="22" t="str">
        <f>IF('Rekapitulácia stavby'!AN19="","",'Rekapitulácia stavby'!AN19)</f>
        <v/>
      </c>
      <c r="K23" s="29"/>
      <c r="L23" s="42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8" hidden="1" customHeight="1">
      <c r="A24" s="29"/>
      <c r="B24" s="30"/>
      <c r="C24" s="29"/>
      <c r="D24" s="29"/>
      <c r="E24" s="22" t="str">
        <f>IF('Rekapitulácia stavby'!E20="","",'Rekapitulácia stavby'!E20)</f>
        <v xml:space="preserve"> </v>
      </c>
      <c r="F24" s="29"/>
      <c r="G24" s="29"/>
      <c r="H24" s="29"/>
      <c r="I24" s="24" t="s">
        <v>26</v>
      </c>
      <c r="J24" s="22" t="str">
        <f>IF('Rekapitulácia stavby'!AN20="","",'Rekapitulácia stavby'!AN20)</f>
        <v/>
      </c>
      <c r="K24" s="29"/>
      <c r="L24" s="42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6.95" hidden="1" customHeight="1">
      <c r="A25" s="29"/>
      <c r="B25" s="30"/>
      <c r="C25" s="29"/>
      <c r="D25" s="29"/>
      <c r="E25" s="29"/>
      <c r="F25" s="29"/>
      <c r="G25" s="29"/>
      <c r="H25" s="29"/>
      <c r="I25" s="29"/>
      <c r="J25" s="29"/>
      <c r="K25" s="29"/>
      <c r="L25" s="42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2" hidden="1" customHeight="1">
      <c r="A26" s="29"/>
      <c r="B26" s="30"/>
      <c r="C26" s="29"/>
      <c r="D26" s="24" t="s">
        <v>33</v>
      </c>
      <c r="E26" s="29"/>
      <c r="F26" s="29"/>
      <c r="G26" s="29"/>
      <c r="H26" s="29"/>
      <c r="I26" s="29"/>
      <c r="J26" s="29"/>
      <c r="K26" s="29"/>
      <c r="L26" s="42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8" customFormat="1" ht="16.5" hidden="1" customHeight="1">
      <c r="A27" s="94"/>
      <c r="B27" s="95"/>
      <c r="C27" s="94"/>
      <c r="D27" s="94"/>
      <c r="E27" s="189" t="s">
        <v>1</v>
      </c>
      <c r="F27" s="189"/>
      <c r="G27" s="189"/>
      <c r="H27" s="189"/>
      <c r="I27" s="94"/>
      <c r="J27" s="94"/>
      <c r="K27" s="94"/>
      <c r="L27" s="96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</row>
    <row r="28" spans="1:31" s="2" customFormat="1" ht="6.95" hidden="1" customHeight="1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42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hidden="1" customHeight="1">
      <c r="A29" s="29"/>
      <c r="B29" s="30"/>
      <c r="C29" s="29"/>
      <c r="D29" s="66"/>
      <c r="E29" s="66"/>
      <c r="F29" s="66"/>
      <c r="G29" s="66"/>
      <c r="H29" s="66"/>
      <c r="I29" s="66"/>
      <c r="J29" s="66"/>
      <c r="K29" s="66"/>
      <c r="L29" s="42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25.35" hidden="1" customHeight="1">
      <c r="A30" s="29"/>
      <c r="B30" s="30"/>
      <c r="C30" s="29"/>
      <c r="D30" s="97" t="s">
        <v>34</v>
      </c>
      <c r="E30" s="29"/>
      <c r="F30" s="29"/>
      <c r="G30" s="29"/>
      <c r="H30" s="29"/>
      <c r="I30" s="29"/>
      <c r="J30" s="71">
        <f>ROUND(J128, 2)</f>
        <v>0</v>
      </c>
      <c r="K30" s="29"/>
      <c r="L30" s="42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hidden="1" customHeight="1">
      <c r="A31" s="29"/>
      <c r="B31" s="30"/>
      <c r="C31" s="29"/>
      <c r="D31" s="66"/>
      <c r="E31" s="66"/>
      <c r="F31" s="66"/>
      <c r="G31" s="66"/>
      <c r="H31" s="66"/>
      <c r="I31" s="66"/>
      <c r="J31" s="66"/>
      <c r="K31" s="66"/>
      <c r="L31" s="42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14.45" hidden="1" customHeight="1">
      <c r="A32" s="29"/>
      <c r="B32" s="30"/>
      <c r="C32" s="29"/>
      <c r="D32" s="29"/>
      <c r="E32" s="29"/>
      <c r="F32" s="33" t="s">
        <v>36</v>
      </c>
      <c r="G32" s="29"/>
      <c r="H32" s="29"/>
      <c r="I32" s="33" t="s">
        <v>35</v>
      </c>
      <c r="J32" s="33" t="s">
        <v>37</v>
      </c>
      <c r="K32" s="29"/>
      <c r="L32" s="42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14.45" hidden="1" customHeight="1">
      <c r="A33" s="29"/>
      <c r="B33" s="30"/>
      <c r="C33" s="29"/>
      <c r="D33" s="98" t="s">
        <v>38</v>
      </c>
      <c r="E33" s="35" t="s">
        <v>39</v>
      </c>
      <c r="F33" s="99">
        <f>ROUND((SUM(BE128:BE201)),  2)</f>
        <v>0</v>
      </c>
      <c r="G33" s="100"/>
      <c r="H33" s="100"/>
      <c r="I33" s="101">
        <v>0.2</v>
      </c>
      <c r="J33" s="99">
        <f>ROUND(((SUM(BE128:BE201))*I33),  2)</f>
        <v>0</v>
      </c>
      <c r="K33" s="29"/>
      <c r="L33" s="42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hidden="1" customHeight="1">
      <c r="A34" s="29"/>
      <c r="B34" s="30"/>
      <c r="C34" s="29"/>
      <c r="D34" s="29"/>
      <c r="E34" s="35" t="s">
        <v>40</v>
      </c>
      <c r="F34" s="99">
        <f>ROUND((SUM(BF128:BF201)),  2)</f>
        <v>0</v>
      </c>
      <c r="G34" s="100"/>
      <c r="H34" s="100"/>
      <c r="I34" s="101">
        <v>0.2</v>
      </c>
      <c r="J34" s="99">
        <f>ROUND(((SUM(BF128:BF201))*I34),  2)</f>
        <v>0</v>
      </c>
      <c r="K34" s="29"/>
      <c r="L34" s="42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hidden="1" customHeight="1">
      <c r="A35" s="29"/>
      <c r="B35" s="30"/>
      <c r="C35" s="29"/>
      <c r="D35" s="29"/>
      <c r="E35" s="24" t="s">
        <v>41</v>
      </c>
      <c r="F35" s="102">
        <f>ROUND((SUM(BG128:BG201)),  2)</f>
        <v>0</v>
      </c>
      <c r="G35" s="29"/>
      <c r="H35" s="29"/>
      <c r="I35" s="103">
        <v>0.2</v>
      </c>
      <c r="J35" s="102">
        <f>0</f>
        <v>0</v>
      </c>
      <c r="K35" s="29"/>
      <c r="L35" s="42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hidden="1" customHeight="1">
      <c r="A36" s="29"/>
      <c r="B36" s="30"/>
      <c r="C36" s="29"/>
      <c r="D36" s="29"/>
      <c r="E36" s="24" t="s">
        <v>42</v>
      </c>
      <c r="F36" s="102">
        <f>ROUND((SUM(BH128:BH201)),  2)</f>
        <v>0</v>
      </c>
      <c r="G36" s="29"/>
      <c r="H36" s="29"/>
      <c r="I36" s="103">
        <v>0.2</v>
      </c>
      <c r="J36" s="102">
        <f>0</f>
        <v>0</v>
      </c>
      <c r="K36" s="29"/>
      <c r="L36" s="42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35" t="s">
        <v>43</v>
      </c>
      <c r="F37" s="99">
        <f>ROUND((SUM(BI128:BI201)),  2)</f>
        <v>0</v>
      </c>
      <c r="G37" s="100"/>
      <c r="H37" s="100"/>
      <c r="I37" s="101">
        <v>0</v>
      </c>
      <c r="J37" s="99">
        <f>0</f>
        <v>0</v>
      </c>
      <c r="K37" s="29"/>
      <c r="L37" s="42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6.95" hidden="1" customHeight="1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42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25.35" hidden="1" customHeight="1">
      <c r="A39" s="29"/>
      <c r="B39" s="30"/>
      <c r="C39" s="104"/>
      <c r="D39" s="105" t="s">
        <v>44</v>
      </c>
      <c r="E39" s="60"/>
      <c r="F39" s="60"/>
      <c r="G39" s="106" t="s">
        <v>45</v>
      </c>
      <c r="H39" s="107" t="s">
        <v>46</v>
      </c>
      <c r="I39" s="60"/>
      <c r="J39" s="108">
        <f>SUM(J30:J37)</f>
        <v>0</v>
      </c>
      <c r="K39" s="109"/>
      <c r="L39" s="42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hidden="1" customHeight="1">
      <c r="A40" s="29"/>
      <c r="B40" s="30"/>
      <c r="C40" s="29"/>
      <c r="D40" s="29"/>
      <c r="E40" s="29"/>
      <c r="F40" s="29"/>
      <c r="G40" s="29"/>
      <c r="H40" s="29"/>
      <c r="I40" s="29"/>
      <c r="J40" s="29"/>
      <c r="K40" s="29"/>
      <c r="L40" s="42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1" customFormat="1" ht="14.45" hidden="1" customHeight="1">
      <c r="B41" s="17"/>
      <c r="L41" s="17"/>
    </row>
    <row r="42" spans="1:31" s="1" customFormat="1" ht="14.45" hidden="1" customHeight="1">
      <c r="B42" s="17"/>
      <c r="L42" s="17"/>
    </row>
    <row r="43" spans="1:31" s="1" customFormat="1" ht="14.45" hidden="1" customHeight="1">
      <c r="B43" s="17"/>
      <c r="L43" s="17"/>
    </row>
    <row r="44" spans="1:31" s="1" customFormat="1" ht="14.45" hidden="1" customHeight="1">
      <c r="B44" s="17"/>
      <c r="L44" s="17"/>
    </row>
    <row r="45" spans="1:31" s="1" customFormat="1" ht="14.45" hidden="1" customHeight="1">
      <c r="B45" s="17"/>
      <c r="L45" s="17"/>
    </row>
    <row r="46" spans="1:31" s="1" customFormat="1" ht="14.45" hidden="1" customHeight="1">
      <c r="B46" s="17"/>
      <c r="L46" s="17"/>
    </row>
    <row r="47" spans="1:31" s="1" customFormat="1" ht="14.45" hidden="1" customHeight="1">
      <c r="B47" s="17"/>
      <c r="L47" s="17"/>
    </row>
    <row r="48" spans="1:31" s="1" customFormat="1" ht="14.45" hidden="1" customHeight="1">
      <c r="B48" s="17"/>
      <c r="L48" s="17"/>
    </row>
    <row r="49" spans="1:31" s="1" customFormat="1" ht="14.45" hidden="1" customHeight="1">
      <c r="B49" s="17"/>
      <c r="L49" s="17"/>
    </row>
    <row r="50" spans="1:31" s="2" customFormat="1" ht="14.45" hidden="1" customHeight="1">
      <c r="B50" s="42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42"/>
    </row>
    <row r="51" spans="1:31" ht="11.25" hidden="1">
      <c r="B51" s="17"/>
      <c r="L51" s="17"/>
    </row>
    <row r="52" spans="1:31" ht="11.25" hidden="1">
      <c r="B52" s="17"/>
      <c r="L52" s="17"/>
    </row>
    <row r="53" spans="1:31" ht="11.25" hidden="1">
      <c r="B53" s="17"/>
      <c r="L53" s="17"/>
    </row>
    <row r="54" spans="1:31" ht="11.25" hidden="1">
      <c r="B54" s="17"/>
      <c r="L54" s="17"/>
    </row>
    <row r="55" spans="1:31" ht="11.25" hidden="1">
      <c r="B55" s="17"/>
      <c r="L55" s="17"/>
    </row>
    <row r="56" spans="1:31" ht="11.25" hidden="1">
      <c r="B56" s="17"/>
      <c r="L56" s="17"/>
    </row>
    <row r="57" spans="1:31" ht="11.25" hidden="1">
      <c r="B57" s="17"/>
      <c r="L57" s="17"/>
    </row>
    <row r="58" spans="1:31" ht="11.25" hidden="1">
      <c r="B58" s="17"/>
      <c r="L58" s="17"/>
    </row>
    <row r="59" spans="1:31" ht="11.25" hidden="1">
      <c r="B59" s="17"/>
      <c r="L59" s="17"/>
    </row>
    <row r="60" spans="1:31" ht="11.25" hidden="1">
      <c r="B60" s="17"/>
      <c r="L60" s="17"/>
    </row>
    <row r="61" spans="1:31" s="2" customFormat="1" ht="12.75" hidden="1">
      <c r="A61" s="29"/>
      <c r="B61" s="30"/>
      <c r="C61" s="29"/>
      <c r="D61" s="45" t="s">
        <v>49</v>
      </c>
      <c r="E61" s="32"/>
      <c r="F61" s="110" t="s">
        <v>50</v>
      </c>
      <c r="G61" s="45" t="s">
        <v>49</v>
      </c>
      <c r="H61" s="32"/>
      <c r="I61" s="32"/>
      <c r="J61" s="111" t="s">
        <v>50</v>
      </c>
      <c r="K61" s="32"/>
      <c r="L61" s="42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 hidden="1">
      <c r="B62" s="17"/>
      <c r="L62" s="17"/>
    </row>
    <row r="63" spans="1:31" ht="11.25" hidden="1">
      <c r="B63" s="17"/>
      <c r="L63" s="17"/>
    </row>
    <row r="64" spans="1:31" ht="11.25" hidden="1">
      <c r="B64" s="17"/>
      <c r="L64" s="17"/>
    </row>
    <row r="65" spans="1:31" s="2" customFormat="1" ht="12.75" hidden="1">
      <c r="A65" s="29"/>
      <c r="B65" s="30"/>
      <c r="C65" s="29"/>
      <c r="D65" s="43" t="s">
        <v>51</v>
      </c>
      <c r="E65" s="46"/>
      <c r="F65" s="46"/>
      <c r="G65" s="43" t="s">
        <v>52</v>
      </c>
      <c r="H65" s="46"/>
      <c r="I65" s="46"/>
      <c r="J65" s="46"/>
      <c r="K65" s="46"/>
      <c r="L65" s="42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 hidden="1">
      <c r="B66" s="17"/>
      <c r="L66" s="17"/>
    </row>
    <row r="67" spans="1:31" ht="11.25" hidden="1">
      <c r="B67" s="17"/>
      <c r="L67" s="17"/>
    </row>
    <row r="68" spans="1:31" ht="11.25" hidden="1">
      <c r="B68" s="17"/>
      <c r="L68" s="17"/>
    </row>
    <row r="69" spans="1:31" ht="11.25" hidden="1">
      <c r="B69" s="17"/>
      <c r="L69" s="17"/>
    </row>
    <row r="70" spans="1:31" ht="11.25" hidden="1">
      <c r="B70" s="17"/>
      <c r="L70" s="17"/>
    </row>
    <row r="71" spans="1:31" ht="11.25" hidden="1">
      <c r="B71" s="17"/>
      <c r="L71" s="17"/>
    </row>
    <row r="72" spans="1:31" ht="11.25" hidden="1">
      <c r="B72" s="17"/>
      <c r="L72" s="17"/>
    </row>
    <row r="73" spans="1:31" ht="11.25" hidden="1">
      <c r="B73" s="17"/>
      <c r="L73" s="17"/>
    </row>
    <row r="74" spans="1:31" ht="11.25" hidden="1">
      <c r="B74" s="17"/>
      <c r="L74" s="17"/>
    </row>
    <row r="75" spans="1:31" ht="11.25" hidden="1">
      <c r="B75" s="17"/>
      <c r="L75" s="17"/>
    </row>
    <row r="76" spans="1:31" s="2" customFormat="1" ht="12.75" hidden="1">
      <c r="A76" s="29"/>
      <c r="B76" s="30"/>
      <c r="C76" s="29"/>
      <c r="D76" s="45" t="s">
        <v>49</v>
      </c>
      <c r="E76" s="32"/>
      <c r="F76" s="110" t="s">
        <v>50</v>
      </c>
      <c r="G76" s="45" t="s">
        <v>49</v>
      </c>
      <c r="H76" s="32"/>
      <c r="I76" s="32"/>
      <c r="J76" s="111" t="s">
        <v>50</v>
      </c>
      <c r="K76" s="32"/>
      <c r="L76" s="42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hidden="1" customHeight="1">
      <c r="A77" s="29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2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78" spans="1:31" ht="11.25" hidden="1"/>
    <row r="79" spans="1:31" ht="11.25" hidden="1"/>
    <row r="80" spans="1:31" ht="11.25" hidden="1"/>
    <row r="81" spans="1:47" s="2" customFormat="1" ht="6.95" hidden="1" customHeight="1">
      <c r="A81" s="29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42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47" s="2" customFormat="1" ht="24.95" hidden="1" customHeight="1">
      <c r="A82" s="29"/>
      <c r="B82" s="30"/>
      <c r="C82" s="18" t="s">
        <v>93</v>
      </c>
      <c r="D82" s="29"/>
      <c r="E82" s="29"/>
      <c r="F82" s="29"/>
      <c r="G82" s="29"/>
      <c r="H82" s="29"/>
      <c r="I82" s="29"/>
      <c r="J82" s="29"/>
      <c r="K82" s="29"/>
      <c r="L82" s="42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47" s="2" customFormat="1" ht="6.95" hidden="1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42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47" s="2" customFormat="1" ht="12" hidden="1" customHeight="1">
      <c r="A84" s="29"/>
      <c r="B84" s="30"/>
      <c r="C84" s="24" t="s">
        <v>15</v>
      </c>
      <c r="D84" s="29"/>
      <c r="E84" s="29"/>
      <c r="F84" s="29"/>
      <c r="G84" s="29"/>
      <c r="H84" s="29"/>
      <c r="I84" s="29"/>
      <c r="J84" s="29"/>
      <c r="K84" s="29"/>
      <c r="L84" s="42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47" s="2" customFormat="1" ht="16.5" hidden="1" customHeight="1">
      <c r="A85" s="29"/>
      <c r="B85" s="30"/>
      <c r="C85" s="29"/>
      <c r="D85" s="29"/>
      <c r="E85" s="223" t="str">
        <f>E7</f>
        <v>Dvojlesňovňa Psíčová</v>
      </c>
      <c r="F85" s="224"/>
      <c r="G85" s="224"/>
      <c r="H85" s="224"/>
      <c r="I85" s="29"/>
      <c r="J85" s="29"/>
      <c r="K85" s="29"/>
      <c r="L85" s="42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47" s="2" customFormat="1" ht="12" hidden="1" customHeight="1">
      <c r="A86" s="29"/>
      <c r="B86" s="30"/>
      <c r="C86" s="24" t="s">
        <v>91</v>
      </c>
      <c r="D86" s="29"/>
      <c r="E86" s="29"/>
      <c r="F86" s="29"/>
      <c r="G86" s="29"/>
      <c r="H86" s="29"/>
      <c r="I86" s="29"/>
      <c r="J86" s="29"/>
      <c r="K86" s="29"/>
      <c r="L86" s="42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</row>
    <row r="87" spans="1:47" s="2" customFormat="1" ht="16.5" hidden="1" customHeight="1">
      <c r="A87" s="29"/>
      <c r="B87" s="30"/>
      <c r="C87" s="29"/>
      <c r="D87" s="29"/>
      <c r="E87" s="203" t="str">
        <f>E9</f>
        <v>03 - Ústredné vykurovanie</v>
      </c>
      <c r="F87" s="225"/>
      <c r="G87" s="225"/>
      <c r="H87" s="225"/>
      <c r="I87" s="29"/>
      <c r="J87" s="29"/>
      <c r="K87" s="29"/>
      <c r="L87" s="42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47" s="2" customFormat="1" ht="6.95" hidden="1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42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47" s="2" customFormat="1" ht="12" hidden="1" customHeight="1">
      <c r="A89" s="29"/>
      <c r="B89" s="30"/>
      <c r="C89" s="24" t="s">
        <v>19</v>
      </c>
      <c r="D89" s="29"/>
      <c r="E89" s="29"/>
      <c r="F89" s="22" t="str">
        <f>F12</f>
        <v>kat. územie Sedliská</v>
      </c>
      <c r="G89" s="29"/>
      <c r="H89" s="29"/>
      <c r="I89" s="24" t="s">
        <v>21</v>
      </c>
      <c r="J89" s="55" t="str">
        <f>IF(J12="","",J12)</f>
        <v>28. 2. 2022</v>
      </c>
      <c r="K89" s="29"/>
      <c r="L89" s="42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47" s="2" customFormat="1" ht="6.95" hidden="1" customHeight="1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42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47" s="2" customFormat="1" ht="15.2" hidden="1" customHeight="1">
      <c r="A91" s="29"/>
      <c r="B91" s="30"/>
      <c r="C91" s="24" t="s">
        <v>23</v>
      </c>
      <c r="D91" s="29"/>
      <c r="E91" s="29"/>
      <c r="F91" s="22" t="str">
        <f>E15</f>
        <v>LESY Slovenskej republiky</v>
      </c>
      <c r="G91" s="29"/>
      <c r="H91" s="29"/>
      <c r="I91" s="24" t="s">
        <v>30</v>
      </c>
      <c r="J91" s="27" t="str">
        <f>E21</f>
        <v xml:space="preserve"> </v>
      </c>
      <c r="K91" s="29"/>
      <c r="L91" s="42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47" s="2" customFormat="1" ht="15.2" hidden="1" customHeight="1">
      <c r="A92" s="29"/>
      <c r="B92" s="30"/>
      <c r="C92" s="24" t="s">
        <v>27</v>
      </c>
      <c r="D92" s="29"/>
      <c r="E92" s="29"/>
      <c r="F92" s="22" t="str">
        <f>IF(E18="","",E18)</f>
        <v>Vyplň údaj</v>
      </c>
      <c r="G92" s="29"/>
      <c r="H92" s="29"/>
      <c r="I92" s="24" t="s">
        <v>32</v>
      </c>
      <c r="J92" s="27" t="str">
        <f>E24</f>
        <v xml:space="preserve"> </v>
      </c>
      <c r="K92" s="29"/>
      <c r="L92" s="42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47" s="2" customFormat="1" ht="10.35" hidden="1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42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47" s="2" customFormat="1" ht="29.25" hidden="1" customHeight="1">
      <c r="A94" s="29"/>
      <c r="B94" s="30"/>
      <c r="C94" s="112" t="s">
        <v>94</v>
      </c>
      <c r="D94" s="104"/>
      <c r="E94" s="104"/>
      <c r="F94" s="104"/>
      <c r="G94" s="104"/>
      <c r="H94" s="104"/>
      <c r="I94" s="104"/>
      <c r="J94" s="113" t="s">
        <v>95</v>
      </c>
      <c r="K94" s="104"/>
      <c r="L94" s="42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47" s="2" customFormat="1" ht="10.35" hidden="1" customHeight="1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42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47" s="2" customFormat="1" ht="22.9" hidden="1" customHeight="1">
      <c r="A96" s="29"/>
      <c r="B96" s="30"/>
      <c r="C96" s="114" t="s">
        <v>96</v>
      </c>
      <c r="D96" s="29"/>
      <c r="E96" s="29"/>
      <c r="F96" s="29"/>
      <c r="G96" s="29"/>
      <c r="H96" s="29"/>
      <c r="I96" s="29"/>
      <c r="J96" s="71">
        <f>J128</f>
        <v>0</v>
      </c>
      <c r="K96" s="29"/>
      <c r="L96" s="42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U96" s="14" t="s">
        <v>97</v>
      </c>
    </row>
    <row r="97" spans="1:31" s="9" customFormat="1" ht="24.95" hidden="1" customHeight="1">
      <c r="B97" s="115"/>
      <c r="D97" s="116" t="s">
        <v>102</v>
      </c>
      <c r="E97" s="117"/>
      <c r="F97" s="117"/>
      <c r="G97" s="117"/>
      <c r="H97" s="117"/>
      <c r="I97" s="117"/>
      <c r="J97" s="118">
        <f>J129</f>
        <v>0</v>
      </c>
      <c r="L97" s="115"/>
    </row>
    <row r="98" spans="1:31" s="10" customFormat="1" ht="19.899999999999999" hidden="1" customHeight="1">
      <c r="B98" s="119"/>
      <c r="D98" s="120" t="s">
        <v>606</v>
      </c>
      <c r="E98" s="121"/>
      <c r="F98" s="121"/>
      <c r="G98" s="121"/>
      <c r="H98" s="121"/>
      <c r="I98" s="121"/>
      <c r="J98" s="122">
        <f>J130</f>
        <v>0</v>
      </c>
      <c r="L98" s="119"/>
    </row>
    <row r="99" spans="1:31" s="10" customFormat="1" ht="19.899999999999999" hidden="1" customHeight="1">
      <c r="B99" s="119"/>
      <c r="D99" s="120" t="s">
        <v>607</v>
      </c>
      <c r="E99" s="121"/>
      <c r="F99" s="121"/>
      <c r="G99" s="121"/>
      <c r="H99" s="121"/>
      <c r="I99" s="121"/>
      <c r="J99" s="122">
        <f>J135</f>
        <v>0</v>
      </c>
      <c r="L99" s="119"/>
    </row>
    <row r="100" spans="1:31" s="10" customFormat="1" ht="19.899999999999999" hidden="1" customHeight="1">
      <c r="B100" s="119"/>
      <c r="D100" s="120" t="s">
        <v>608</v>
      </c>
      <c r="E100" s="121"/>
      <c r="F100" s="121"/>
      <c r="G100" s="121"/>
      <c r="H100" s="121"/>
      <c r="I100" s="121"/>
      <c r="J100" s="122">
        <f>J141</f>
        <v>0</v>
      </c>
      <c r="L100" s="119"/>
    </row>
    <row r="101" spans="1:31" s="10" customFormat="1" ht="19.899999999999999" hidden="1" customHeight="1">
      <c r="B101" s="119"/>
      <c r="D101" s="120" t="s">
        <v>609</v>
      </c>
      <c r="E101" s="121"/>
      <c r="F101" s="121"/>
      <c r="G101" s="121"/>
      <c r="H101" s="121"/>
      <c r="I101" s="121"/>
      <c r="J101" s="122">
        <f>J157</f>
        <v>0</v>
      </c>
      <c r="L101" s="119"/>
    </row>
    <row r="102" spans="1:31" s="10" customFormat="1" ht="19.899999999999999" hidden="1" customHeight="1">
      <c r="B102" s="119"/>
      <c r="D102" s="120" t="s">
        <v>610</v>
      </c>
      <c r="E102" s="121"/>
      <c r="F102" s="121"/>
      <c r="G102" s="121"/>
      <c r="H102" s="121"/>
      <c r="I102" s="121"/>
      <c r="J102" s="122">
        <f>J164</f>
        <v>0</v>
      </c>
      <c r="L102" s="119"/>
    </row>
    <row r="103" spans="1:31" s="10" customFormat="1" ht="19.899999999999999" hidden="1" customHeight="1">
      <c r="B103" s="119"/>
      <c r="D103" s="120" t="s">
        <v>106</v>
      </c>
      <c r="E103" s="121"/>
      <c r="F103" s="121"/>
      <c r="G103" s="121"/>
      <c r="H103" s="121"/>
      <c r="I103" s="121"/>
      <c r="J103" s="122">
        <f>J181</f>
        <v>0</v>
      </c>
      <c r="L103" s="119"/>
    </row>
    <row r="104" spans="1:31" s="10" customFormat="1" ht="19.899999999999999" hidden="1" customHeight="1">
      <c r="B104" s="119"/>
      <c r="D104" s="120" t="s">
        <v>108</v>
      </c>
      <c r="E104" s="121"/>
      <c r="F104" s="121"/>
      <c r="G104" s="121"/>
      <c r="H104" s="121"/>
      <c r="I104" s="121"/>
      <c r="J104" s="122">
        <f>J190</f>
        <v>0</v>
      </c>
      <c r="L104" s="119"/>
    </row>
    <row r="105" spans="1:31" s="9" customFormat="1" ht="24.95" hidden="1" customHeight="1">
      <c r="B105" s="115"/>
      <c r="D105" s="116" t="s">
        <v>115</v>
      </c>
      <c r="E105" s="117"/>
      <c r="F105" s="117"/>
      <c r="G105" s="117"/>
      <c r="H105" s="117"/>
      <c r="I105" s="117"/>
      <c r="J105" s="118">
        <f>J192</f>
        <v>0</v>
      </c>
      <c r="L105" s="115"/>
    </row>
    <row r="106" spans="1:31" s="10" customFormat="1" ht="19.899999999999999" hidden="1" customHeight="1">
      <c r="B106" s="119"/>
      <c r="D106" s="120" t="s">
        <v>611</v>
      </c>
      <c r="E106" s="121"/>
      <c r="F106" s="121"/>
      <c r="G106" s="121"/>
      <c r="H106" s="121"/>
      <c r="I106" s="121"/>
      <c r="J106" s="122">
        <f>J193</f>
        <v>0</v>
      </c>
      <c r="L106" s="119"/>
    </row>
    <row r="107" spans="1:31" s="9" customFormat="1" ht="24.95" hidden="1" customHeight="1">
      <c r="B107" s="115"/>
      <c r="D107" s="116" t="s">
        <v>612</v>
      </c>
      <c r="E107" s="117"/>
      <c r="F107" s="117"/>
      <c r="G107" s="117"/>
      <c r="H107" s="117"/>
      <c r="I107" s="117"/>
      <c r="J107" s="118">
        <f>J195</f>
        <v>0</v>
      </c>
      <c r="L107" s="115"/>
    </row>
    <row r="108" spans="1:31" s="9" customFormat="1" ht="24.95" hidden="1" customHeight="1">
      <c r="B108" s="115"/>
      <c r="D108" s="116" t="s">
        <v>613</v>
      </c>
      <c r="E108" s="117"/>
      <c r="F108" s="117"/>
      <c r="G108" s="117"/>
      <c r="H108" s="117"/>
      <c r="I108" s="117"/>
      <c r="J108" s="118">
        <f>J198</f>
        <v>0</v>
      </c>
      <c r="L108" s="115"/>
    </row>
    <row r="109" spans="1:31" s="2" customFormat="1" ht="21.75" hidden="1" customHeight="1">
      <c r="A109" s="29"/>
      <c r="B109" s="30"/>
      <c r="C109" s="29"/>
      <c r="D109" s="29"/>
      <c r="E109" s="29"/>
      <c r="F109" s="29"/>
      <c r="G109" s="29"/>
      <c r="H109" s="29"/>
      <c r="I109" s="29"/>
      <c r="J109" s="29"/>
      <c r="K109" s="29"/>
      <c r="L109" s="42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</row>
    <row r="110" spans="1:31" s="2" customFormat="1" ht="6.95" hidden="1" customHeight="1">
      <c r="A110" s="29"/>
      <c r="B110" s="47"/>
      <c r="C110" s="48"/>
      <c r="D110" s="48"/>
      <c r="E110" s="48"/>
      <c r="F110" s="48"/>
      <c r="G110" s="48"/>
      <c r="H110" s="48"/>
      <c r="I110" s="48"/>
      <c r="J110" s="48"/>
      <c r="K110" s="48"/>
      <c r="L110" s="42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31" ht="11.25" hidden="1"/>
    <row r="112" spans="1:31" ht="11.25" hidden="1"/>
    <row r="113" spans="1:63" ht="11.25" hidden="1"/>
    <row r="114" spans="1:63" s="2" customFormat="1" ht="6.95" customHeight="1">
      <c r="A114" s="29"/>
      <c r="B114" s="49"/>
      <c r="C114" s="50"/>
      <c r="D114" s="50"/>
      <c r="E114" s="50"/>
      <c r="F114" s="50"/>
      <c r="G114" s="50"/>
      <c r="H114" s="50"/>
      <c r="I114" s="50"/>
      <c r="J114" s="50"/>
      <c r="K114" s="50"/>
      <c r="L114" s="42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2" customFormat="1" ht="24.95" customHeight="1">
      <c r="A115" s="29"/>
      <c r="B115" s="30"/>
      <c r="C115" s="18" t="s">
        <v>117</v>
      </c>
      <c r="D115" s="29"/>
      <c r="E115" s="29"/>
      <c r="F115" s="29"/>
      <c r="G115" s="29"/>
      <c r="H115" s="29"/>
      <c r="I115" s="29"/>
      <c r="J115" s="29"/>
      <c r="K115" s="29"/>
      <c r="L115" s="42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6" spans="1:63" s="2" customFormat="1" ht="6.95" customHeight="1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42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63" s="2" customFormat="1" ht="12" customHeight="1">
      <c r="A117" s="29"/>
      <c r="B117" s="30"/>
      <c r="C117" s="24" t="s">
        <v>15</v>
      </c>
      <c r="D117" s="29"/>
      <c r="E117" s="29"/>
      <c r="F117" s="29"/>
      <c r="G117" s="29"/>
      <c r="H117" s="29"/>
      <c r="I117" s="29"/>
      <c r="J117" s="29"/>
      <c r="K117" s="29"/>
      <c r="L117" s="42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63" s="2" customFormat="1" ht="16.5" customHeight="1">
      <c r="A118" s="29"/>
      <c r="B118" s="30"/>
      <c r="C118" s="29"/>
      <c r="D118" s="29"/>
      <c r="E118" s="223" t="str">
        <f>E7</f>
        <v>Dvojlesňovňa Psíčová</v>
      </c>
      <c r="F118" s="224"/>
      <c r="G118" s="224"/>
      <c r="H118" s="224"/>
      <c r="I118" s="29"/>
      <c r="J118" s="29"/>
      <c r="K118" s="29"/>
      <c r="L118" s="42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12" customHeight="1">
      <c r="A119" s="29"/>
      <c r="B119" s="30"/>
      <c r="C119" s="24" t="s">
        <v>91</v>
      </c>
      <c r="D119" s="29"/>
      <c r="E119" s="29"/>
      <c r="F119" s="29"/>
      <c r="G119" s="29"/>
      <c r="H119" s="29"/>
      <c r="I119" s="29"/>
      <c r="J119" s="29"/>
      <c r="K119" s="29"/>
      <c r="L119" s="42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6.5" customHeight="1">
      <c r="A120" s="29"/>
      <c r="B120" s="30"/>
      <c r="C120" s="29"/>
      <c r="D120" s="29"/>
      <c r="E120" s="203" t="str">
        <f>E9</f>
        <v>03 - Ústredné vykurovanie</v>
      </c>
      <c r="F120" s="225"/>
      <c r="G120" s="225"/>
      <c r="H120" s="225"/>
      <c r="I120" s="29"/>
      <c r="J120" s="29"/>
      <c r="K120" s="29"/>
      <c r="L120" s="42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29"/>
      <c r="J121" s="29"/>
      <c r="K121" s="29"/>
      <c r="L121" s="42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2" customHeight="1">
      <c r="A122" s="29"/>
      <c r="B122" s="30"/>
      <c r="C122" s="24" t="s">
        <v>19</v>
      </c>
      <c r="D122" s="29"/>
      <c r="E122" s="29"/>
      <c r="F122" s="22" t="str">
        <f>F12</f>
        <v>kat. územie Sedliská</v>
      </c>
      <c r="G122" s="29"/>
      <c r="H122" s="29"/>
      <c r="I122" s="24" t="s">
        <v>21</v>
      </c>
      <c r="J122" s="55" t="str">
        <f>IF(J12="","",J12)</f>
        <v>28. 2. 2022</v>
      </c>
      <c r="K122" s="29"/>
      <c r="L122" s="42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6.95" customHeight="1">
      <c r="A123" s="29"/>
      <c r="B123" s="30"/>
      <c r="C123" s="29"/>
      <c r="D123" s="29"/>
      <c r="E123" s="29"/>
      <c r="F123" s="29"/>
      <c r="G123" s="29"/>
      <c r="H123" s="29"/>
      <c r="I123" s="29"/>
      <c r="J123" s="29"/>
      <c r="K123" s="29"/>
      <c r="L123" s="42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15.2" customHeight="1">
      <c r="A124" s="29"/>
      <c r="B124" s="30"/>
      <c r="C124" s="24" t="s">
        <v>23</v>
      </c>
      <c r="D124" s="29"/>
      <c r="E124" s="29"/>
      <c r="F124" s="22" t="str">
        <f>E15</f>
        <v>LESY Slovenskej republiky</v>
      </c>
      <c r="G124" s="29"/>
      <c r="H124" s="29"/>
      <c r="I124" s="24" t="s">
        <v>30</v>
      </c>
      <c r="J124" s="27" t="str">
        <f>E21</f>
        <v xml:space="preserve"> </v>
      </c>
      <c r="K124" s="29"/>
      <c r="L124" s="42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2" customFormat="1" ht="15.2" customHeight="1">
      <c r="A125" s="29"/>
      <c r="B125" s="30"/>
      <c r="C125" s="24" t="s">
        <v>27</v>
      </c>
      <c r="D125" s="29"/>
      <c r="E125" s="29"/>
      <c r="F125" s="22" t="str">
        <f>IF(E18="","",E18)</f>
        <v>Vyplň údaj</v>
      </c>
      <c r="G125" s="29"/>
      <c r="H125" s="29"/>
      <c r="I125" s="24" t="s">
        <v>32</v>
      </c>
      <c r="J125" s="27" t="str">
        <f>E24</f>
        <v xml:space="preserve"> </v>
      </c>
      <c r="K125" s="29"/>
      <c r="L125" s="42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63" s="2" customFormat="1" ht="10.35" customHeight="1">
      <c r="A126" s="29"/>
      <c r="B126" s="30"/>
      <c r="C126" s="29"/>
      <c r="D126" s="29"/>
      <c r="E126" s="29"/>
      <c r="F126" s="29"/>
      <c r="G126" s="29"/>
      <c r="H126" s="29"/>
      <c r="I126" s="29"/>
      <c r="J126" s="29"/>
      <c r="K126" s="29"/>
      <c r="L126" s="42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63" s="11" customFormat="1" ht="29.25" customHeight="1">
      <c r="A127" s="123"/>
      <c r="B127" s="124"/>
      <c r="C127" s="125" t="s">
        <v>118</v>
      </c>
      <c r="D127" s="126" t="s">
        <v>59</v>
      </c>
      <c r="E127" s="126" t="s">
        <v>55</v>
      </c>
      <c r="F127" s="126" t="s">
        <v>56</v>
      </c>
      <c r="G127" s="126" t="s">
        <v>119</v>
      </c>
      <c r="H127" s="126" t="s">
        <v>120</v>
      </c>
      <c r="I127" s="126" t="s">
        <v>121</v>
      </c>
      <c r="J127" s="127" t="s">
        <v>95</v>
      </c>
      <c r="K127" s="128" t="s">
        <v>122</v>
      </c>
      <c r="L127" s="129"/>
      <c r="M127" s="62" t="s">
        <v>1</v>
      </c>
      <c r="N127" s="63" t="s">
        <v>38</v>
      </c>
      <c r="O127" s="63" t="s">
        <v>123</v>
      </c>
      <c r="P127" s="63" t="s">
        <v>124</v>
      </c>
      <c r="Q127" s="63" t="s">
        <v>125</v>
      </c>
      <c r="R127" s="63" t="s">
        <v>126</v>
      </c>
      <c r="S127" s="63" t="s">
        <v>127</v>
      </c>
      <c r="T127" s="64" t="s">
        <v>128</v>
      </c>
      <c r="U127" s="123"/>
      <c r="V127" s="123"/>
      <c r="W127" s="123"/>
      <c r="X127" s="123"/>
      <c r="Y127" s="123"/>
      <c r="Z127" s="123"/>
      <c r="AA127" s="123"/>
      <c r="AB127" s="123"/>
      <c r="AC127" s="123"/>
      <c r="AD127" s="123"/>
      <c r="AE127" s="123"/>
    </row>
    <row r="128" spans="1:63" s="2" customFormat="1" ht="22.9" customHeight="1">
      <c r="A128" s="29"/>
      <c r="B128" s="30"/>
      <c r="C128" s="69" t="s">
        <v>96</v>
      </c>
      <c r="D128" s="29"/>
      <c r="E128" s="29"/>
      <c r="F128" s="29"/>
      <c r="G128" s="29"/>
      <c r="H128" s="29"/>
      <c r="I128" s="29"/>
      <c r="J128" s="130">
        <f>BK128</f>
        <v>0</v>
      </c>
      <c r="K128" s="29"/>
      <c r="L128" s="30"/>
      <c r="M128" s="65"/>
      <c r="N128" s="56"/>
      <c r="O128" s="66"/>
      <c r="P128" s="131">
        <f>P129+P192+P195+P198</f>
        <v>0</v>
      </c>
      <c r="Q128" s="66"/>
      <c r="R128" s="131">
        <f>R129+R192+R195+R198</f>
        <v>2.00373</v>
      </c>
      <c r="S128" s="66"/>
      <c r="T128" s="132">
        <f>T129+T192+T195+T198</f>
        <v>0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T128" s="14" t="s">
        <v>73</v>
      </c>
      <c r="AU128" s="14" t="s">
        <v>97</v>
      </c>
      <c r="BK128" s="133">
        <f>BK129+BK192+BK195+BK198</f>
        <v>0</v>
      </c>
    </row>
    <row r="129" spans="1:65" s="12" customFormat="1" ht="25.9" customHeight="1">
      <c r="B129" s="134"/>
      <c r="D129" s="135" t="s">
        <v>73</v>
      </c>
      <c r="E129" s="136" t="s">
        <v>231</v>
      </c>
      <c r="F129" s="136" t="s">
        <v>232</v>
      </c>
      <c r="I129" s="137"/>
      <c r="J129" s="138">
        <f>BK129</f>
        <v>0</v>
      </c>
      <c r="L129" s="134"/>
      <c r="M129" s="139"/>
      <c r="N129" s="140"/>
      <c r="O129" s="140"/>
      <c r="P129" s="141">
        <f>P130+P135+P141+P157+P164+P181+P190</f>
        <v>0</v>
      </c>
      <c r="Q129" s="140"/>
      <c r="R129" s="141">
        <f>R130+R135+R141+R157+R164+R181+R190</f>
        <v>2.00373</v>
      </c>
      <c r="S129" s="140"/>
      <c r="T129" s="142">
        <f>T130+T135+T141+T157+T164+T181+T190</f>
        <v>0</v>
      </c>
      <c r="AR129" s="135" t="s">
        <v>139</v>
      </c>
      <c r="AT129" s="143" t="s">
        <v>73</v>
      </c>
      <c r="AU129" s="143" t="s">
        <v>74</v>
      </c>
      <c r="AY129" s="135" t="s">
        <v>131</v>
      </c>
      <c r="BK129" s="144">
        <f>BK130+BK135+BK141+BK157+BK164+BK181+BK190</f>
        <v>0</v>
      </c>
    </row>
    <row r="130" spans="1:65" s="12" customFormat="1" ht="22.9" customHeight="1">
      <c r="B130" s="134"/>
      <c r="D130" s="135" t="s">
        <v>73</v>
      </c>
      <c r="E130" s="145" t="s">
        <v>614</v>
      </c>
      <c r="F130" s="145" t="s">
        <v>615</v>
      </c>
      <c r="I130" s="137"/>
      <c r="J130" s="146">
        <f>BK130</f>
        <v>0</v>
      </c>
      <c r="L130" s="134"/>
      <c r="M130" s="139"/>
      <c r="N130" s="140"/>
      <c r="O130" s="140"/>
      <c r="P130" s="141">
        <f>SUM(P131:P134)</f>
        <v>0</v>
      </c>
      <c r="Q130" s="140"/>
      <c r="R130" s="141">
        <f>SUM(R131:R134)</f>
        <v>2.32E-3</v>
      </c>
      <c r="S130" s="140"/>
      <c r="T130" s="142">
        <f>SUM(T131:T134)</f>
        <v>0</v>
      </c>
      <c r="AR130" s="135" t="s">
        <v>139</v>
      </c>
      <c r="AT130" s="143" t="s">
        <v>73</v>
      </c>
      <c r="AU130" s="143" t="s">
        <v>82</v>
      </c>
      <c r="AY130" s="135" t="s">
        <v>131</v>
      </c>
      <c r="BK130" s="144">
        <f>SUM(BK131:BK134)</f>
        <v>0</v>
      </c>
    </row>
    <row r="131" spans="1:65" s="2" customFormat="1" ht="24.2" customHeight="1">
      <c r="A131" s="29"/>
      <c r="B131" s="147"/>
      <c r="C131" s="162" t="s">
        <v>82</v>
      </c>
      <c r="D131" s="162" t="s">
        <v>166</v>
      </c>
      <c r="E131" s="163" t="s">
        <v>616</v>
      </c>
      <c r="F131" s="164" t="s">
        <v>617</v>
      </c>
      <c r="G131" s="165" t="s">
        <v>158</v>
      </c>
      <c r="H131" s="166">
        <v>4</v>
      </c>
      <c r="I131" s="167"/>
      <c r="J131" s="168">
        <f>ROUND(I131*H131,2)</f>
        <v>0</v>
      </c>
      <c r="K131" s="169"/>
      <c r="L131" s="170"/>
      <c r="M131" s="171" t="s">
        <v>1</v>
      </c>
      <c r="N131" s="172" t="s">
        <v>40</v>
      </c>
      <c r="O131" s="58"/>
      <c r="P131" s="158">
        <f>O131*H131</f>
        <v>0</v>
      </c>
      <c r="Q131" s="158">
        <v>2.0000000000000002E-5</v>
      </c>
      <c r="R131" s="158">
        <f>Q131*H131</f>
        <v>8.0000000000000007E-5</v>
      </c>
      <c r="S131" s="158">
        <v>0</v>
      </c>
      <c r="T131" s="159">
        <f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60" t="s">
        <v>187</v>
      </c>
      <c r="AT131" s="160" t="s">
        <v>166</v>
      </c>
      <c r="AU131" s="160" t="s">
        <v>139</v>
      </c>
      <c r="AY131" s="14" t="s">
        <v>131</v>
      </c>
      <c r="BE131" s="161">
        <f>IF(N131="základná",J131,0)</f>
        <v>0</v>
      </c>
      <c r="BF131" s="161">
        <f>IF(N131="znížená",J131,0)</f>
        <v>0</v>
      </c>
      <c r="BG131" s="161">
        <f>IF(N131="zákl. prenesená",J131,0)</f>
        <v>0</v>
      </c>
      <c r="BH131" s="161">
        <f>IF(N131="zníž. prenesená",J131,0)</f>
        <v>0</v>
      </c>
      <c r="BI131" s="161">
        <f>IF(N131="nulová",J131,0)</f>
        <v>0</v>
      </c>
      <c r="BJ131" s="14" t="s">
        <v>139</v>
      </c>
      <c r="BK131" s="161">
        <f>ROUND(I131*H131,2)</f>
        <v>0</v>
      </c>
      <c r="BL131" s="14" t="s">
        <v>154</v>
      </c>
      <c r="BM131" s="160" t="s">
        <v>618</v>
      </c>
    </row>
    <row r="132" spans="1:65" s="2" customFormat="1" ht="24.2" customHeight="1">
      <c r="A132" s="29"/>
      <c r="B132" s="147"/>
      <c r="C132" s="162" t="s">
        <v>139</v>
      </c>
      <c r="D132" s="162" t="s">
        <v>166</v>
      </c>
      <c r="E132" s="163" t="s">
        <v>619</v>
      </c>
      <c r="F132" s="164" t="s">
        <v>620</v>
      </c>
      <c r="G132" s="165" t="s">
        <v>158</v>
      </c>
      <c r="H132" s="166">
        <v>42</v>
      </c>
      <c r="I132" s="167"/>
      <c r="J132" s="168">
        <f>ROUND(I132*H132,2)</f>
        <v>0</v>
      </c>
      <c r="K132" s="169"/>
      <c r="L132" s="170"/>
      <c r="M132" s="171" t="s">
        <v>1</v>
      </c>
      <c r="N132" s="172" t="s">
        <v>40</v>
      </c>
      <c r="O132" s="58"/>
      <c r="P132" s="158">
        <f>O132*H132</f>
        <v>0</v>
      </c>
      <c r="Q132" s="158">
        <v>2.0000000000000002E-5</v>
      </c>
      <c r="R132" s="158">
        <f>Q132*H132</f>
        <v>8.4000000000000003E-4</v>
      </c>
      <c r="S132" s="158">
        <v>0</v>
      </c>
      <c r="T132" s="159">
        <f>S132*H132</f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60" t="s">
        <v>187</v>
      </c>
      <c r="AT132" s="160" t="s">
        <v>166</v>
      </c>
      <c r="AU132" s="160" t="s">
        <v>139</v>
      </c>
      <c r="AY132" s="14" t="s">
        <v>131</v>
      </c>
      <c r="BE132" s="161">
        <f>IF(N132="základná",J132,0)</f>
        <v>0</v>
      </c>
      <c r="BF132" s="161">
        <f>IF(N132="znížená",J132,0)</f>
        <v>0</v>
      </c>
      <c r="BG132" s="161">
        <f>IF(N132="zákl. prenesená",J132,0)</f>
        <v>0</v>
      </c>
      <c r="BH132" s="161">
        <f>IF(N132="zníž. prenesená",J132,0)</f>
        <v>0</v>
      </c>
      <c r="BI132" s="161">
        <f>IF(N132="nulová",J132,0)</f>
        <v>0</v>
      </c>
      <c r="BJ132" s="14" t="s">
        <v>139</v>
      </c>
      <c r="BK132" s="161">
        <f>ROUND(I132*H132,2)</f>
        <v>0</v>
      </c>
      <c r="BL132" s="14" t="s">
        <v>154</v>
      </c>
      <c r="BM132" s="160" t="s">
        <v>621</v>
      </c>
    </row>
    <row r="133" spans="1:65" s="2" customFormat="1" ht="24.2" customHeight="1">
      <c r="A133" s="29"/>
      <c r="B133" s="147"/>
      <c r="C133" s="162" t="s">
        <v>142</v>
      </c>
      <c r="D133" s="162" t="s">
        <v>166</v>
      </c>
      <c r="E133" s="163" t="s">
        <v>622</v>
      </c>
      <c r="F133" s="164" t="s">
        <v>623</v>
      </c>
      <c r="G133" s="165" t="s">
        <v>158</v>
      </c>
      <c r="H133" s="166">
        <v>8</v>
      </c>
      <c r="I133" s="167"/>
      <c r="J133" s="168">
        <f>ROUND(I133*H133,2)</f>
        <v>0</v>
      </c>
      <c r="K133" s="169"/>
      <c r="L133" s="170"/>
      <c r="M133" s="171" t="s">
        <v>1</v>
      </c>
      <c r="N133" s="172" t="s">
        <v>40</v>
      </c>
      <c r="O133" s="58"/>
      <c r="P133" s="158">
        <f>O133*H133</f>
        <v>0</v>
      </c>
      <c r="Q133" s="158">
        <v>4.0000000000000003E-5</v>
      </c>
      <c r="R133" s="158">
        <f>Q133*H133</f>
        <v>3.2000000000000003E-4</v>
      </c>
      <c r="S133" s="158">
        <v>0</v>
      </c>
      <c r="T133" s="159">
        <f>S133*H133</f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60" t="s">
        <v>187</v>
      </c>
      <c r="AT133" s="160" t="s">
        <v>166</v>
      </c>
      <c r="AU133" s="160" t="s">
        <v>139</v>
      </c>
      <c r="AY133" s="14" t="s">
        <v>131</v>
      </c>
      <c r="BE133" s="161">
        <f>IF(N133="základná",J133,0)</f>
        <v>0</v>
      </c>
      <c r="BF133" s="161">
        <f>IF(N133="znížená",J133,0)</f>
        <v>0</v>
      </c>
      <c r="BG133" s="161">
        <f>IF(N133="zákl. prenesená",J133,0)</f>
        <v>0</v>
      </c>
      <c r="BH133" s="161">
        <f>IF(N133="zníž. prenesená",J133,0)</f>
        <v>0</v>
      </c>
      <c r="BI133" s="161">
        <f>IF(N133="nulová",J133,0)</f>
        <v>0</v>
      </c>
      <c r="BJ133" s="14" t="s">
        <v>139</v>
      </c>
      <c r="BK133" s="161">
        <f>ROUND(I133*H133,2)</f>
        <v>0</v>
      </c>
      <c r="BL133" s="14" t="s">
        <v>154</v>
      </c>
      <c r="BM133" s="160" t="s">
        <v>624</v>
      </c>
    </row>
    <row r="134" spans="1:65" s="2" customFormat="1" ht="24.2" customHeight="1">
      <c r="A134" s="29"/>
      <c r="B134" s="147"/>
      <c r="C134" s="148" t="s">
        <v>138</v>
      </c>
      <c r="D134" s="148" t="s">
        <v>134</v>
      </c>
      <c r="E134" s="149" t="s">
        <v>625</v>
      </c>
      <c r="F134" s="150" t="s">
        <v>626</v>
      </c>
      <c r="G134" s="151" t="s">
        <v>158</v>
      </c>
      <c r="H134" s="152">
        <v>54</v>
      </c>
      <c r="I134" s="153"/>
      <c r="J134" s="154">
        <f>ROUND(I134*H134,2)</f>
        <v>0</v>
      </c>
      <c r="K134" s="155"/>
      <c r="L134" s="30"/>
      <c r="M134" s="156" t="s">
        <v>1</v>
      </c>
      <c r="N134" s="157" t="s">
        <v>40</v>
      </c>
      <c r="O134" s="58"/>
      <c r="P134" s="158">
        <f>O134*H134</f>
        <v>0</v>
      </c>
      <c r="Q134" s="158">
        <v>2.0000000000000002E-5</v>
      </c>
      <c r="R134" s="158">
        <f>Q134*H134</f>
        <v>1.08E-3</v>
      </c>
      <c r="S134" s="158">
        <v>0</v>
      </c>
      <c r="T134" s="159">
        <f>S134*H134</f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60" t="s">
        <v>154</v>
      </c>
      <c r="AT134" s="160" t="s">
        <v>134</v>
      </c>
      <c r="AU134" s="160" t="s">
        <v>139</v>
      </c>
      <c r="AY134" s="14" t="s">
        <v>131</v>
      </c>
      <c r="BE134" s="161">
        <f>IF(N134="základná",J134,0)</f>
        <v>0</v>
      </c>
      <c r="BF134" s="161">
        <f>IF(N134="znížená",J134,0)</f>
        <v>0</v>
      </c>
      <c r="BG134" s="161">
        <f>IF(N134="zákl. prenesená",J134,0)</f>
        <v>0</v>
      </c>
      <c r="BH134" s="161">
        <f>IF(N134="zníž. prenesená",J134,0)</f>
        <v>0</v>
      </c>
      <c r="BI134" s="161">
        <f>IF(N134="nulová",J134,0)</f>
        <v>0</v>
      </c>
      <c r="BJ134" s="14" t="s">
        <v>139</v>
      </c>
      <c r="BK134" s="161">
        <f>ROUND(I134*H134,2)</f>
        <v>0</v>
      </c>
      <c r="BL134" s="14" t="s">
        <v>154</v>
      </c>
      <c r="BM134" s="160" t="s">
        <v>627</v>
      </c>
    </row>
    <row r="135" spans="1:65" s="12" customFormat="1" ht="22.9" customHeight="1">
      <c r="B135" s="134"/>
      <c r="D135" s="135" t="s">
        <v>73</v>
      </c>
      <c r="E135" s="145" t="s">
        <v>628</v>
      </c>
      <c r="F135" s="145" t="s">
        <v>629</v>
      </c>
      <c r="I135" s="137"/>
      <c r="J135" s="146">
        <f>BK135</f>
        <v>0</v>
      </c>
      <c r="L135" s="134"/>
      <c r="M135" s="139"/>
      <c r="N135" s="140"/>
      <c r="O135" s="140"/>
      <c r="P135" s="141">
        <f>SUM(P136:P140)</f>
        <v>0</v>
      </c>
      <c r="Q135" s="140"/>
      <c r="R135" s="141">
        <f>SUM(R136:R140)</f>
        <v>0.93676000000000004</v>
      </c>
      <c r="S135" s="140"/>
      <c r="T135" s="142">
        <f>SUM(T136:T140)</f>
        <v>0</v>
      </c>
      <c r="AR135" s="135" t="s">
        <v>139</v>
      </c>
      <c r="AT135" s="143" t="s">
        <v>73</v>
      </c>
      <c r="AU135" s="143" t="s">
        <v>82</v>
      </c>
      <c r="AY135" s="135" t="s">
        <v>131</v>
      </c>
      <c r="BK135" s="144">
        <f>SUM(BK136:BK140)</f>
        <v>0</v>
      </c>
    </row>
    <row r="136" spans="1:65" s="2" customFormat="1" ht="21.75" customHeight="1">
      <c r="A136" s="29"/>
      <c r="B136" s="147"/>
      <c r="C136" s="148" t="s">
        <v>148</v>
      </c>
      <c r="D136" s="148" t="s">
        <v>134</v>
      </c>
      <c r="E136" s="149" t="s">
        <v>630</v>
      </c>
      <c r="F136" s="150" t="s">
        <v>631</v>
      </c>
      <c r="G136" s="151" t="s">
        <v>194</v>
      </c>
      <c r="H136" s="152">
        <v>1</v>
      </c>
      <c r="I136" s="153"/>
      <c r="J136" s="154">
        <f>ROUND(I136*H136,2)</f>
        <v>0</v>
      </c>
      <c r="K136" s="155"/>
      <c r="L136" s="30"/>
      <c r="M136" s="156" t="s">
        <v>1</v>
      </c>
      <c r="N136" s="157" t="s">
        <v>40</v>
      </c>
      <c r="O136" s="58"/>
      <c r="P136" s="158">
        <f>O136*H136</f>
        <v>0</v>
      </c>
      <c r="Q136" s="158">
        <v>0</v>
      </c>
      <c r="R136" s="158">
        <f>Q136*H136</f>
        <v>0</v>
      </c>
      <c r="S136" s="158">
        <v>0</v>
      </c>
      <c r="T136" s="159">
        <f>S136*H136</f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60" t="s">
        <v>154</v>
      </c>
      <c r="AT136" s="160" t="s">
        <v>134</v>
      </c>
      <c r="AU136" s="160" t="s">
        <v>139</v>
      </c>
      <c r="AY136" s="14" t="s">
        <v>131</v>
      </c>
      <c r="BE136" s="161">
        <f>IF(N136="základná",J136,0)</f>
        <v>0</v>
      </c>
      <c r="BF136" s="161">
        <f>IF(N136="znížená",J136,0)</f>
        <v>0</v>
      </c>
      <c r="BG136" s="161">
        <f>IF(N136="zákl. prenesená",J136,0)</f>
        <v>0</v>
      </c>
      <c r="BH136" s="161">
        <f>IF(N136="zníž. prenesená",J136,0)</f>
        <v>0</v>
      </c>
      <c r="BI136" s="161">
        <f>IF(N136="nulová",J136,0)</f>
        <v>0</v>
      </c>
      <c r="BJ136" s="14" t="s">
        <v>139</v>
      </c>
      <c r="BK136" s="161">
        <f>ROUND(I136*H136,2)</f>
        <v>0</v>
      </c>
      <c r="BL136" s="14" t="s">
        <v>154</v>
      </c>
      <c r="BM136" s="160" t="s">
        <v>632</v>
      </c>
    </row>
    <row r="137" spans="1:65" s="2" customFormat="1" ht="21.75" customHeight="1">
      <c r="A137" s="29"/>
      <c r="B137" s="147"/>
      <c r="C137" s="162" t="s">
        <v>132</v>
      </c>
      <c r="D137" s="162" t="s">
        <v>166</v>
      </c>
      <c r="E137" s="163" t="s">
        <v>633</v>
      </c>
      <c r="F137" s="164" t="s">
        <v>634</v>
      </c>
      <c r="G137" s="165" t="s">
        <v>194</v>
      </c>
      <c r="H137" s="166">
        <v>1</v>
      </c>
      <c r="I137" s="167"/>
      <c r="J137" s="168">
        <f>ROUND(I137*H137,2)</f>
        <v>0</v>
      </c>
      <c r="K137" s="169"/>
      <c r="L137" s="170"/>
      <c r="M137" s="171" t="s">
        <v>1</v>
      </c>
      <c r="N137" s="172" t="s">
        <v>40</v>
      </c>
      <c r="O137" s="58"/>
      <c r="P137" s="158">
        <f>O137*H137</f>
        <v>0</v>
      </c>
      <c r="Q137" s="158">
        <v>0.215</v>
      </c>
      <c r="R137" s="158">
        <f>Q137*H137</f>
        <v>0.215</v>
      </c>
      <c r="S137" s="158">
        <v>0</v>
      </c>
      <c r="T137" s="159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60" t="s">
        <v>187</v>
      </c>
      <c r="AT137" s="160" t="s">
        <v>166</v>
      </c>
      <c r="AU137" s="160" t="s">
        <v>139</v>
      </c>
      <c r="AY137" s="14" t="s">
        <v>131</v>
      </c>
      <c r="BE137" s="161">
        <f>IF(N137="základná",J137,0)</f>
        <v>0</v>
      </c>
      <c r="BF137" s="161">
        <f>IF(N137="znížená",J137,0)</f>
        <v>0</v>
      </c>
      <c r="BG137" s="161">
        <f>IF(N137="zákl. prenesená",J137,0)</f>
        <v>0</v>
      </c>
      <c r="BH137" s="161">
        <f>IF(N137="zníž. prenesená",J137,0)</f>
        <v>0</v>
      </c>
      <c r="BI137" s="161">
        <f>IF(N137="nulová",J137,0)</f>
        <v>0</v>
      </c>
      <c r="BJ137" s="14" t="s">
        <v>139</v>
      </c>
      <c r="BK137" s="161">
        <f>ROUND(I137*H137,2)</f>
        <v>0</v>
      </c>
      <c r="BL137" s="14" t="s">
        <v>154</v>
      </c>
      <c r="BM137" s="160" t="s">
        <v>635</v>
      </c>
    </row>
    <row r="138" spans="1:65" s="2" customFormat="1" ht="16.5" customHeight="1">
      <c r="A138" s="29"/>
      <c r="B138" s="147"/>
      <c r="C138" s="162" t="s">
        <v>155</v>
      </c>
      <c r="D138" s="162" t="s">
        <v>166</v>
      </c>
      <c r="E138" s="163" t="s">
        <v>636</v>
      </c>
      <c r="F138" s="164" t="s">
        <v>637</v>
      </c>
      <c r="G138" s="165" t="s">
        <v>194</v>
      </c>
      <c r="H138" s="166">
        <v>1</v>
      </c>
      <c r="I138" s="167"/>
      <c r="J138" s="168">
        <f>ROUND(I138*H138,2)</f>
        <v>0</v>
      </c>
      <c r="K138" s="169"/>
      <c r="L138" s="170"/>
      <c r="M138" s="171" t="s">
        <v>1</v>
      </c>
      <c r="N138" s="172" t="s">
        <v>40</v>
      </c>
      <c r="O138" s="58"/>
      <c r="P138" s="158">
        <f>O138*H138</f>
        <v>0</v>
      </c>
      <c r="Q138" s="158">
        <v>0.23</v>
      </c>
      <c r="R138" s="158">
        <f>Q138*H138</f>
        <v>0.23</v>
      </c>
      <c r="S138" s="158">
        <v>0</v>
      </c>
      <c r="T138" s="159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60" t="s">
        <v>187</v>
      </c>
      <c r="AT138" s="160" t="s">
        <v>166</v>
      </c>
      <c r="AU138" s="160" t="s">
        <v>139</v>
      </c>
      <c r="AY138" s="14" t="s">
        <v>131</v>
      </c>
      <c r="BE138" s="161">
        <f>IF(N138="základná",J138,0)</f>
        <v>0</v>
      </c>
      <c r="BF138" s="161">
        <f>IF(N138="znížená",J138,0)</f>
        <v>0</v>
      </c>
      <c r="BG138" s="161">
        <f>IF(N138="zákl. prenesená",J138,0)</f>
        <v>0</v>
      </c>
      <c r="BH138" s="161">
        <f>IF(N138="zníž. prenesená",J138,0)</f>
        <v>0</v>
      </c>
      <c r="BI138" s="161">
        <f>IF(N138="nulová",J138,0)</f>
        <v>0</v>
      </c>
      <c r="BJ138" s="14" t="s">
        <v>139</v>
      </c>
      <c r="BK138" s="161">
        <f>ROUND(I138*H138,2)</f>
        <v>0</v>
      </c>
      <c r="BL138" s="14" t="s">
        <v>154</v>
      </c>
      <c r="BM138" s="160" t="s">
        <v>638</v>
      </c>
    </row>
    <row r="139" spans="1:65" s="2" customFormat="1" ht="16.5" customHeight="1">
      <c r="A139" s="29"/>
      <c r="B139" s="147"/>
      <c r="C139" s="148" t="s">
        <v>147</v>
      </c>
      <c r="D139" s="148" t="s">
        <v>134</v>
      </c>
      <c r="E139" s="149" t="s">
        <v>639</v>
      </c>
      <c r="F139" s="150" t="s">
        <v>640</v>
      </c>
      <c r="G139" s="151" t="s">
        <v>281</v>
      </c>
      <c r="H139" s="152">
        <v>1</v>
      </c>
      <c r="I139" s="153"/>
      <c r="J139" s="154">
        <f>ROUND(I139*H139,2)</f>
        <v>0</v>
      </c>
      <c r="K139" s="155"/>
      <c r="L139" s="30"/>
      <c r="M139" s="156" t="s">
        <v>1</v>
      </c>
      <c r="N139" s="157" t="s">
        <v>40</v>
      </c>
      <c r="O139" s="58"/>
      <c r="P139" s="158">
        <f>O139*H139</f>
        <v>0</v>
      </c>
      <c r="Q139" s="158">
        <v>7.1900000000000002E-3</v>
      </c>
      <c r="R139" s="158">
        <f>Q139*H139</f>
        <v>7.1900000000000002E-3</v>
      </c>
      <c r="S139" s="158">
        <v>0</v>
      </c>
      <c r="T139" s="159">
        <f>S139*H139</f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60" t="s">
        <v>154</v>
      </c>
      <c r="AT139" s="160" t="s">
        <v>134</v>
      </c>
      <c r="AU139" s="160" t="s">
        <v>139</v>
      </c>
      <c r="AY139" s="14" t="s">
        <v>131</v>
      </c>
      <c r="BE139" s="161">
        <f>IF(N139="základná",J139,0)</f>
        <v>0</v>
      </c>
      <c r="BF139" s="161">
        <f>IF(N139="znížená",J139,0)</f>
        <v>0</v>
      </c>
      <c r="BG139" s="161">
        <f>IF(N139="zákl. prenesená",J139,0)</f>
        <v>0</v>
      </c>
      <c r="BH139" s="161">
        <f>IF(N139="zníž. prenesená",J139,0)</f>
        <v>0</v>
      </c>
      <c r="BI139" s="161">
        <f>IF(N139="nulová",J139,0)</f>
        <v>0</v>
      </c>
      <c r="BJ139" s="14" t="s">
        <v>139</v>
      </c>
      <c r="BK139" s="161">
        <f>ROUND(I139*H139,2)</f>
        <v>0</v>
      </c>
      <c r="BL139" s="14" t="s">
        <v>154</v>
      </c>
      <c r="BM139" s="160" t="s">
        <v>641</v>
      </c>
    </row>
    <row r="140" spans="1:65" s="2" customFormat="1" ht="24.2" customHeight="1">
      <c r="A140" s="29"/>
      <c r="B140" s="147"/>
      <c r="C140" s="148" t="s">
        <v>162</v>
      </c>
      <c r="D140" s="148" t="s">
        <v>134</v>
      </c>
      <c r="E140" s="149" t="s">
        <v>642</v>
      </c>
      <c r="F140" s="150" t="s">
        <v>643</v>
      </c>
      <c r="G140" s="151" t="s">
        <v>281</v>
      </c>
      <c r="H140" s="152">
        <v>1</v>
      </c>
      <c r="I140" s="153"/>
      <c r="J140" s="154">
        <f>ROUND(I140*H140,2)</f>
        <v>0</v>
      </c>
      <c r="K140" s="155"/>
      <c r="L140" s="30"/>
      <c r="M140" s="156" t="s">
        <v>1</v>
      </c>
      <c r="N140" s="157" t="s">
        <v>40</v>
      </c>
      <c r="O140" s="58"/>
      <c r="P140" s="158">
        <f>O140*H140</f>
        <v>0</v>
      </c>
      <c r="Q140" s="158">
        <v>0.48457</v>
      </c>
      <c r="R140" s="158">
        <f>Q140*H140</f>
        <v>0.48457</v>
      </c>
      <c r="S140" s="158">
        <v>0</v>
      </c>
      <c r="T140" s="159">
        <f>S140*H140</f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60" t="s">
        <v>154</v>
      </c>
      <c r="AT140" s="160" t="s">
        <v>134</v>
      </c>
      <c r="AU140" s="160" t="s">
        <v>139</v>
      </c>
      <c r="AY140" s="14" t="s">
        <v>131</v>
      </c>
      <c r="BE140" s="161">
        <f>IF(N140="základná",J140,0)</f>
        <v>0</v>
      </c>
      <c r="BF140" s="161">
        <f>IF(N140="znížená",J140,0)</f>
        <v>0</v>
      </c>
      <c r="BG140" s="161">
        <f>IF(N140="zákl. prenesená",J140,0)</f>
        <v>0</v>
      </c>
      <c r="BH140" s="161">
        <f>IF(N140="zníž. prenesená",J140,0)</f>
        <v>0</v>
      </c>
      <c r="BI140" s="161">
        <f>IF(N140="nulová",J140,0)</f>
        <v>0</v>
      </c>
      <c r="BJ140" s="14" t="s">
        <v>139</v>
      </c>
      <c r="BK140" s="161">
        <f>ROUND(I140*H140,2)</f>
        <v>0</v>
      </c>
      <c r="BL140" s="14" t="s">
        <v>154</v>
      </c>
      <c r="BM140" s="160" t="s">
        <v>644</v>
      </c>
    </row>
    <row r="141" spans="1:65" s="12" customFormat="1" ht="22.9" customHeight="1">
      <c r="B141" s="134"/>
      <c r="D141" s="135" t="s">
        <v>73</v>
      </c>
      <c r="E141" s="145" t="s">
        <v>645</v>
      </c>
      <c r="F141" s="145" t="s">
        <v>646</v>
      </c>
      <c r="I141" s="137"/>
      <c r="J141" s="146">
        <f>BK141</f>
        <v>0</v>
      </c>
      <c r="L141" s="134"/>
      <c r="M141" s="139"/>
      <c r="N141" s="140"/>
      <c r="O141" s="140"/>
      <c r="P141" s="141">
        <f>SUM(P142:P156)</f>
        <v>0</v>
      </c>
      <c r="Q141" s="140"/>
      <c r="R141" s="141">
        <f>SUM(R142:R156)</f>
        <v>0.4909</v>
      </c>
      <c r="S141" s="140"/>
      <c r="T141" s="142">
        <f>SUM(T142:T156)</f>
        <v>0</v>
      </c>
      <c r="AR141" s="135" t="s">
        <v>139</v>
      </c>
      <c r="AT141" s="143" t="s">
        <v>73</v>
      </c>
      <c r="AU141" s="143" t="s">
        <v>82</v>
      </c>
      <c r="AY141" s="135" t="s">
        <v>131</v>
      </c>
      <c r="BK141" s="144">
        <f>SUM(BK142:BK156)</f>
        <v>0</v>
      </c>
    </row>
    <row r="142" spans="1:65" s="2" customFormat="1" ht="24.2" customHeight="1">
      <c r="A142" s="29"/>
      <c r="B142" s="147"/>
      <c r="C142" s="148" t="s">
        <v>151</v>
      </c>
      <c r="D142" s="148" t="s">
        <v>134</v>
      </c>
      <c r="E142" s="149" t="s">
        <v>647</v>
      </c>
      <c r="F142" s="150" t="s">
        <v>648</v>
      </c>
      <c r="G142" s="151" t="s">
        <v>194</v>
      </c>
      <c r="H142" s="152">
        <v>2</v>
      </c>
      <c r="I142" s="153"/>
      <c r="J142" s="154">
        <f t="shared" ref="J142:J156" si="0">ROUND(I142*H142,2)</f>
        <v>0</v>
      </c>
      <c r="K142" s="155"/>
      <c r="L142" s="30"/>
      <c r="M142" s="156" t="s">
        <v>1</v>
      </c>
      <c r="N142" s="157" t="s">
        <v>40</v>
      </c>
      <c r="O142" s="58"/>
      <c r="P142" s="158">
        <f t="shared" ref="P142:P156" si="1">O142*H142</f>
        <v>0</v>
      </c>
      <c r="Q142" s="158">
        <v>9.0000000000000006E-5</v>
      </c>
      <c r="R142" s="158">
        <f t="shared" ref="R142:R156" si="2">Q142*H142</f>
        <v>1.8000000000000001E-4</v>
      </c>
      <c r="S142" s="158">
        <v>0</v>
      </c>
      <c r="T142" s="159">
        <f t="shared" ref="T142:T156" si="3">S142*H142</f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60" t="s">
        <v>154</v>
      </c>
      <c r="AT142" s="160" t="s">
        <v>134</v>
      </c>
      <c r="AU142" s="160" t="s">
        <v>139</v>
      </c>
      <c r="AY142" s="14" t="s">
        <v>131</v>
      </c>
      <c r="BE142" s="161">
        <f t="shared" ref="BE142:BE156" si="4">IF(N142="základná",J142,0)</f>
        <v>0</v>
      </c>
      <c r="BF142" s="161">
        <f t="shared" ref="BF142:BF156" si="5">IF(N142="znížená",J142,0)</f>
        <v>0</v>
      </c>
      <c r="BG142" s="161">
        <f t="shared" ref="BG142:BG156" si="6">IF(N142="zákl. prenesená",J142,0)</f>
        <v>0</v>
      </c>
      <c r="BH142" s="161">
        <f t="shared" ref="BH142:BH156" si="7">IF(N142="zníž. prenesená",J142,0)</f>
        <v>0</v>
      </c>
      <c r="BI142" s="161">
        <f t="shared" ref="BI142:BI156" si="8">IF(N142="nulová",J142,0)</f>
        <v>0</v>
      </c>
      <c r="BJ142" s="14" t="s">
        <v>139</v>
      </c>
      <c r="BK142" s="161">
        <f t="shared" ref="BK142:BK156" si="9">ROUND(I142*H142,2)</f>
        <v>0</v>
      </c>
      <c r="BL142" s="14" t="s">
        <v>154</v>
      </c>
      <c r="BM142" s="160" t="s">
        <v>649</v>
      </c>
    </row>
    <row r="143" spans="1:65" s="2" customFormat="1" ht="33" customHeight="1">
      <c r="A143" s="29"/>
      <c r="B143" s="147"/>
      <c r="C143" s="162" t="s">
        <v>171</v>
      </c>
      <c r="D143" s="162" t="s">
        <v>166</v>
      </c>
      <c r="E143" s="163" t="s">
        <v>650</v>
      </c>
      <c r="F143" s="164" t="s">
        <v>651</v>
      </c>
      <c r="G143" s="165" t="s">
        <v>158</v>
      </c>
      <c r="H143" s="166">
        <v>2</v>
      </c>
      <c r="I143" s="167"/>
      <c r="J143" s="168">
        <f t="shared" si="0"/>
        <v>0</v>
      </c>
      <c r="K143" s="169"/>
      <c r="L143" s="170"/>
      <c r="M143" s="171" t="s">
        <v>1</v>
      </c>
      <c r="N143" s="172" t="s">
        <v>40</v>
      </c>
      <c r="O143" s="58"/>
      <c r="P143" s="158">
        <f t="shared" si="1"/>
        <v>0</v>
      </c>
      <c r="Q143" s="158">
        <v>0.02</v>
      </c>
      <c r="R143" s="158">
        <f t="shared" si="2"/>
        <v>0.04</v>
      </c>
      <c r="S143" s="158">
        <v>0</v>
      </c>
      <c r="T143" s="159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60" t="s">
        <v>187</v>
      </c>
      <c r="AT143" s="160" t="s">
        <v>166</v>
      </c>
      <c r="AU143" s="160" t="s">
        <v>139</v>
      </c>
      <c r="AY143" s="14" t="s">
        <v>131</v>
      </c>
      <c r="BE143" s="161">
        <f t="shared" si="4"/>
        <v>0</v>
      </c>
      <c r="BF143" s="161">
        <f t="shared" si="5"/>
        <v>0</v>
      </c>
      <c r="BG143" s="161">
        <f t="shared" si="6"/>
        <v>0</v>
      </c>
      <c r="BH143" s="161">
        <f t="shared" si="7"/>
        <v>0</v>
      </c>
      <c r="BI143" s="161">
        <f t="shared" si="8"/>
        <v>0</v>
      </c>
      <c r="BJ143" s="14" t="s">
        <v>139</v>
      </c>
      <c r="BK143" s="161">
        <f t="shared" si="9"/>
        <v>0</v>
      </c>
      <c r="BL143" s="14" t="s">
        <v>154</v>
      </c>
      <c r="BM143" s="160" t="s">
        <v>652</v>
      </c>
    </row>
    <row r="144" spans="1:65" s="2" customFormat="1" ht="24.2" customHeight="1">
      <c r="A144" s="29"/>
      <c r="B144" s="147"/>
      <c r="C144" s="162" t="s">
        <v>176</v>
      </c>
      <c r="D144" s="162" t="s">
        <v>166</v>
      </c>
      <c r="E144" s="163" t="s">
        <v>653</v>
      </c>
      <c r="F144" s="164" t="s">
        <v>654</v>
      </c>
      <c r="G144" s="165" t="s">
        <v>194</v>
      </c>
      <c r="H144" s="166">
        <v>4</v>
      </c>
      <c r="I144" s="167"/>
      <c r="J144" s="168">
        <f t="shared" si="0"/>
        <v>0</v>
      </c>
      <c r="K144" s="169"/>
      <c r="L144" s="170"/>
      <c r="M144" s="171" t="s">
        <v>1</v>
      </c>
      <c r="N144" s="172" t="s">
        <v>40</v>
      </c>
      <c r="O144" s="58"/>
      <c r="P144" s="158">
        <f t="shared" si="1"/>
        <v>0</v>
      </c>
      <c r="Q144" s="158">
        <v>3.2000000000000002E-3</v>
      </c>
      <c r="R144" s="158">
        <f t="shared" si="2"/>
        <v>1.2800000000000001E-2</v>
      </c>
      <c r="S144" s="158">
        <v>0</v>
      </c>
      <c r="T144" s="159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60" t="s">
        <v>187</v>
      </c>
      <c r="AT144" s="160" t="s">
        <v>166</v>
      </c>
      <c r="AU144" s="160" t="s">
        <v>139</v>
      </c>
      <c r="AY144" s="14" t="s">
        <v>131</v>
      </c>
      <c r="BE144" s="161">
        <f t="shared" si="4"/>
        <v>0</v>
      </c>
      <c r="BF144" s="161">
        <f t="shared" si="5"/>
        <v>0</v>
      </c>
      <c r="BG144" s="161">
        <f t="shared" si="6"/>
        <v>0</v>
      </c>
      <c r="BH144" s="161">
        <f t="shared" si="7"/>
        <v>0</v>
      </c>
      <c r="BI144" s="161">
        <f t="shared" si="8"/>
        <v>0</v>
      </c>
      <c r="BJ144" s="14" t="s">
        <v>139</v>
      </c>
      <c r="BK144" s="161">
        <f t="shared" si="9"/>
        <v>0</v>
      </c>
      <c r="BL144" s="14" t="s">
        <v>154</v>
      </c>
      <c r="BM144" s="160" t="s">
        <v>655</v>
      </c>
    </row>
    <row r="145" spans="1:65" s="2" customFormat="1" ht="24.2" customHeight="1">
      <c r="A145" s="29"/>
      <c r="B145" s="147"/>
      <c r="C145" s="148" t="s">
        <v>180</v>
      </c>
      <c r="D145" s="148" t="s">
        <v>134</v>
      </c>
      <c r="E145" s="149" t="s">
        <v>656</v>
      </c>
      <c r="F145" s="150" t="s">
        <v>657</v>
      </c>
      <c r="G145" s="151" t="s">
        <v>194</v>
      </c>
      <c r="H145" s="152">
        <v>1</v>
      </c>
      <c r="I145" s="153"/>
      <c r="J145" s="154">
        <f t="shared" si="0"/>
        <v>0</v>
      </c>
      <c r="K145" s="155"/>
      <c r="L145" s="30"/>
      <c r="M145" s="156" t="s">
        <v>1</v>
      </c>
      <c r="N145" s="157" t="s">
        <v>40</v>
      </c>
      <c r="O145" s="58"/>
      <c r="P145" s="158">
        <f t="shared" si="1"/>
        <v>0</v>
      </c>
      <c r="Q145" s="158">
        <v>0</v>
      </c>
      <c r="R145" s="158">
        <f t="shared" si="2"/>
        <v>0</v>
      </c>
      <c r="S145" s="158">
        <v>0</v>
      </c>
      <c r="T145" s="159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60" t="s">
        <v>154</v>
      </c>
      <c r="AT145" s="160" t="s">
        <v>134</v>
      </c>
      <c r="AU145" s="160" t="s">
        <v>139</v>
      </c>
      <c r="AY145" s="14" t="s">
        <v>131</v>
      </c>
      <c r="BE145" s="161">
        <f t="shared" si="4"/>
        <v>0</v>
      </c>
      <c r="BF145" s="161">
        <f t="shared" si="5"/>
        <v>0</v>
      </c>
      <c r="BG145" s="161">
        <f t="shared" si="6"/>
        <v>0</v>
      </c>
      <c r="BH145" s="161">
        <f t="shared" si="7"/>
        <v>0</v>
      </c>
      <c r="BI145" s="161">
        <f t="shared" si="8"/>
        <v>0</v>
      </c>
      <c r="BJ145" s="14" t="s">
        <v>139</v>
      </c>
      <c r="BK145" s="161">
        <f t="shared" si="9"/>
        <v>0</v>
      </c>
      <c r="BL145" s="14" t="s">
        <v>154</v>
      </c>
      <c r="BM145" s="160" t="s">
        <v>658</v>
      </c>
    </row>
    <row r="146" spans="1:65" s="2" customFormat="1" ht="16.5" customHeight="1">
      <c r="A146" s="29"/>
      <c r="B146" s="147"/>
      <c r="C146" s="148" t="s">
        <v>184</v>
      </c>
      <c r="D146" s="148" t="s">
        <v>134</v>
      </c>
      <c r="E146" s="149" t="s">
        <v>659</v>
      </c>
      <c r="F146" s="150" t="s">
        <v>660</v>
      </c>
      <c r="G146" s="151" t="s">
        <v>194</v>
      </c>
      <c r="H146" s="152">
        <v>1</v>
      </c>
      <c r="I146" s="153"/>
      <c r="J146" s="154">
        <f t="shared" si="0"/>
        <v>0</v>
      </c>
      <c r="K146" s="155"/>
      <c r="L146" s="30"/>
      <c r="M146" s="156" t="s">
        <v>1</v>
      </c>
      <c r="N146" s="157" t="s">
        <v>40</v>
      </c>
      <c r="O146" s="58"/>
      <c r="P146" s="158">
        <f t="shared" si="1"/>
        <v>0</v>
      </c>
      <c r="Q146" s="158">
        <v>0</v>
      </c>
      <c r="R146" s="158">
        <f t="shared" si="2"/>
        <v>0</v>
      </c>
      <c r="S146" s="158">
        <v>0</v>
      </c>
      <c r="T146" s="159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60" t="s">
        <v>154</v>
      </c>
      <c r="AT146" s="160" t="s">
        <v>134</v>
      </c>
      <c r="AU146" s="160" t="s">
        <v>139</v>
      </c>
      <c r="AY146" s="14" t="s">
        <v>131</v>
      </c>
      <c r="BE146" s="161">
        <f t="shared" si="4"/>
        <v>0</v>
      </c>
      <c r="BF146" s="161">
        <f t="shared" si="5"/>
        <v>0</v>
      </c>
      <c r="BG146" s="161">
        <f t="shared" si="6"/>
        <v>0</v>
      </c>
      <c r="BH146" s="161">
        <f t="shared" si="7"/>
        <v>0</v>
      </c>
      <c r="BI146" s="161">
        <f t="shared" si="8"/>
        <v>0</v>
      </c>
      <c r="BJ146" s="14" t="s">
        <v>139</v>
      </c>
      <c r="BK146" s="161">
        <f t="shared" si="9"/>
        <v>0</v>
      </c>
      <c r="BL146" s="14" t="s">
        <v>154</v>
      </c>
      <c r="BM146" s="160" t="s">
        <v>661</v>
      </c>
    </row>
    <row r="147" spans="1:65" s="2" customFormat="1" ht="16.5" customHeight="1">
      <c r="A147" s="29"/>
      <c r="B147" s="147"/>
      <c r="C147" s="162" t="s">
        <v>188</v>
      </c>
      <c r="D147" s="162" t="s">
        <v>166</v>
      </c>
      <c r="E147" s="163" t="s">
        <v>662</v>
      </c>
      <c r="F147" s="164" t="s">
        <v>663</v>
      </c>
      <c r="G147" s="165" t="s">
        <v>194</v>
      </c>
      <c r="H147" s="166">
        <v>1</v>
      </c>
      <c r="I147" s="167"/>
      <c r="J147" s="168">
        <f t="shared" si="0"/>
        <v>0</v>
      </c>
      <c r="K147" s="169"/>
      <c r="L147" s="170"/>
      <c r="M147" s="171" t="s">
        <v>1</v>
      </c>
      <c r="N147" s="172" t="s">
        <v>40</v>
      </c>
      <c r="O147" s="58"/>
      <c r="P147" s="158">
        <f t="shared" si="1"/>
        <v>0</v>
      </c>
      <c r="Q147" s="158">
        <v>0.183</v>
      </c>
      <c r="R147" s="158">
        <f t="shared" si="2"/>
        <v>0.183</v>
      </c>
      <c r="S147" s="158">
        <v>0</v>
      </c>
      <c r="T147" s="159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60" t="s">
        <v>187</v>
      </c>
      <c r="AT147" s="160" t="s">
        <v>166</v>
      </c>
      <c r="AU147" s="160" t="s">
        <v>139</v>
      </c>
      <c r="AY147" s="14" t="s">
        <v>131</v>
      </c>
      <c r="BE147" s="161">
        <f t="shared" si="4"/>
        <v>0</v>
      </c>
      <c r="BF147" s="161">
        <f t="shared" si="5"/>
        <v>0</v>
      </c>
      <c r="BG147" s="161">
        <f t="shared" si="6"/>
        <v>0</v>
      </c>
      <c r="BH147" s="161">
        <f t="shared" si="7"/>
        <v>0</v>
      </c>
      <c r="BI147" s="161">
        <f t="shared" si="8"/>
        <v>0</v>
      </c>
      <c r="BJ147" s="14" t="s">
        <v>139</v>
      </c>
      <c r="BK147" s="161">
        <f t="shared" si="9"/>
        <v>0</v>
      </c>
      <c r="BL147" s="14" t="s">
        <v>154</v>
      </c>
      <c r="BM147" s="160" t="s">
        <v>664</v>
      </c>
    </row>
    <row r="148" spans="1:65" s="2" customFormat="1" ht="16.5" customHeight="1">
      <c r="A148" s="29"/>
      <c r="B148" s="147"/>
      <c r="C148" s="162" t="s">
        <v>154</v>
      </c>
      <c r="D148" s="162" t="s">
        <v>166</v>
      </c>
      <c r="E148" s="163" t="s">
        <v>665</v>
      </c>
      <c r="F148" s="164" t="s">
        <v>666</v>
      </c>
      <c r="G148" s="165" t="s">
        <v>194</v>
      </c>
      <c r="H148" s="166">
        <v>1</v>
      </c>
      <c r="I148" s="167"/>
      <c r="J148" s="168">
        <f t="shared" si="0"/>
        <v>0</v>
      </c>
      <c r="K148" s="169"/>
      <c r="L148" s="170"/>
      <c r="M148" s="171" t="s">
        <v>1</v>
      </c>
      <c r="N148" s="172" t="s">
        <v>40</v>
      </c>
      <c r="O148" s="58"/>
      <c r="P148" s="158">
        <f t="shared" si="1"/>
        <v>0</v>
      </c>
      <c r="Q148" s="158">
        <v>0.21</v>
      </c>
      <c r="R148" s="158">
        <f t="shared" si="2"/>
        <v>0.21</v>
      </c>
      <c r="S148" s="158">
        <v>0</v>
      </c>
      <c r="T148" s="159">
        <f t="shared" si="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60" t="s">
        <v>187</v>
      </c>
      <c r="AT148" s="160" t="s">
        <v>166</v>
      </c>
      <c r="AU148" s="160" t="s">
        <v>139</v>
      </c>
      <c r="AY148" s="14" t="s">
        <v>131</v>
      </c>
      <c r="BE148" s="161">
        <f t="shared" si="4"/>
        <v>0</v>
      </c>
      <c r="BF148" s="161">
        <f t="shared" si="5"/>
        <v>0</v>
      </c>
      <c r="BG148" s="161">
        <f t="shared" si="6"/>
        <v>0</v>
      </c>
      <c r="BH148" s="161">
        <f t="shared" si="7"/>
        <v>0</v>
      </c>
      <c r="BI148" s="161">
        <f t="shared" si="8"/>
        <v>0</v>
      </c>
      <c r="BJ148" s="14" t="s">
        <v>139</v>
      </c>
      <c r="BK148" s="161">
        <f t="shared" si="9"/>
        <v>0</v>
      </c>
      <c r="BL148" s="14" t="s">
        <v>154</v>
      </c>
      <c r="BM148" s="160" t="s">
        <v>667</v>
      </c>
    </row>
    <row r="149" spans="1:65" s="2" customFormat="1" ht="33" customHeight="1">
      <c r="A149" s="29"/>
      <c r="B149" s="147"/>
      <c r="C149" s="162" t="s">
        <v>196</v>
      </c>
      <c r="D149" s="162" t="s">
        <v>166</v>
      </c>
      <c r="E149" s="163" t="s">
        <v>668</v>
      </c>
      <c r="F149" s="164" t="s">
        <v>669</v>
      </c>
      <c r="G149" s="165" t="s">
        <v>194</v>
      </c>
      <c r="H149" s="166">
        <v>1</v>
      </c>
      <c r="I149" s="167"/>
      <c r="J149" s="168">
        <f t="shared" si="0"/>
        <v>0</v>
      </c>
      <c r="K149" s="169"/>
      <c r="L149" s="170"/>
      <c r="M149" s="171" t="s">
        <v>1</v>
      </c>
      <c r="N149" s="172" t="s">
        <v>40</v>
      </c>
      <c r="O149" s="58"/>
      <c r="P149" s="158">
        <f t="shared" si="1"/>
        <v>0</v>
      </c>
      <c r="Q149" s="158">
        <v>5.9999999999999995E-4</v>
      </c>
      <c r="R149" s="158">
        <f t="shared" si="2"/>
        <v>5.9999999999999995E-4</v>
      </c>
      <c r="S149" s="158">
        <v>0</v>
      </c>
      <c r="T149" s="159">
        <f t="shared" si="3"/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60" t="s">
        <v>187</v>
      </c>
      <c r="AT149" s="160" t="s">
        <v>166</v>
      </c>
      <c r="AU149" s="160" t="s">
        <v>139</v>
      </c>
      <c r="AY149" s="14" t="s">
        <v>131</v>
      </c>
      <c r="BE149" s="161">
        <f t="shared" si="4"/>
        <v>0</v>
      </c>
      <c r="BF149" s="161">
        <f t="shared" si="5"/>
        <v>0</v>
      </c>
      <c r="BG149" s="161">
        <f t="shared" si="6"/>
        <v>0</v>
      </c>
      <c r="BH149" s="161">
        <f t="shared" si="7"/>
        <v>0</v>
      </c>
      <c r="BI149" s="161">
        <f t="shared" si="8"/>
        <v>0</v>
      </c>
      <c r="BJ149" s="14" t="s">
        <v>139</v>
      </c>
      <c r="BK149" s="161">
        <f t="shared" si="9"/>
        <v>0</v>
      </c>
      <c r="BL149" s="14" t="s">
        <v>154</v>
      </c>
      <c r="BM149" s="160" t="s">
        <v>670</v>
      </c>
    </row>
    <row r="150" spans="1:65" s="2" customFormat="1" ht="24.2" customHeight="1">
      <c r="A150" s="29"/>
      <c r="B150" s="147"/>
      <c r="C150" s="148" t="s">
        <v>159</v>
      </c>
      <c r="D150" s="148" t="s">
        <v>134</v>
      </c>
      <c r="E150" s="149" t="s">
        <v>671</v>
      </c>
      <c r="F150" s="150" t="s">
        <v>672</v>
      </c>
      <c r="G150" s="151" t="s">
        <v>194</v>
      </c>
      <c r="H150" s="152">
        <v>1</v>
      </c>
      <c r="I150" s="153"/>
      <c r="J150" s="154">
        <f t="shared" si="0"/>
        <v>0</v>
      </c>
      <c r="K150" s="155"/>
      <c r="L150" s="30"/>
      <c r="M150" s="156" t="s">
        <v>1</v>
      </c>
      <c r="N150" s="157" t="s">
        <v>40</v>
      </c>
      <c r="O150" s="58"/>
      <c r="P150" s="158">
        <f t="shared" si="1"/>
        <v>0</v>
      </c>
      <c r="Q150" s="158">
        <v>0</v>
      </c>
      <c r="R150" s="158">
        <f t="shared" si="2"/>
        <v>0</v>
      </c>
      <c r="S150" s="158">
        <v>0</v>
      </c>
      <c r="T150" s="159">
        <f t="shared" si="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60" t="s">
        <v>154</v>
      </c>
      <c r="AT150" s="160" t="s">
        <v>134</v>
      </c>
      <c r="AU150" s="160" t="s">
        <v>139</v>
      </c>
      <c r="AY150" s="14" t="s">
        <v>131</v>
      </c>
      <c r="BE150" s="161">
        <f t="shared" si="4"/>
        <v>0</v>
      </c>
      <c r="BF150" s="161">
        <f t="shared" si="5"/>
        <v>0</v>
      </c>
      <c r="BG150" s="161">
        <f t="shared" si="6"/>
        <v>0</v>
      </c>
      <c r="BH150" s="161">
        <f t="shared" si="7"/>
        <v>0</v>
      </c>
      <c r="BI150" s="161">
        <f t="shared" si="8"/>
        <v>0</v>
      </c>
      <c r="BJ150" s="14" t="s">
        <v>139</v>
      </c>
      <c r="BK150" s="161">
        <f t="shared" si="9"/>
        <v>0</v>
      </c>
      <c r="BL150" s="14" t="s">
        <v>154</v>
      </c>
      <c r="BM150" s="160" t="s">
        <v>673</v>
      </c>
    </row>
    <row r="151" spans="1:65" s="2" customFormat="1" ht="33" customHeight="1">
      <c r="A151" s="29"/>
      <c r="B151" s="147"/>
      <c r="C151" s="162" t="s">
        <v>203</v>
      </c>
      <c r="D151" s="162" t="s">
        <v>166</v>
      </c>
      <c r="E151" s="163" t="s">
        <v>674</v>
      </c>
      <c r="F151" s="164" t="s">
        <v>675</v>
      </c>
      <c r="G151" s="165" t="s">
        <v>194</v>
      </c>
      <c r="H151" s="166">
        <v>1</v>
      </c>
      <c r="I151" s="167"/>
      <c r="J151" s="168">
        <f t="shared" si="0"/>
        <v>0</v>
      </c>
      <c r="K151" s="169"/>
      <c r="L151" s="170"/>
      <c r="M151" s="171" t="s">
        <v>1</v>
      </c>
      <c r="N151" s="172" t="s">
        <v>40</v>
      </c>
      <c r="O151" s="58"/>
      <c r="P151" s="158">
        <f t="shared" si="1"/>
        <v>0</v>
      </c>
      <c r="Q151" s="158">
        <v>1.9900000000000001E-2</v>
      </c>
      <c r="R151" s="158">
        <f t="shared" si="2"/>
        <v>1.9900000000000001E-2</v>
      </c>
      <c r="S151" s="158">
        <v>0</v>
      </c>
      <c r="T151" s="159">
        <f t="shared" si="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60" t="s">
        <v>187</v>
      </c>
      <c r="AT151" s="160" t="s">
        <v>166</v>
      </c>
      <c r="AU151" s="160" t="s">
        <v>139</v>
      </c>
      <c r="AY151" s="14" t="s">
        <v>131</v>
      </c>
      <c r="BE151" s="161">
        <f t="shared" si="4"/>
        <v>0</v>
      </c>
      <c r="BF151" s="161">
        <f t="shared" si="5"/>
        <v>0</v>
      </c>
      <c r="BG151" s="161">
        <f t="shared" si="6"/>
        <v>0</v>
      </c>
      <c r="BH151" s="161">
        <f t="shared" si="7"/>
        <v>0</v>
      </c>
      <c r="BI151" s="161">
        <f t="shared" si="8"/>
        <v>0</v>
      </c>
      <c r="BJ151" s="14" t="s">
        <v>139</v>
      </c>
      <c r="BK151" s="161">
        <f t="shared" si="9"/>
        <v>0</v>
      </c>
      <c r="BL151" s="14" t="s">
        <v>154</v>
      </c>
      <c r="BM151" s="160" t="s">
        <v>676</v>
      </c>
    </row>
    <row r="152" spans="1:65" s="2" customFormat="1" ht="16.5" customHeight="1">
      <c r="A152" s="29"/>
      <c r="B152" s="147"/>
      <c r="C152" s="148" t="s">
        <v>7</v>
      </c>
      <c r="D152" s="148" t="s">
        <v>134</v>
      </c>
      <c r="E152" s="149" t="s">
        <v>677</v>
      </c>
      <c r="F152" s="150" t="s">
        <v>678</v>
      </c>
      <c r="G152" s="151" t="s">
        <v>194</v>
      </c>
      <c r="H152" s="152">
        <v>3</v>
      </c>
      <c r="I152" s="153"/>
      <c r="J152" s="154">
        <f t="shared" si="0"/>
        <v>0</v>
      </c>
      <c r="K152" s="155"/>
      <c r="L152" s="30"/>
      <c r="M152" s="156" t="s">
        <v>1</v>
      </c>
      <c r="N152" s="157" t="s">
        <v>40</v>
      </c>
      <c r="O152" s="58"/>
      <c r="P152" s="158">
        <f t="shared" si="1"/>
        <v>0</v>
      </c>
      <c r="Q152" s="158">
        <v>0</v>
      </c>
      <c r="R152" s="158">
        <f t="shared" si="2"/>
        <v>0</v>
      </c>
      <c r="S152" s="158">
        <v>0</v>
      </c>
      <c r="T152" s="159">
        <f t="shared" si="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60" t="s">
        <v>154</v>
      </c>
      <c r="AT152" s="160" t="s">
        <v>134</v>
      </c>
      <c r="AU152" s="160" t="s">
        <v>139</v>
      </c>
      <c r="AY152" s="14" t="s">
        <v>131</v>
      </c>
      <c r="BE152" s="161">
        <f t="shared" si="4"/>
        <v>0</v>
      </c>
      <c r="BF152" s="161">
        <f t="shared" si="5"/>
        <v>0</v>
      </c>
      <c r="BG152" s="161">
        <f t="shared" si="6"/>
        <v>0</v>
      </c>
      <c r="BH152" s="161">
        <f t="shared" si="7"/>
        <v>0</v>
      </c>
      <c r="BI152" s="161">
        <f t="shared" si="8"/>
        <v>0</v>
      </c>
      <c r="BJ152" s="14" t="s">
        <v>139</v>
      </c>
      <c r="BK152" s="161">
        <f t="shared" si="9"/>
        <v>0</v>
      </c>
      <c r="BL152" s="14" t="s">
        <v>154</v>
      </c>
      <c r="BM152" s="160" t="s">
        <v>679</v>
      </c>
    </row>
    <row r="153" spans="1:65" s="2" customFormat="1" ht="16.5" customHeight="1">
      <c r="A153" s="29"/>
      <c r="B153" s="147"/>
      <c r="C153" s="162" t="s">
        <v>211</v>
      </c>
      <c r="D153" s="162" t="s">
        <v>166</v>
      </c>
      <c r="E153" s="163" t="s">
        <v>680</v>
      </c>
      <c r="F153" s="164" t="s">
        <v>681</v>
      </c>
      <c r="G153" s="165" t="s">
        <v>194</v>
      </c>
      <c r="H153" s="166">
        <v>1</v>
      </c>
      <c r="I153" s="167"/>
      <c r="J153" s="168">
        <f t="shared" si="0"/>
        <v>0</v>
      </c>
      <c r="K153" s="169"/>
      <c r="L153" s="170"/>
      <c r="M153" s="171" t="s">
        <v>1</v>
      </c>
      <c r="N153" s="172" t="s">
        <v>40</v>
      </c>
      <c r="O153" s="58"/>
      <c r="P153" s="158">
        <f t="shared" si="1"/>
        <v>0</v>
      </c>
      <c r="Q153" s="158">
        <v>6.96E-3</v>
      </c>
      <c r="R153" s="158">
        <f t="shared" si="2"/>
        <v>6.96E-3</v>
      </c>
      <c r="S153" s="158">
        <v>0</v>
      </c>
      <c r="T153" s="159">
        <f t="shared" si="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60" t="s">
        <v>187</v>
      </c>
      <c r="AT153" s="160" t="s">
        <v>166</v>
      </c>
      <c r="AU153" s="160" t="s">
        <v>139</v>
      </c>
      <c r="AY153" s="14" t="s">
        <v>131</v>
      </c>
      <c r="BE153" s="161">
        <f t="shared" si="4"/>
        <v>0</v>
      </c>
      <c r="BF153" s="161">
        <f t="shared" si="5"/>
        <v>0</v>
      </c>
      <c r="BG153" s="161">
        <f t="shared" si="6"/>
        <v>0</v>
      </c>
      <c r="BH153" s="161">
        <f t="shared" si="7"/>
        <v>0</v>
      </c>
      <c r="BI153" s="161">
        <f t="shared" si="8"/>
        <v>0</v>
      </c>
      <c r="BJ153" s="14" t="s">
        <v>139</v>
      </c>
      <c r="BK153" s="161">
        <f t="shared" si="9"/>
        <v>0</v>
      </c>
      <c r="BL153" s="14" t="s">
        <v>154</v>
      </c>
      <c r="BM153" s="160" t="s">
        <v>682</v>
      </c>
    </row>
    <row r="154" spans="1:65" s="2" customFormat="1" ht="16.5" customHeight="1">
      <c r="A154" s="29"/>
      <c r="B154" s="147"/>
      <c r="C154" s="162" t="s">
        <v>165</v>
      </c>
      <c r="D154" s="162" t="s">
        <v>166</v>
      </c>
      <c r="E154" s="163" t="s">
        <v>683</v>
      </c>
      <c r="F154" s="164" t="s">
        <v>684</v>
      </c>
      <c r="G154" s="165" t="s">
        <v>194</v>
      </c>
      <c r="H154" s="166">
        <v>1</v>
      </c>
      <c r="I154" s="167"/>
      <c r="J154" s="168">
        <f t="shared" si="0"/>
        <v>0</v>
      </c>
      <c r="K154" s="169"/>
      <c r="L154" s="170"/>
      <c r="M154" s="171" t="s">
        <v>1</v>
      </c>
      <c r="N154" s="172" t="s">
        <v>40</v>
      </c>
      <c r="O154" s="58"/>
      <c r="P154" s="158">
        <f t="shared" si="1"/>
        <v>0</v>
      </c>
      <c r="Q154" s="158">
        <v>7.0400000000000003E-3</v>
      </c>
      <c r="R154" s="158">
        <f t="shared" si="2"/>
        <v>7.0400000000000003E-3</v>
      </c>
      <c r="S154" s="158">
        <v>0</v>
      </c>
      <c r="T154" s="159">
        <f t="shared" si="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60" t="s">
        <v>187</v>
      </c>
      <c r="AT154" s="160" t="s">
        <v>166</v>
      </c>
      <c r="AU154" s="160" t="s">
        <v>139</v>
      </c>
      <c r="AY154" s="14" t="s">
        <v>131</v>
      </c>
      <c r="BE154" s="161">
        <f t="shared" si="4"/>
        <v>0</v>
      </c>
      <c r="BF154" s="161">
        <f t="shared" si="5"/>
        <v>0</v>
      </c>
      <c r="BG154" s="161">
        <f t="shared" si="6"/>
        <v>0</v>
      </c>
      <c r="BH154" s="161">
        <f t="shared" si="7"/>
        <v>0</v>
      </c>
      <c r="BI154" s="161">
        <f t="shared" si="8"/>
        <v>0</v>
      </c>
      <c r="BJ154" s="14" t="s">
        <v>139</v>
      </c>
      <c r="BK154" s="161">
        <f t="shared" si="9"/>
        <v>0</v>
      </c>
      <c r="BL154" s="14" t="s">
        <v>154</v>
      </c>
      <c r="BM154" s="160" t="s">
        <v>685</v>
      </c>
    </row>
    <row r="155" spans="1:65" s="2" customFormat="1" ht="16.5" customHeight="1">
      <c r="A155" s="29"/>
      <c r="B155" s="147"/>
      <c r="C155" s="162" t="s">
        <v>218</v>
      </c>
      <c r="D155" s="162" t="s">
        <v>166</v>
      </c>
      <c r="E155" s="163" t="s">
        <v>686</v>
      </c>
      <c r="F155" s="164" t="s">
        <v>687</v>
      </c>
      <c r="G155" s="165" t="s">
        <v>194</v>
      </c>
      <c r="H155" s="166">
        <v>1</v>
      </c>
      <c r="I155" s="167"/>
      <c r="J155" s="168">
        <f t="shared" si="0"/>
        <v>0</v>
      </c>
      <c r="K155" s="169"/>
      <c r="L155" s="170"/>
      <c r="M155" s="171" t="s">
        <v>1</v>
      </c>
      <c r="N155" s="172" t="s">
        <v>40</v>
      </c>
      <c r="O155" s="58"/>
      <c r="P155" s="158">
        <f t="shared" si="1"/>
        <v>0</v>
      </c>
      <c r="Q155" s="158">
        <v>1.042E-2</v>
      </c>
      <c r="R155" s="158">
        <f t="shared" si="2"/>
        <v>1.042E-2</v>
      </c>
      <c r="S155" s="158">
        <v>0</v>
      </c>
      <c r="T155" s="159">
        <f t="shared" si="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60" t="s">
        <v>187</v>
      </c>
      <c r="AT155" s="160" t="s">
        <v>166</v>
      </c>
      <c r="AU155" s="160" t="s">
        <v>139</v>
      </c>
      <c r="AY155" s="14" t="s">
        <v>131</v>
      </c>
      <c r="BE155" s="161">
        <f t="shared" si="4"/>
        <v>0</v>
      </c>
      <c r="BF155" s="161">
        <f t="shared" si="5"/>
        <v>0</v>
      </c>
      <c r="BG155" s="161">
        <f t="shared" si="6"/>
        <v>0</v>
      </c>
      <c r="BH155" s="161">
        <f t="shared" si="7"/>
        <v>0</v>
      </c>
      <c r="BI155" s="161">
        <f t="shared" si="8"/>
        <v>0</v>
      </c>
      <c r="BJ155" s="14" t="s">
        <v>139</v>
      </c>
      <c r="BK155" s="161">
        <f t="shared" si="9"/>
        <v>0</v>
      </c>
      <c r="BL155" s="14" t="s">
        <v>154</v>
      </c>
      <c r="BM155" s="160" t="s">
        <v>688</v>
      </c>
    </row>
    <row r="156" spans="1:65" s="2" customFormat="1" ht="21.75" customHeight="1">
      <c r="A156" s="29"/>
      <c r="B156" s="147"/>
      <c r="C156" s="148" t="s">
        <v>170</v>
      </c>
      <c r="D156" s="148" t="s">
        <v>134</v>
      </c>
      <c r="E156" s="149" t="s">
        <v>689</v>
      </c>
      <c r="F156" s="150" t="s">
        <v>690</v>
      </c>
      <c r="G156" s="151" t="s">
        <v>206</v>
      </c>
      <c r="H156" s="152">
        <v>0.49099999999999999</v>
      </c>
      <c r="I156" s="153"/>
      <c r="J156" s="154">
        <f t="shared" si="0"/>
        <v>0</v>
      </c>
      <c r="K156" s="155"/>
      <c r="L156" s="30"/>
      <c r="M156" s="156" t="s">
        <v>1</v>
      </c>
      <c r="N156" s="157" t="s">
        <v>40</v>
      </c>
      <c r="O156" s="58"/>
      <c r="P156" s="158">
        <f t="shared" si="1"/>
        <v>0</v>
      </c>
      <c r="Q156" s="158">
        <v>0</v>
      </c>
      <c r="R156" s="158">
        <f t="shared" si="2"/>
        <v>0</v>
      </c>
      <c r="S156" s="158">
        <v>0</v>
      </c>
      <c r="T156" s="159">
        <f t="shared" si="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60" t="s">
        <v>154</v>
      </c>
      <c r="AT156" s="160" t="s">
        <v>134</v>
      </c>
      <c r="AU156" s="160" t="s">
        <v>139</v>
      </c>
      <c r="AY156" s="14" t="s">
        <v>131</v>
      </c>
      <c r="BE156" s="161">
        <f t="shared" si="4"/>
        <v>0</v>
      </c>
      <c r="BF156" s="161">
        <f t="shared" si="5"/>
        <v>0</v>
      </c>
      <c r="BG156" s="161">
        <f t="shared" si="6"/>
        <v>0</v>
      </c>
      <c r="BH156" s="161">
        <f t="shared" si="7"/>
        <v>0</v>
      </c>
      <c r="BI156" s="161">
        <f t="shared" si="8"/>
        <v>0</v>
      </c>
      <c r="BJ156" s="14" t="s">
        <v>139</v>
      </c>
      <c r="BK156" s="161">
        <f t="shared" si="9"/>
        <v>0</v>
      </c>
      <c r="BL156" s="14" t="s">
        <v>154</v>
      </c>
      <c r="BM156" s="160" t="s">
        <v>691</v>
      </c>
    </row>
    <row r="157" spans="1:65" s="12" customFormat="1" ht="22.9" customHeight="1">
      <c r="B157" s="134"/>
      <c r="D157" s="135" t="s">
        <v>73</v>
      </c>
      <c r="E157" s="145" t="s">
        <v>692</v>
      </c>
      <c r="F157" s="145" t="s">
        <v>693</v>
      </c>
      <c r="I157" s="137"/>
      <c r="J157" s="146">
        <f>BK157</f>
        <v>0</v>
      </c>
      <c r="L157" s="134"/>
      <c r="M157" s="139"/>
      <c r="N157" s="140"/>
      <c r="O157" s="140"/>
      <c r="P157" s="141">
        <f>SUM(P158:P163)</f>
        <v>0</v>
      </c>
      <c r="Q157" s="140"/>
      <c r="R157" s="141">
        <f>SUM(R158:R163)</f>
        <v>0.16986000000000001</v>
      </c>
      <c r="S157" s="140"/>
      <c r="T157" s="142">
        <f>SUM(T158:T163)</f>
        <v>0</v>
      </c>
      <c r="AR157" s="135" t="s">
        <v>139</v>
      </c>
      <c r="AT157" s="143" t="s">
        <v>73</v>
      </c>
      <c r="AU157" s="143" t="s">
        <v>82</v>
      </c>
      <c r="AY157" s="135" t="s">
        <v>131</v>
      </c>
      <c r="BK157" s="144">
        <f>SUM(BK158:BK163)</f>
        <v>0</v>
      </c>
    </row>
    <row r="158" spans="1:65" s="2" customFormat="1" ht="21.75" customHeight="1">
      <c r="A158" s="29"/>
      <c r="B158" s="147"/>
      <c r="C158" s="148" t="s">
        <v>227</v>
      </c>
      <c r="D158" s="148" t="s">
        <v>134</v>
      </c>
      <c r="E158" s="149" t="s">
        <v>694</v>
      </c>
      <c r="F158" s="150" t="s">
        <v>695</v>
      </c>
      <c r="G158" s="151" t="s">
        <v>158</v>
      </c>
      <c r="H158" s="152">
        <v>30</v>
      </c>
      <c r="I158" s="153"/>
      <c r="J158" s="154">
        <f t="shared" ref="J158:J163" si="10">ROUND(I158*H158,2)</f>
        <v>0</v>
      </c>
      <c r="K158" s="155"/>
      <c r="L158" s="30"/>
      <c r="M158" s="156" t="s">
        <v>1</v>
      </c>
      <c r="N158" s="157" t="s">
        <v>40</v>
      </c>
      <c r="O158" s="58"/>
      <c r="P158" s="158">
        <f t="shared" ref="P158:P163" si="11">O158*H158</f>
        <v>0</v>
      </c>
      <c r="Q158" s="158">
        <v>1.1199999999999999E-3</v>
      </c>
      <c r="R158" s="158">
        <f t="shared" ref="R158:R163" si="12">Q158*H158</f>
        <v>3.3599999999999998E-2</v>
      </c>
      <c r="S158" s="158">
        <v>0</v>
      </c>
      <c r="T158" s="159">
        <f t="shared" ref="T158:T163" si="13">S158*H158</f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60" t="s">
        <v>154</v>
      </c>
      <c r="AT158" s="160" t="s">
        <v>134</v>
      </c>
      <c r="AU158" s="160" t="s">
        <v>139</v>
      </c>
      <c r="AY158" s="14" t="s">
        <v>131</v>
      </c>
      <c r="BE158" s="161">
        <f t="shared" ref="BE158:BE163" si="14">IF(N158="základná",J158,0)</f>
        <v>0</v>
      </c>
      <c r="BF158" s="161">
        <f t="shared" ref="BF158:BF163" si="15">IF(N158="znížená",J158,0)</f>
        <v>0</v>
      </c>
      <c r="BG158" s="161">
        <f t="shared" ref="BG158:BG163" si="16">IF(N158="zákl. prenesená",J158,0)</f>
        <v>0</v>
      </c>
      <c r="BH158" s="161">
        <f t="shared" ref="BH158:BH163" si="17">IF(N158="zníž. prenesená",J158,0)</f>
        <v>0</v>
      </c>
      <c r="BI158" s="161">
        <f t="shared" ref="BI158:BI163" si="18">IF(N158="nulová",J158,0)</f>
        <v>0</v>
      </c>
      <c r="BJ158" s="14" t="s">
        <v>139</v>
      </c>
      <c r="BK158" s="161">
        <f t="shared" ref="BK158:BK163" si="19">ROUND(I158*H158,2)</f>
        <v>0</v>
      </c>
      <c r="BL158" s="14" t="s">
        <v>154</v>
      </c>
      <c r="BM158" s="160" t="s">
        <v>696</v>
      </c>
    </row>
    <row r="159" spans="1:65" s="2" customFormat="1" ht="21.75" customHeight="1">
      <c r="A159" s="29"/>
      <c r="B159" s="147"/>
      <c r="C159" s="148" t="s">
        <v>174</v>
      </c>
      <c r="D159" s="148" t="s">
        <v>134</v>
      </c>
      <c r="E159" s="149" t="s">
        <v>697</v>
      </c>
      <c r="F159" s="150" t="s">
        <v>698</v>
      </c>
      <c r="G159" s="151" t="s">
        <v>158</v>
      </c>
      <c r="H159" s="152">
        <v>20</v>
      </c>
      <c r="I159" s="153"/>
      <c r="J159" s="154">
        <f t="shared" si="10"/>
        <v>0</v>
      </c>
      <c r="K159" s="155"/>
      <c r="L159" s="30"/>
      <c r="M159" s="156" t="s">
        <v>1</v>
      </c>
      <c r="N159" s="157" t="s">
        <v>40</v>
      </c>
      <c r="O159" s="58"/>
      <c r="P159" s="158">
        <f t="shared" si="11"/>
        <v>0</v>
      </c>
      <c r="Q159" s="158">
        <v>1.3600000000000001E-3</v>
      </c>
      <c r="R159" s="158">
        <f t="shared" si="12"/>
        <v>2.7200000000000002E-2</v>
      </c>
      <c r="S159" s="158">
        <v>0</v>
      </c>
      <c r="T159" s="159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60" t="s">
        <v>154</v>
      </c>
      <c r="AT159" s="160" t="s">
        <v>134</v>
      </c>
      <c r="AU159" s="160" t="s">
        <v>139</v>
      </c>
      <c r="AY159" s="14" t="s">
        <v>131</v>
      </c>
      <c r="BE159" s="161">
        <f t="shared" si="14"/>
        <v>0</v>
      </c>
      <c r="BF159" s="161">
        <f t="shared" si="15"/>
        <v>0</v>
      </c>
      <c r="BG159" s="161">
        <f t="shared" si="16"/>
        <v>0</v>
      </c>
      <c r="BH159" s="161">
        <f t="shared" si="17"/>
        <v>0</v>
      </c>
      <c r="BI159" s="161">
        <f t="shared" si="18"/>
        <v>0</v>
      </c>
      <c r="BJ159" s="14" t="s">
        <v>139</v>
      </c>
      <c r="BK159" s="161">
        <f t="shared" si="19"/>
        <v>0</v>
      </c>
      <c r="BL159" s="14" t="s">
        <v>154</v>
      </c>
      <c r="BM159" s="160" t="s">
        <v>699</v>
      </c>
    </row>
    <row r="160" spans="1:65" s="2" customFormat="1" ht="21.75" customHeight="1">
      <c r="A160" s="29"/>
      <c r="B160" s="147"/>
      <c r="C160" s="148" t="s">
        <v>238</v>
      </c>
      <c r="D160" s="148" t="s">
        <v>134</v>
      </c>
      <c r="E160" s="149" t="s">
        <v>700</v>
      </c>
      <c r="F160" s="150" t="s">
        <v>701</v>
      </c>
      <c r="G160" s="151" t="s">
        <v>158</v>
      </c>
      <c r="H160" s="152">
        <v>10</v>
      </c>
      <c r="I160" s="153"/>
      <c r="J160" s="154">
        <f t="shared" si="10"/>
        <v>0</v>
      </c>
      <c r="K160" s="155"/>
      <c r="L160" s="30"/>
      <c r="M160" s="156" t="s">
        <v>1</v>
      </c>
      <c r="N160" s="157" t="s">
        <v>40</v>
      </c>
      <c r="O160" s="58"/>
      <c r="P160" s="158">
        <f t="shared" si="11"/>
        <v>0</v>
      </c>
      <c r="Q160" s="158">
        <v>1.48E-3</v>
      </c>
      <c r="R160" s="158">
        <f t="shared" si="12"/>
        <v>1.4800000000000001E-2</v>
      </c>
      <c r="S160" s="158">
        <v>0</v>
      </c>
      <c r="T160" s="159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60" t="s">
        <v>154</v>
      </c>
      <c r="AT160" s="160" t="s">
        <v>134</v>
      </c>
      <c r="AU160" s="160" t="s">
        <v>139</v>
      </c>
      <c r="AY160" s="14" t="s">
        <v>131</v>
      </c>
      <c r="BE160" s="161">
        <f t="shared" si="14"/>
        <v>0</v>
      </c>
      <c r="BF160" s="161">
        <f t="shared" si="15"/>
        <v>0</v>
      </c>
      <c r="BG160" s="161">
        <f t="shared" si="16"/>
        <v>0</v>
      </c>
      <c r="BH160" s="161">
        <f t="shared" si="17"/>
        <v>0</v>
      </c>
      <c r="BI160" s="161">
        <f t="shared" si="18"/>
        <v>0</v>
      </c>
      <c r="BJ160" s="14" t="s">
        <v>139</v>
      </c>
      <c r="BK160" s="161">
        <f t="shared" si="19"/>
        <v>0</v>
      </c>
      <c r="BL160" s="14" t="s">
        <v>154</v>
      </c>
      <c r="BM160" s="160" t="s">
        <v>702</v>
      </c>
    </row>
    <row r="161" spans="1:65" s="2" customFormat="1" ht="21.75" customHeight="1">
      <c r="A161" s="29"/>
      <c r="B161" s="147"/>
      <c r="C161" s="148" t="s">
        <v>179</v>
      </c>
      <c r="D161" s="148" t="s">
        <v>134</v>
      </c>
      <c r="E161" s="149" t="s">
        <v>703</v>
      </c>
      <c r="F161" s="150" t="s">
        <v>704</v>
      </c>
      <c r="G161" s="151" t="s">
        <v>158</v>
      </c>
      <c r="H161" s="152">
        <v>42</v>
      </c>
      <c r="I161" s="153"/>
      <c r="J161" s="154">
        <f t="shared" si="10"/>
        <v>0</v>
      </c>
      <c r="K161" s="155"/>
      <c r="L161" s="30"/>
      <c r="M161" s="156" t="s">
        <v>1</v>
      </c>
      <c r="N161" s="157" t="s">
        <v>40</v>
      </c>
      <c r="O161" s="58"/>
      <c r="P161" s="158">
        <f t="shared" si="11"/>
        <v>0</v>
      </c>
      <c r="Q161" s="158">
        <v>1.9300000000000001E-3</v>
      </c>
      <c r="R161" s="158">
        <f t="shared" si="12"/>
        <v>8.1060000000000007E-2</v>
      </c>
      <c r="S161" s="158">
        <v>0</v>
      </c>
      <c r="T161" s="159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60" t="s">
        <v>154</v>
      </c>
      <c r="AT161" s="160" t="s">
        <v>134</v>
      </c>
      <c r="AU161" s="160" t="s">
        <v>139</v>
      </c>
      <c r="AY161" s="14" t="s">
        <v>131</v>
      </c>
      <c r="BE161" s="161">
        <f t="shared" si="14"/>
        <v>0</v>
      </c>
      <c r="BF161" s="161">
        <f t="shared" si="15"/>
        <v>0</v>
      </c>
      <c r="BG161" s="161">
        <f t="shared" si="16"/>
        <v>0</v>
      </c>
      <c r="BH161" s="161">
        <f t="shared" si="17"/>
        <v>0</v>
      </c>
      <c r="BI161" s="161">
        <f t="shared" si="18"/>
        <v>0</v>
      </c>
      <c r="BJ161" s="14" t="s">
        <v>139</v>
      </c>
      <c r="BK161" s="161">
        <f t="shared" si="19"/>
        <v>0</v>
      </c>
      <c r="BL161" s="14" t="s">
        <v>154</v>
      </c>
      <c r="BM161" s="160" t="s">
        <v>705</v>
      </c>
    </row>
    <row r="162" spans="1:65" s="2" customFormat="1" ht="21.75" customHeight="1">
      <c r="A162" s="29"/>
      <c r="B162" s="147"/>
      <c r="C162" s="148" t="s">
        <v>245</v>
      </c>
      <c r="D162" s="148" t="s">
        <v>134</v>
      </c>
      <c r="E162" s="149" t="s">
        <v>706</v>
      </c>
      <c r="F162" s="150" t="s">
        <v>707</v>
      </c>
      <c r="G162" s="151" t="s">
        <v>158</v>
      </c>
      <c r="H162" s="152">
        <v>8</v>
      </c>
      <c r="I162" s="153"/>
      <c r="J162" s="154">
        <f t="shared" si="10"/>
        <v>0</v>
      </c>
      <c r="K162" s="155"/>
      <c r="L162" s="30"/>
      <c r="M162" s="156" t="s">
        <v>1</v>
      </c>
      <c r="N162" s="157" t="s">
        <v>40</v>
      </c>
      <c r="O162" s="58"/>
      <c r="P162" s="158">
        <f t="shared" si="11"/>
        <v>0</v>
      </c>
      <c r="Q162" s="158">
        <v>1.65E-3</v>
      </c>
      <c r="R162" s="158">
        <f t="shared" si="12"/>
        <v>1.32E-2</v>
      </c>
      <c r="S162" s="158">
        <v>0</v>
      </c>
      <c r="T162" s="159">
        <f t="shared" si="13"/>
        <v>0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60" t="s">
        <v>154</v>
      </c>
      <c r="AT162" s="160" t="s">
        <v>134</v>
      </c>
      <c r="AU162" s="160" t="s">
        <v>139</v>
      </c>
      <c r="AY162" s="14" t="s">
        <v>131</v>
      </c>
      <c r="BE162" s="161">
        <f t="shared" si="14"/>
        <v>0</v>
      </c>
      <c r="BF162" s="161">
        <f t="shared" si="15"/>
        <v>0</v>
      </c>
      <c r="BG162" s="161">
        <f t="shared" si="16"/>
        <v>0</v>
      </c>
      <c r="BH162" s="161">
        <f t="shared" si="17"/>
        <v>0</v>
      </c>
      <c r="BI162" s="161">
        <f t="shared" si="18"/>
        <v>0</v>
      </c>
      <c r="BJ162" s="14" t="s">
        <v>139</v>
      </c>
      <c r="BK162" s="161">
        <f t="shared" si="19"/>
        <v>0</v>
      </c>
      <c r="BL162" s="14" t="s">
        <v>154</v>
      </c>
      <c r="BM162" s="160" t="s">
        <v>708</v>
      </c>
    </row>
    <row r="163" spans="1:65" s="2" customFormat="1" ht="24.2" customHeight="1">
      <c r="A163" s="29"/>
      <c r="B163" s="147"/>
      <c r="C163" s="148" t="s">
        <v>183</v>
      </c>
      <c r="D163" s="148" t="s">
        <v>134</v>
      </c>
      <c r="E163" s="149" t="s">
        <v>709</v>
      </c>
      <c r="F163" s="150" t="s">
        <v>710</v>
      </c>
      <c r="G163" s="151" t="s">
        <v>158</v>
      </c>
      <c r="H163" s="152">
        <v>110</v>
      </c>
      <c r="I163" s="153"/>
      <c r="J163" s="154">
        <f t="shared" si="10"/>
        <v>0</v>
      </c>
      <c r="K163" s="155"/>
      <c r="L163" s="30"/>
      <c r="M163" s="156" t="s">
        <v>1</v>
      </c>
      <c r="N163" s="157" t="s">
        <v>40</v>
      </c>
      <c r="O163" s="58"/>
      <c r="P163" s="158">
        <f t="shared" si="11"/>
        <v>0</v>
      </c>
      <c r="Q163" s="158">
        <v>0</v>
      </c>
      <c r="R163" s="158">
        <f t="shared" si="12"/>
        <v>0</v>
      </c>
      <c r="S163" s="158">
        <v>0</v>
      </c>
      <c r="T163" s="159">
        <f t="shared" si="13"/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60" t="s">
        <v>154</v>
      </c>
      <c r="AT163" s="160" t="s">
        <v>134</v>
      </c>
      <c r="AU163" s="160" t="s">
        <v>139</v>
      </c>
      <c r="AY163" s="14" t="s">
        <v>131</v>
      </c>
      <c r="BE163" s="161">
        <f t="shared" si="14"/>
        <v>0</v>
      </c>
      <c r="BF163" s="161">
        <f t="shared" si="15"/>
        <v>0</v>
      </c>
      <c r="BG163" s="161">
        <f t="shared" si="16"/>
        <v>0</v>
      </c>
      <c r="BH163" s="161">
        <f t="shared" si="17"/>
        <v>0</v>
      </c>
      <c r="BI163" s="161">
        <f t="shared" si="18"/>
        <v>0</v>
      </c>
      <c r="BJ163" s="14" t="s">
        <v>139</v>
      </c>
      <c r="BK163" s="161">
        <f t="shared" si="19"/>
        <v>0</v>
      </c>
      <c r="BL163" s="14" t="s">
        <v>154</v>
      </c>
      <c r="BM163" s="160" t="s">
        <v>711</v>
      </c>
    </row>
    <row r="164" spans="1:65" s="12" customFormat="1" ht="22.9" customHeight="1">
      <c r="B164" s="134"/>
      <c r="D164" s="135" t="s">
        <v>73</v>
      </c>
      <c r="E164" s="145" t="s">
        <v>712</v>
      </c>
      <c r="F164" s="145" t="s">
        <v>713</v>
      </c>
      <c r="I164" s="137"/>
      <c r="J164" s="146">
        <f>BK164</f>
        <v>0</v>
      </c>
      <c r="L164" s="134"/>
      <c r="M164" s="139"/>
      <c r="N164" s="140"/>
      <c r="O164" s="140"/>
      <c r="P164" s="141">
        <f>SUM(P165:P180)</f>
        <v>0</v>
      </c>
      <c r="Q164" s="140"/>
      <c r="R164" s="141">
        <f>SUM(R165:R180)</f>
        <v>3.5520000000000003E-2</v>
      </c>
      <c r="S164" s="140"/>
      <c r="T164" s="142">
        <f>SUM(T165:T180)</f>
        <v>0</v>
      </c>
      <c r="AR164" s="135" t="s">
        <v>139</v>
      </c>
      <c r="AT164" s="143" t="s">
        <v>73</v>
      </c>
      <c r="AU164" s="143" t="s">
        <v>82</v>
      </c>
      <c r="AY164" s="135" t="s">
        <v>131</v>
      </c>
      <c r="BK164" s="144">
        <f>SUM(BK165:BK180)</f>
        <v>0</v>
      </c>
    </row>
    <row r="165" spans="1:65" s="2" customFormat="1" ht="24.2" customHeight="1">
      <c r="A165" s="29"/>
      <c r="B165" s="147"/>
      <c r="C165" s="162" t="s">
        <v>252</v>
      </c>
      <c r="D165" s="162" t="s">
        <v>166</v>
      </c>
      <c r="E165" s="163" t="s">
        <v>714</v>
      </c>
      <c r="F165" s="164" t="s">
        <v>715</v>
      </c>
      <c r="G165" s="165" t="s">
        <v>194</v>
      </c>
      <c r="H165" s="166">
        <v>12</v>
      </c>
      <c r="I165" s="167"/>
      <c r="J165" s="168">
        <f t="shared" ref="J165:J180" si="20">ROUND(I165*H165,2)</f>
        <v>0</v>
      </c>
      <c r="K165" s="169"/>
      <c r="L165" s="170"/>
      <c r="M165" s="171" t="s">
        <v>1</v>
      </c>
      <c r="N165" s="172" t="s">
        <v>40</v>
      </c>
      <c r="O165" s="58"/>
      <c r="P165" s="158">
        <f t="shared" ref="P165:P180" si="21">O165*H165</f>
        <v>0</v>
      </c>
      <c r="Q165" s="158">
        <v>0</v>
      </c>
      <c r="R165" s="158">
        <f t="shared" ref="R165:R180" si="22">Q165*H165</f>
        <v>0</v>
      </c>
      <c r="S165" s="158">
        <v>0</v>
      </c>
      <c r="T165" s="159">
        <f t="shared" ref="T165:T180" si="23"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60" t="s">
        <v>187</v>
      </c>
      <c r="AT165" s="160" t="s">
        <v>166</v>
      </c>
      <c r="AU165" s="160" t="s">
        <v>139</v>
      </c>
      <c r="AY165" s="14" t="s">
        <v>131</v>
      </c>
      <c r="BE165" s="161">
        <f t="shared" ref="BE165:BE180" si="24">IF(N165="základná",J165,0)</f>
        <v>0</v>
      </c>
      <c r="BF165" s="161">
        <f t="shared" ref="BF165:BF180" si="25">IF(N165="znížená",J165,0)</f>
        <v>0</v>
      </c>
      <c r="BG165" s="161">
        <f t="shared" ref="BG165:BG180" si="26">IF(N165="zákl. prenesená",J165,0)</f>
        <v>0</v>
      </c>
      <c r="BH165" s="161">
        <f t="shared" ref="BH165:BH180" si="27">IF(N165="zníž. prenesená",J165,0)</f>
        <v>0</v>
      </c>
      <c r="BI165" s="161">
        <f t="shared" ref="BI165:BI180" si="28">IF(N165="nulová",J165,0)</f>
        <v>0</v>
      </c>
      <c r="BJ165" s="14" t="s">
        <v>139</v>
      </c>
      <c r="BK165" s="161">
        <f t="shared" ref="BK165:BK180" si="29">ROUND(I165*H165,2)</f>
        <v>0</v>
      </c>
      <c r="BL165" s="14" t="s">
        <v>154</v>
      </c>
      <c r="BM165" s="160" t="s">
        <v>716</v>
      </c>
    </row>
    <row r="166" spans="1:65" s="2" customFormat="1" ht="24.2" customHeight="1">
      <c r="A166" s="29"/>
      <c r="B166" s="147"/>
      <c r="C166" s="162" t="s">
        <v>187</v>
      </c>
      <c r="D166" s="162" t="s">
        <v>166</v>
      </c>
      <c r="E166" s="163" t="s">
        <v>717</v>
      </c>
      <c r="F166" s="164" t="s">
        <v>718</v>
      </c>
      <c r="G166" s="165" t="s">
        <v>194</v>
      </c>
      <c r="H166" s="166">
        <v>12</v>
      </c>
      <c r="I166" s="167"/>
      <c r="J166" s="168">
        <f t="shared" si="20"/>
        <v>0</v>
      </c>
      <c r="K166" s="169"/>
      <c r="L166" s="170"/>
      <c r="M166" s="171" t="s">
        <v>1</v>
      </c>
      <c r="N166" s="172" t="s">
        <v>40</v>
      </c>
      <c r="O166" s="58"/>
      <c r="P166" s="158">
        <f t="shared" si="21"/>
        <v>0</v>
      </c>
      <c r="Q166" s="158">
        <v>2.5000000000000001E-4</v>
      </c>
      <c r="R166" s="158">
        <f t="shared" si="22"/>
        <v>3.0000000000000001E-3</v>
      </c>
      <c r="S166" s="158">
        <v>0</v>
      </c>
      <c r="T166" s="159">
        <f t="shared" si="2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60" t="s">
        <v>187</v>
      </c>
      <c r="AT166" s="160" t="s">
        <v>166</v>
      </c>
      <c r="AU166" s="160" t="s">
        <v>139</v>
      </c>
      <c r="AY166" s="14" t="s">
        <v>131</v>
      </c>
      <c r="BE166" s="161">
        <f t="shared" si="24"/>
        <v>0</v>
      </c>
      <c r="BF166" s="161">
        <f t="shared" si="25"/>
        <v>0</v>
      </c>
      <c r="BG166" s="161">
        <f t="shared" si="26"/>
        <v>0</v>
      </c>
      <c r="BH166" s="161">
        <f t="shared" si="27"/>
        <v>0</v>
      </c>
      <c r="BI166" s="161">
        <f t="shared" si="28"/>
        <v>0</v>
      </c>
      <c r="BJ166" s="14" t="s">
        <v>139</v>
      </c>
      <c r="BK166" s="161">
        <f t="shared" si="29"/>
        <v>0</v>
      </c>
      <c r="BL166" s="14" t="s">
        <v>154</v>
      </c>
      <c r="BM166" s="160" t="s">
        <v>719</v>
      </c>
    </row>
    <row r="167" spans="1:65" s="2" customFormat="1" ht="24.2" customHeight="1">
      <c r="A167" s="29"/>
      <c r="B167" s="147"/>
      <c r="C167" s="162" t="s">
        <v>262</v>
      </c>
      <c r="D167" s="162" t="s">
        <v>166</v>
      </c>
      <c r="E167" s="163" t="s">
        <v>720</v>
      </c>
      <c r="F167" s="164" t="s">
        <v>721</v>
      </c>
      <c r="G167" s="165" t="s">
        <v>194</v>
      </c>
      <c r="H167" s="166">
        <v>12</v>
      </c>
      <c r="I167" s="167"/>
      <c r="J167" s="168">
        <f t="shared" si="20"/>
        <v>0</v>
      </c>
      <c r="K167" s="169"/>
      <c r="L167" s="170"/>
      <c r="M167" s="171" t="s">
        <v>1</v>
      </c>
      <c r="N167" s="172" t="s">
        <v>40</v>
      </c>
      <c r="O167" s="58"/>
      <c r="P167" s="158">
        <f t="shared" si="21"/>
        <v>0</v>
      </c>
      <c r="Q167" s="158">
        <v>6.0000000000000002E-5</v>
      </c>
      <c r="R167" s="158">
        <f t="shared" si="22"/>
        <v>7.2000000000000005E-4</v>
      </c>
      <c r="S167" s="158">
        <v>0</v>
      </c>
      <c r="T167" s="159">
        <f t="shared" si="2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60" t="s">
        <v>187</v>
      </c>
      <c r="AT167" s="160" t="s">
        <v>166</v>
      </c>
      <c r="AU167" s="160" t="s">
        <v>139</v>
      </c>
      <c r="AY167" s="14" t="s">
        <v>131</v>
      </c>
      <c r="BE167" s="161">
        <f t="shared" si="24"/>
        <v>0</v>
      </c>
      <c r="BF167" s="161">
        <f t="shared" si="25"/>
        <v>0</v>
      </c>
      <c r="BG167" s="161">
        <f t="shared" si="26"/>
        <v>0</v>
      </c>
      <c r="BH167" s="161">
        <f t="shared" si="27"/>
        <v>0</v>
      </c>
      <c r="BI167" s="161">
        <f t="shared" si="28"/>
        <v>0</v>
      </c>
      <c r="BJ167" s="14" t="s">
        <v>139</v>
      </c>
      <c r="BK167" s="161">
        <f t="shared" si="29"/>
        <v>0</v>
      </c>
      <c r="BL167" s="14" t="s">
        <v>154</v>
      </c>
      <c r="BM167" s="160" t="s">
        <v>722</v>
      </c>
    </row>
    <row r="168" spans="1:65" s="2" customFormat="1" ht="16.5" customHeight="1">
      <c r="A168" s="29"/>
      <c r="B168" s="147"/>
      <c r="C168" s="162" t="s">
        <v>191</v>
      </c>
      <c r="D168" s="162" t="s">
        <v>166</v>
      </c>
      <c r="E168" s="163" t="s">
        <v>723</v>
      </c>
      <c r="F168" s="164" t="s">
        <v>724</v>
      </c>
      <c r="G168" s="165" t="s">
        <v>194</v>
      </c>
      <c r="H168" s="166">
        <v>1</v>
      </c>
      <c r="I168" s="167"/>
      <c r="J168" s="168">
        <f t="shared" si="20"/>
        <v>0</v>
      </c>
      <c r="K168" s="169"/>
      <c r="L168" s="170"/>
      <c r="M168" s="171" t="s">
        <v>1</v>
      </c>
      <c r="N168" s="172" t="s">
        <v>40</v>
      </c>
      <c r="O168" s="58"/>
      <c r="P168" s="158">
        <f t="shared" si="21"/>
        <v>0</v>
      </c>
      <c r="Q168" s="158">
        <v>2.0000000000000002E-5</v>
      </c>
      <c r="R168" s="158">
        <f t="shared" si="22"/>
        <v>2.0000000000000002E-5</v>
      </c>
      <c r="S168" s="158">
        <v>0</v>
      </c>
      <c r="T168" s="159">
        <f t="shared" si="2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60" t="s">
        <v>187</v>
      </c>
      <c r="AT168" s="160" t="s">
        <v>166</v>
      </c>
      <c r="AU168" s="160" t="s">
        <v>139</v>
      </c>
      <c r="AY168" s="14" t="s">
        <v>131</v>
      </c>
      <c r="BE168" s="161">
        <f t="shared" si="24"/>
        <v>0</v>
      </c>
      <c r="BF168" s="161">
        <f t="shared" si="25"/>
        <v>0</v>
      </c>
      <c r="BG168" s="161">
        <f t="shared" si="26"/>
        <v>0</v>
      </c>
      <c r="BH168" s="161">
        <f t="shared" si="27"/>
        <v>0</v>
      </c>
      <c r="BI168" s="161">
        <f t="shared" si="28"/>
        <v>0</v>
      </c>
      <c r="BJ168" s="14" t="s">
        <v>139</v>
      </c>
      <c r="BK168" s="161">
        <f t="shared" si="29"/>
        <v>0</v>
      </c>
      <c r="BL168" s="14" t="s">
        <v>154</v>
      </c>
      <c r="BM168" s="160" t="s">
        <v>725</v>
      </c>
    </row>
    <row r="169" spans="1:65" s="2" customFormat="1" ht="21.75" customHeight="1">
      <c r="A169" s="29"/>
      <c r="B169" s="147"/>
      <c r="C169" s="162" t="s">
        <v>269</v>
      </c>
      <c r="D169" s="162" t="s">
        <v>166</v>
      </c>
      <c r="E169" s="163" t="s">
        <v>726</v>
      </c>
      <c r="F169" s="164" t="s">
        <v>727</v>
      </c>
      <c r="G169" s="165" t="s">
        <v>194</v>
      </c>
      <c r="H169" s="166">
        <v>1</v>
      </c>
      <c r="I169" s="167"/>
      <c r="J169" s="168">
        <f t="shared" si="20"/>
        <v>0</v>
      </c>
      <c r="K169" s="169"/>
      <c r="L169" s="170"/>
      <c r="M169" s="171" t="s">
        <v>1</v>
      </c>
      <c r="N169" s="172" t="s">
        <v>40</v>
      </c>
      <c r="O169" s="58"/>
      <c r="P169" s="158">
        <f t="shared" si="21"/>
        <v>0</v>
      </c>
      <c r="Q169" s="158">
        <v>6.9999999999999999E-4</v>
      </c>
      <c r="R169" s="158">
        <f t="shared" si="22"/>
        <v>6.9999999999999999E-4</v>
      </c>
      <c r="S169" s="158">
        <v>0</v>
      </c>
      <c r="T169" s="159">
        <f t="shared" si="23"/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60" t="s">
        <v>187</v>
      </c>
      <c r="AT169" s="160" t="s">
        <v>166</v>
      </c>
      <c r="AU169" s="160" t="s">
        <v>139</v>
      </c>
      <c r="AY169" s="14" t="s">
        <v>131</v>
      </c>
      <c r="BE169" s="161">
        <f t="shared" si="24"/>
        <v>0</v>
      </c>
      <c r="BF169" s="161">
        <f t="shared" si="25"/>
        <v>0</v>
      </c>
      <c r="BG169" s="161">
        <f t="shared" si="26"/>
        <v>0</v>
      </c>
      <c r="BH169" s="161">
        <f t="shared" si="27"/>
        <v>0</v>
      </c>
      <c r="BI169" s="161">
        <f t="shared" si="28"/>
        <v>0</v>
      </c>
      <c r="BJ169" s="14" t="s">
        <v>139</v>
      </c>
      <c r="BK169" s="161">
        <f t="shared" si="29"/>
        <v>0</v>
      </c>
      <c r="BL169" s="14" t="s">
        <v>154</v>
      </c>
      <c r="BM169" s="160" t="s">
        <v>728</v>
      </c>
    </row>
    <row r="170" spans="1:65" s="2" customFormat="1" ht="24.2" customHeight="1">
      <c r="A170" s="29"/>
      <c r="B170" s="147"/>
      <c r="C170" s="162" t="s">
        <v>195</v>
      </c>
      <c r="D170" s="162" t="s">
        <v>166</v>
      </c>
      <c r="E170" s="163" t="s">
        <v>729</v>
      </c>
      <c r="F170" s="164" t="s">
        <v>730</v>
      </c>
      <c r="G170" s="165" t="s">
        <v>194</v>
      </c>
      <c r="H170" s="166">
        <v>2</v>
      </c>
      <c r="I170" s="167"/>
      <c r="J170" s="168">
        <f t="shared" si="20"/>
        <v>0</v>
      </c>
      <c r="K170" s="169"/>
      <c r="L170" s="170"/>
      <c r="M170" s="171" t="s">
        <v>1</v>
      </c>
      <c r="N170" s="172" t="s">
        <v>40</v>
      </c>
      <c r="O170" s="58"/>
      <c r="P170" s="158">
        <f t="shared" si="21"/>
        <v>0</v>
      </c>
      <c r="Q170" s="158">
        <v>2.9999999999999997E-4</v>
      </c>
      <c r="R170" s="158">
        <f t="shared" si="22"/>
        <v>5.9999999999999995E-4</v>
      </c>
      <c r="S170" s="158">
        <v>0</v>
      </c>
      <c r="T170" s="159">
        <f t="shared" si="23"/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60" t="s">
        <v>187</v>
      </c>
      <c r="AT170" s="160" t="s">
        <v>166</v>
      </c>
      <c r="AU170" s="160" t="s">
        <v>139</v>
      </c>
      <c r="AY170" s="14" t="s">
        <v>131</v>
      </c>
      <c r="BE170" s="161">
        <f t="shared" si="24"/>
        <v>0</v>
      </c>
      <c r="BF170" s="161">
        <f t="shared" si="25"/>
        <v>0</v>
      </c>
      <c r="BG170" s="161">
        <f t="shared" si="26"/>
        <v>0</v>
      </c>
      <c r="BH170" s="161">
        <f t="shared" si="27"/>
        <v>0</v>
      </c>
      <c r="BI170" s="161">
        <f t="shared" si="28"/>
        <v>0</v>
      </c>
      <c r="BJ170" s="14" t="s">
        <v>139</v>
      </c>
      <c r="BK170" s="161">
        <f t="shared" si="29"/>
        <v>0</v>
      </c>
      <c r="BL170" s="14" t="s">
        <v>154</v>
      </c>
      <c r="BM170" s="160" t="s">
        <v>731</v>
      </c>
    </row>
    <row r="171" spans="1:65" s="2" customFormat="1" ht="37.9" customHeight="1">
      <c r="A171" s="29"/>
      <c r="B171" s="147"/>
      <c r="C171" s="162" t="s">
        <v>278</v>
      </c>
      <c r="D171" s="162" t="s">
        <v>166</v>
      </c>
      <c r="E171" s="163" t="s">
        <v>732</v>
      </c>
      <c r="F171" s="164" t="s">
        <v>733</v>
      </c>
      <c r="G171" s="165" t="s">
        <v>194</v>
      </c>
      <c r="H171" s="166">
        <v>2</v>
      </c>
      <c r="I171" s="167"/>
      <c r="J171" s="168">
        <f t="shared" si="20"/>
        <v>0</v>
      </c>
      <c r="K171" s="169"/>
      <c r="L171" s="170"/>
      <c r="M171" s="171" t="s">
        <v>1</v>
      </c>
      <c r="N171" s="172" t="s">
        <v>40</v>
      </c>
      <c r="O171" s="58"/>
      <c r="P171" s="158">
        <f t="shared" si="21"/>
        <v>0</v>
      </c>
      <c r="Q171" s="158">
        <v>2.5000000000000001E-4</v>
      </c>
      <c r="R171" s="158">
        <f t="shared" si="22"/>
        <v>5.0000000000000001E-4</v>
      </c>
      <c r="S171" s="158">
        <v>0</v>
      </c>
      <c r="T171" s="159">
        <f t="shared" si="23"/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60" t="s">
        <v>187</v>
      </c>
      <c r="AT171" s="160" t="s">
        <v>166</v>
      </c>
      <c r="AU171" s="160" t="s">
        <v>139</v>
      </c>
      <c r="AY171" s="14" t="s">
        <v>131</v>
      </c>
      <c r="BE171" s="161">
        <f t="shared" si="24"/>
        <v>0</v>
      </c>
      <c r="BF171" s="161">
        <f t="shared" si="25"/>
        <v>0</v>
      </c>
      <c r="BG171" s="161">
        <f t="shared" si="26"/>
        <v>0</v>
      </c>
      <c r="BH171" s="161">
        <f t="shared" si="27"/>
        <v>0</v>
      </c>
      <c r="BI171" s="161">
        <f t="shared" si="28"/>
        <v>0</v>
      </c>
      <c r="BJ171" s="14" t="s">
        <v>139</v>
      </c>
      <c r="BK171" s="161">
        <f t="shared" si="29"/>
        <v>0</v>
      </c>
      <c r="BL171" s="14" t="s">
        <v>154</v>
      </c>
      <c r="BM171" s="160" t="s">
        <v>734</v>
      </c>
    </row>
    <row r="172" spans="1:65" s="2" customFormat="1" ht="21.75" customHeight="1">
      <c r="A172" s="29"/>
      <c r="B172" s="147"/>
      <c r="C172" s="162" t="s">
        <v>199</v>
      </c>
      <c r="D172" s="162" t="s">
        <v>166</v>
      </c>
      <c r="E172" s="163" t="s">
        <v>735</v>
      </c>
      <c r="F172" s="164" t="s">
        <v>736</v>
      </c>
      <c r="G172" s="165" t="s">
        <v>194</v>
      </c>
      <c r="H172" s="166">
        <v>2</v>
      </c>
      <c r="I172" s="167"/>
      <c r="J172" s="168">
        <f t="shared" si="20"/>
        <v>0</v>
      </c>
      <c r="K172" s="169"/>
      <c r="L172" s="170"/>
      <c r="M172" s="171" t="s">
        <v>1</v>
      </c>
      <c r="N172" s="172" t="s">
        <v>40</v>
      </c>
      <c r="O172" s="58"/>
      <c r="P172" s="158">
        <f t="shared" si="21"/>
        <v>0</v>
      </c>
      <c r="Q172" s="158">
        <v>3.8999999999999999E-4</v>
      </c>
      <c r="R172" s="158">
        <f t="shared" si="22"/>
        <v>7.7999999999999999E-4</v>
      </c>
      <c r="S172" s="158">
        <v>0</v>
      </c>
      <c r="T172" s="159">
        <f t="shared" si="23"/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60" t="s">
        <v>187</v>
      </c>
      <c r="AT172" s="160" t="s">
        <v>166</v>
      </c>
      <c r="AU172" s="160" t="s">
        <v>139</v>
      </c>
      <c r="AY172" s="14" t="s">
        <v>131</v>
      </c>
      <c r="BE172" s="161">
        <f t="shared" si="24"/>
        <v>0</v>
      </c>
      <c r="BF172" s="161">
        <f t="shared" si="25"/>
        <v>0</v>
      </c>
      <c r="BG172" s="161">
        <f t="shared" si="26"/>
        <v>0</v>
      </c>
      <c r="BH172" s="161">
        <f t="shared" si="27"/>
        <v>0</v>
      </c>
      <c r="BI172" s="161">
        <f t="shared" si="28"/>
        <v>0</v>
      </c>
      <c r="BJ172" s="14" t="s">
        <v>139</v>
      </c>
      <c r="BK172" s="161">
        <f t="shared" si="29"/>
        <v>0</v>
      </c>
      <c r="BL172" s="14" t="s">
        <v>154</v>
      </c>
      <c r="BM172" s="160" t="s">
        <v>737</v>
      </c>
    </row>
    <row r="173" spans="1:65" s="2" customFormat="1" ht="16.5" customHeight="1">
      <c r="A173" s="29"/>
      <c r="B173" s="147"/>
      <c r="C173" s="148" t="s">
        <v>286</v>
      </c>
      <c r="D173" s="148" t="s">
        <v>134</v>
      </c>
      <c r="E173" s="149" t="s">
        <v>738</v>
      </c>
      <c r="F173" s="150" t="s">
        <v>739</v>
      </c>
      <c r="G173" s="151" t="s">
        <v>194</v>
      </c>
      <c r="H173" s="152">
        <v>2</v>
      </c>
      <c r="I173" s="153"/>
      <c r="J173" s="154">
        <f t="shared" si="20"/>
        <v>0</v>
      </c>
      <c r="K173" s="155"/>
      <c r="L173" s="30"/>
      <c r="M173" s="156" t="s">
        <v>1</v>
      </c>
      <c r="N173" s="157" t="s">
        <v>40</v>
      </c>
      <c r="O173" s="58"/>
      <c r="P173" s="158">
        <f t="shared" si="21"/>
        <v>0</v>
      </c>
      <c r="Q173" s="158">
        <v>3.0000000000000001E-5</v>
      </c>
      <c r="R173" s="158">
        <f t="shared" si="22"/>
        <v>6.0000000000000002E-5</v>
      </c>
      <c r="S173" s="158">
        <v>0</v>
      </c>
      <c r="T173" s="159">
        <f t="shared" si="23"/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60" t="s">
        <v>154</v>
      </c>
      <c r="AT173" s="160" t="s">
        <v>134</v>
      </c>
      <c r="AU173" s="160" t="s">
        <v>139</v>
      </c>
      <c r="AY173" s="14" t="s">
        <v>131</v>
      </c>
      <c r="BE173" s="161">
        <f t="shared" si="24"/>
        <v>0</v>
      </c>
      <c r="BF173" s="161">
        <f t="shared" si="25"/>
        <v>0</v>
      </c>
      <c r="BG173" s="161">
        <f t="shared" si="26"/>
        <v>0</v>
      </c>
      <c r="BH173" s="161">
        <f t="shared" si="27"/>
        <v>0</v>
      </c>
      <c r="BI173" s="161">
        <f t="shared" si="28"/>
        <v>0</v>
      </c>
      <c r="BJ173" s="14" t="s">
        <v>139</v>
      </c>
      <c r="BK173" s="161">
        <f t="shared" si="29"/>
        <v>0</v>
      </c>
      <c r="BL173" s="14" t="s">
        <v>154</v>
      </c>
      <c r="BM173" s="160" t="s">
        <v>740</v>
      </c>
    </row>
    <row r="174" spans="1:65" s="2" customFormat="1" ht="16.5" customHeight="1">
      <c r="A174" s="29"/>
      <c r="B174" s="147"/>
      <c r="C174" s="148" t="s">
        <v>290</v>
      </c>
      <c r="D174" s="148" t="s">
        <v>134</v>
      </c>
      <c r="E174" s="149" t="s">
        <v>741</v>
      </c>
      <c r="F174" s="150" t="s">
        <v>742</v>
      </c>
      <c r="G174" s="151" t="s">
        <v>194</v>
      </c>
      <c r="H174" s="152">
        <v>2</v>
      </c>
      <c r="I174" s="153"/>
      <c r="J174" s="154">
        <f t="shared" si="20"/>
        <v>0</v>
      </c>
      <c r="K174" s="155"/>
      <c r="L174" s="30"/>
      <c r="M174" s="156" t="s">
        <v>1</v>
      </c>
      <c r="N174" s="157" t="s">
        <v>40</v>
      </c>
      <c r="O174" s="58"/>
      <c r="P174" s="158">
        <f t="shared" si="21"/>
        <v>0</v>
      </c>
      <c r="Q174" s="158">
        <v>3.0000000000000001E-5</v>
      </c>
      <c r="R174" s="158">
        <f t="shared" si="22"/>
        <v>6.0000000000000002E-5</v>
      </c>
      <c r="S174" s="158">
        <v>0</v>
      </c>
      <c r="T174" s="159">
        <f t="shared" si="2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60" t="s">
        <v>154</v>
      </c>
      <c r="AT174" s="160" t="s">
        <v>134</v>
      </c>
      <c r="AU174" s="160" t="s">
        <v>139</v>
      </c>
      <c r="AY174" s="14" t="s">
        <v>131</v>
      </c>
      <c r="BE174" s="161">
        <f t="shared" si="24"/>
        <v>0</v>
      </c>
      <c r="BF174" s="161">
        <f t="shared" si="25"/>
        <v>0</v>
      </c>
      <c r="BG174" s="161">
        <f t="shared" si="26"/>
        <v>0</v>
      </c>
      <c r="BH174" s="161">
        <f t="shared" si="27"/>
        <v>0</v>
      </c>
      <c r="BI174" s="161">
        <f t="shared" si="28"/>
        <v>0</v>
      </c>
      <c r="BJ174" s="14" t="s">
        <v>139</v>
      </c>
      <c r="BK174" s="161">
        <f t="shared" si="29"/>
        <v>0</v>
      </c>
      <c r="BL174" s="14" t="s">
        <v>154</v>
      </c>
      <c r="BM174" s="160" t="s">
        <v>743</v>
      </c>
    </row>
    <row r="175" spans="1:65" s="2" customFormat="1" ht="16.5" customHeight="1">
      <c r="A175" s="29"/>
      <c r="B175" s="147"/>
      <c r="C175" s="148" t="s">
        <v>294</v>
      </c>
      <c r="D175" s="148" t="s">
        <v>134</v>
      </c>
      <c r="E175" s="149" t="s">
        <v>744</v>
      </c>
      <c r="F175" s="150" t="s">
        <v>745</v>
      </c>
      <c r="G175" s="151" t="s">
        <v>194</v>
      </c>
      <c r="H175" s="152">
        <v>24</v>
      </c>
      <c r="I175" s="153"/>
      <c r="J175" s="154">
        <f t="shared" si="20"/>
        <v>0</v>
      </c>
      <c r="K175" s="155"/>
      <c r="L175" s="30"/>
      <c r="M175" s="156" t="s">
        <v>1</v>
      </c>
      <c r="N175" s="157" t="s">
        <v>40</v>
      </c>
      <c r="O175" s="58"/>
      <c r="P175" s="158">
        <f t="shared" si="21"/>
        <v>0</v>
      </c>
      <c r="Q175" s="158">
        <v>2.0000000000000002E-5</v>
      </c>
      <c r="R175" s="158">
        <f t="shared" si="22"/>
        <v>4.8000000000000007E-4</v>
      </c>
      <c r="S175" s="158">
        <v>0</v>
      </c>
      <c r="T175" s="159">
        <f t="shared" si="2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60" t="s">
        <v>154</v>
      </c>
      <c r="AT175" s="160" t="s">
        <v>134</v>
      </c>
      <c r="AU175" s="160" t="s">
        <v>139</v>
      </c>
      <c r="AY175" s="14" t="s">
        <v>131</v>
      </c>
      <c r="BE175" s="161">
        <f t="shared" si="24"/>
        <v>0</v>
      </c>
      <c r="BF175" s="161">
        <f t="shared" si="25"/>
        <v>0</v>
      </c>
      <c r="BG175" s="161">
        <f t="shared" si="26"/>
        <v>0</v>
      </c>
      <c r="BH175" s="161">
        <f t="shared" si="27"/>
        <v>0</v>
      </c>
      <c r="BI175" s="161">
        <f t="shared" si="28"/>
        <v>0</v>
      </c>
      <c r="BJ175" s="14" t="s">
        <v>139</v>
      </c>
      <c r="BK175" s="161">
        <f t="shared" si="29"/>
        <v>0</v>
      </c>
      <c r="BL175" s="14" t="s">
        <v>154</v>
      </c>
      <c r="BM175" s="160" t="s">
        <v>746</v>
      </c>
    </row>
    <row r="176" spans="1:65" s="2" customFormat="1" ht="16.5" customHeight="1">
      <c r="A176" s="29"/>
      <c r="B176" s="147"/>
      <c r="C176" s="148" t="s">
        <v>298</v>
      </c>
      <c r="D176" s="148" t="s">
        <v>134</v>
      </c>
      <c r="E176" s="149" t="s">
        <v>747</v>
      </c>
      <c r="F176" s="150" t="s">
        <v>748</v>
      </c>
      <c r="G176" s="151" t="s">
        <v>194</v>
      </c>
      <c r="H176" s="152">
        <v>7</v>
      </c>
      <c r="I176" s="153"/>
      <c r="J176" s="154">
        <f t="shared" si="20"/>
        <v>0</v>
      </c>
      <c r="K176" s="155"/>
      <c r="L176" s="30"/>
      <c r="M176" s="156" t="s">
        <v>1</v>
      </c>
      <c r="N176" s="157" t="s">
        <v>40</v>
      </c>
      <c r="O176" s="58"/>
      <c r="P176" s="158">
        <f t="shared" si="21"/>
        <v>0</v>
      </c>
      <c r="Q176" s="158">
        <v>3.0000000000000001E-5</v>
      </c>
      <c r="R176" s="158">
        <f t="shared" si="22"/>
        <v>2.1000000000000001E-4</v>
      </c>
      <c r="S176" s="158">
        <v>0</v>
      </c>
      <c r="T176" s="159">
        <f t="shared" si="2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60" t="s">
        <v>154</v>
      </c>
      <c r="AT176" s="160" t="s">
        <v>134</v>
      </c>
      <c r="AU176" s="160" t="s">
        <v>139</v>
      </c>
      <c r="AY176" s="14" t="s">
        <v>131</v>
      </c>
      <c r="BE176" s="161">
        <f t="shared" si="24"/>
        <v>0</v>
      </c>
      <c r="BF176" s="161">
        <f t="shared" si="25"/>
        <v>0</v>
      </c>
      <c r="BG176" s="161">
        <f t="shared" si="26"/>
        <v>0</v>
      </c>
      <c r="BH176" s="161">
        <f t="shared" si="27"/>
        <v>0</v>
      </c>
      <c r="BI176" s="161">
        <f t="shared" si="28"/>
        <v>0</v>
      </c>
      <c r="BJ176" s="14" t="s">
        <v>139</v>
      </c>
      <c r="BK176" s="161">
        <f t="shared" si="29"/>
        <v>0</v>
      </c>
      <c r="BL176" s="14" t="s">
        <v>154</v>
      </c>
      <c r="BM176" s="160" t="s">
        <v>749</v>
      </c>
    </row>
    <row r="177" spans="1:65" s="2" customFormat="1" ht="21.75" customHeight="1">
      <c r="A177" s="29"/>
      <c r="B177" s="147"/>
      <c r="C177" s="148" t="s">
        <v>302</v>
      </c>
      <c r="D177" s="148" t="s">
        <v>134</v>
      </c>
      <c r="E177" s="149" t="s">
        <v>750</v>
      </c>
      <c r="F177" s="150" t="s">
        <v>751</v>
      </c>
      <c r="G177" s="151" t="s">
        <v>281</v>
      </c>
      <c r="H177" s="152">
        <v>12</v>
      </c>
      <c r="I177" s="153"/>
      <c r="J177" s="154">
        <f t="shared" si="20"/>
        <v>0</v>
      </c>
      <c r="K177" s="155"/>
      <c r="L177" s="30"/>
      <c r="M177" s="156" t="s">
        <v>1</v>
      </c>
      <c r="N177" s="157" t="s">
        <v>40</v>
      </c>
      <c r="O177" s="58"/>
      <c r="P177" s="158">
        <f t="shared" si="21"/>
        <v>0</v>
      </c>
      <c r="Q177" s="158">
        <v>0</v>
      </c>
      <c r="R177" s="158">
        <f t="shared" si="22"/>
        <v>0</v>
      </c>
      <c r="S177" s="158">
        <v>0</v>
      </c>
      <c r="T177" s="159">
        <f t="shared" si="2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60" t="s">
        <v>154</v>
      </c>
      <c r="AT177" s="160" t="s">
        <v>134</v>
      </c>
      <c r="AU177" s="160" t="s">
        <v>139</v>
      </c>
      <c r="AY177" s="14" t="s">
        <v>131</v>
      </c>
      <c r="BE177" s="161">
        <f t="shared" si="24"/>
        <v>0</v>
      </c>
      <c r="BF177" s="161">
        <f t="shared" si="25"/>
        <v>0</v>
      </c>
      <c r="BG177" s="161">
        <f t="shared" si="26"/>
        <v>0</v>
      </c>
      <c r="BH177" s="161">
        <f t="shared" si="27"/>
        <v>0</v>
      </c>
      <c r="BI177" s="161">
        <f t="shared" si="28"/>
        <v>0</v>
      </c>
      <c r="BJ177" s="14" t="s">
        <v>139</v>
      </c>
      <c r="BK177" s="161">
        <f t="shared" si="29"/>
        <v>0</v>
      </c>
      <c r="BL177" s="14" t="s">
        <v>154</v>
      </c>
      <c r="BM177" s="160" t="s">
        <v>752</v>
      </c>
    </row>
    <row r="178" spans="1:65" s="2" customFormat="1" ht="24.2" customHeight="1">
      <c r="A178" s="29"/>
      <c r="B178" s="147"/>
      <c r="C178" s="162" t="s">
        <v>202</v>
      </c>
      <c r="D178" s="162" t="s">
        <v>166</v>
      </c>
      <c r="E178" s="163" t="s">
        <v>753</v>
      </c>
      <c r="F178" s="164" t="s">
        <v>754</v>
      </c>
      <c r="G178" s="165" t="s">
        <v>194</v>
      </c>
      <c r="H178" s="166">
        <v>1</v>
      </c>
      <c r="I178" s="167"/>
      <c r="J178" s="168">
        <f t="shared" si="20"/>
        <v>0</v>
      </c>
      <c r="K178" s="169"/>
      <c r="L178" s="170"/>
      <c r="M178" s="171" t="s">
        <v>1</v>
      </c>
      <c r="N178" s="172" t="s">
        <v>40</v>
      </c>
      <c r="O178" s="58"/>
      <c r="P178" s="158">
        <f t="shared" si="21"/>
        <v>0</v>
      </c>
      <c r="Q178" s="158">
        <v>1.4030000000000001E-2</v>
      </c>
      <c r="R178" s="158">
        <f t="shared" si="22"/>
        <v>1.4030000000000001E-2</v>
      </c>
      <c r="S178" s="158">
        <v>0</v>
      </c>
      <c r="T178" s="159">
        <f t="shared" si="2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60" t="s">
        <v>187</v>
      </c>
      <c r="AT178" s="160" t="s">
        <v>166</v>
      </c>
      <c r="AU178" s="160" t="s">
        <v>139</v>
      </c>
      <c r="AY178" s="14" t="s">
        <v>131</v>
      </c>
      <c r="BE178" s="161">
        <f t="shared" si="24"/>
        <v>0</v>
      </c>
      <c r="BF178" s="161">
        <f t="shared" si="25"/>
        <v>0</v>
      </c>
      <c r="BG178" s="161">
        <f t="shared" si="26"/>
        <v>0</v>
      </c>
      <c r="BH178" s="161">
        <f t="shared" si="27"/>
        <v>0</v>
      </c>
      <c r="BI178" s="161">
        <f t="shared" si="28"/>
        <v>0</v>
      </c>
      <c r="BJ178" s="14" t="s">
        <v>139</v>
      </c>
      <c r="BK178" s="161">
        <f t="shared" si="29"/>
        <v>0</v>
      </c>
      <c r="BL178" s="14" t="s">
        <v>154</v>
      </c>
      <c r="BM178" s="160" t="s">
        <v>755</v>
      </c>
    </row>
    <row r="179" spans="1:65" s="2" customFormat="1" ht="24.2" customHeight="1">
      <c r="A179" s="29"/>
      <c r="B179" s="147"/>
      <c r="C179" s="162" t="s">
        <v>309</v>
      </c>
      <c r="D179" s="162" t="s">
        <v>166</v>
      </c>
      <c r="E179" s="163" t="s">
        <v>756</v>
      </c>
      <c r="F179" s="164" t="s">
        <v>757</v>
      </c>
      <c r="G179" s="165" t="s">
        <v>194</v>
      </c>
      <c r="H179" s="166">
        <v>6</v>
      </c>
      <c r="I179" s="167"/>
      <c r="J179" s="168">
        <f t="shared" si="20"/>
        <v>0</v>
      </c>
      <c r="K179" s="169"/>
      <c r="L179" s="170"/>
      <c r="M179" s="171" t="s">
        <v>1</v>
      </c>
      <c r="N179" s="172" t="s">
        <v>40</v>
      </c>
      <c r="O179" s="58"/>
      <c r="P179" s="158">
        <f t="shared" si="21"/>
        <v>0</v>
      </c>
      <c r="Q179" s="158">
        <v>2.3500000000000001E-3</v>
      </c>
      <c r="R179" s="158">
        <f t="shared" si="22"/>
        <v>1.4100000000000001E-2</v>
      </c>
      <c r="S179" s="158">
        <v>0</v>
      </c>
      <c r="T179" s="159">
        <f t="shared" si="23"/>
        <v>0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60" t="s">
        <v>187</v>
      </c>
      <c r="AT179" s="160" t="s">
        <v>166</v>
      </c>
      <c r="AU179" s="160" t="s">
        <v>139</v>
      </c>
      <c r="AY179" s="14" t="s">
        <v>131</v>
      </c>
      <c r="BE179" s="161">
        <f t="shared" si="24"/>
        <v>0</v>
      </c>
      <c r="BF179" s="161">
        <f t="shared" si="25"/>
        <v>0</v>
      </c>
      <c r="BG179" s="161">
        <f t="shared" si="26"/>
        <v>0</v>
      </c>
      <c r="BH179" s="161">
        <f t="shared" si="27"/>
        <v>0</v>
      </c>
      <c r="BI179" s="161">
        <f t="shared" si="28"/>
        <v>0</v>
      </c>
      <c r="BJ179" s="14" t="s">
        <v>139</v>
      </c>
      <c r="BK179" s="161">
        <f t="shared" si="29"/>
        <v>0</v>
      </c>
      <c r="BL179" s="14" t="s">
        <v>154</v>
      </c>
      <c r="BM179" s="160" t="s">
        <v>758</v>
      </c>
    </row>
    <row r="180" spans="1:65" s="2" customFormat="1" ht="24.2" customHeight="1">
      <c r="A180" s="29"/>
      <c r="B180" s="147"/>
      <c r="C180" s="162" t="s">
        <v>207</v>
      </c>
      <c r="D180" s="162" t="s">
        <v>166</v>
      </c>
      <c r="E180" s="163" t="s">
        <v>759</v>
      </c>
      <c r="F180" s="164" t="s">
        <v>760</v>
      </c>
      <c r="G180" s="165" t="s">
        <v>194</v>
      </c>
      <c r="H180" s="166">
        <v>1</v>
      </c>
      <c r="I180" s="167"/>
      <c r="J180" s="168">
        <f t="shared" si="20"/>
        <v>0</v>
      </c>
      <c r="K180" s="169"/>
      <c r="L180" s="170"/>
      <c r="M180" s="171" t="s">
        <v>1</v>
      </c>
      <c r="N180" s="172" t="s">
        <v>40</v>
      </c>
      <c r="O180" s="58"/>
      <c r="P180" s="158">
        <f t="shared" si="21"/>
        <v>0</v>
      </c>
      <c r="Q180" s="158">
        <v>2.5999999999999998E-4</v>
      </c>
      <c r="R180" s="158">
        <f t="shared" si="22"/>
        <v>2.5999999999999998E-4</v>
      </c>
      <c r="S180" s="158">
        <v>0</v>
      </c>
      <c r="T180" s="159">
        <f t="shared" si="23"/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60" t="s">
        <v>187</v>
      </c>
      <c r="AT180" s="160" t="s">
        <v>166</v>
      </c>
      <c r="AU180" s="160" t="s">
        <v>139</v>
      </c>
      <c r="AY180" s="14" t="s">
        <v>131</v>
      </c>
      <c r="BE180" s="161">
        <f t="shared" si="24"/>
        <v>0</v>
      </c>
      <c r="BF180" s="161">
        <f t="shared" si="25"/>
        <v>0</v>
      </c>
      <c r="BG180" s="161">
        <f t="shared" si="26"/>
        <v>0</v>
      </c>
      <c r="BH180" s="161">
        <f t="shared" si="27"/>
        <v>0</v>
      </c>
      <c r="BI180" s="161">
        <f t="shared" si="28"/>
        <v>0</v>
      </c>
      <c r="BJ180" s="14" t="s">
        <v>139</v>
      </c>
      <c r="BK180" s="161">
        <f t="shared" si="29"/>
        <v>0</v>
      </c>
      <c r="BL180" s="14" t="s">
        <v>154</v>
      </c>
      <c r="BM180" s="160" t="s">
        <v>761</v>
      </c>
    </row>
    <row r="181" spans="1:65" s="12" customFormat="1" ht="22.9" customHeight="1">
      <c r="B181" s="134"/>
      <c r="D181" s="135" t="s">
        <v>73</v>
      </c>
      <c r="E181" s="145" t="s">
        <v>337</v>
      </c>
      <c r="F181" s="145" t="s">
        <v>338</v>
      </c>
      <c r="I181" s="137"/>
      <c r="J181" s="146">
        <f>BK181</f>
        <v>0</v>
      </c>
      <c r="L181" s="134"/>
      <c r="M181" s="139"/>
      <c r="N181" s="140"/>
      <c r="O181" s="140"/>
      <c r="P181" s="141">
        <f>SUM(P182:P189)</f>
        <v>0</v>
      </c>
      <c r="Q181" s="140"/>
      <c r="R181" s="141">
        <f>SUM(R182:R189)</f>
        <v>0.36536999999999997</v>
      </c>
      <c r="S181" s="140"/>
      <c r="T181" s="142">
        <f>SUM(T182:T189)</f>
        <v>0</v>
      </c>
      <c r="AR181" s="135" t="s">
        <v>139</v>
      </c>
      <c r="AT181" s="143" t="s">
        <v>73</v>
      </c>
      <c r="AU181" s="143" t="s">
        <v>82</v>
      </c>
      <c r="AY181" s="135" t="s">
        <v>131</v>
      </c>
      <c r="BK181" s="144">
        <f>SUM(BK182:BK189)</f>
        <v>0</v>
      </c>
    </row>
    <row r="182" spans="1:65" s="2" customFormat="1" ht="16.5" customHeight="1">
      <c r="A182" s="29"/>
      <c r="B182" s="147"/>
      <c r="C182" s="148" t="s">
        <v>316</v>
      </c>
      <c r="D182" s="148" t="s">
        <v>134</v>
      </c>
      <c r="E182" s="149" t="s">
        <v>762</v>
      </c>
      <c r="F182" s="150" t="s">
        <v>763</v>
      </c>
      <c r="G182" s="151" t="s">
        <v>194</v>
      </c>
      <c r="H182" s="152">
        <v>12</v>
      </c>
      <c r="I182" s="153"/>
      <c r="J182" s="154">
        <f t="shared" ref="J182:J189" si="30">ROUND(I182*H182,2)</f>
        <v>0</v>
      </c>
      <c r="K182" s="155"/>
      <c r="L182" s="30"/>
      <c r="M182" s="156" t="s">
        <v>1</v>
      </c>
      <c r="N182" s="157" t="s">
        <v>40</v>
      </c>
      <c r="O182" s="58"/>
      <c r="P182" s="158">
        <f t="shared" ref="P182:P189" si="31">O182*H182</f>
        <v>0</v>
      </c>
      <c r="Q182" s="158">
        <v>2.0000000000000002E-5</v>
      </c>
      <c r="R182" s="158">
        <f t="shared" ref="R182:R189" si="32">Q182*H182</f>
        <v>2.4000000000000003E-4</v>
      </c>
      <c r="S182" s="158">
        <v>0</v>
      </c>
      <c r="T182" s="159">
        <f t="shared" ref="T182:T189" si="33">S182*H182</f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60" t="s">
        <v>154</v>
      </c>
      <c r="AT182" s="160" t="s">
        <v>134</v>
      </c>
      <c r="AU182" s="160" t="s">
        <v>139</v>
      </c>
      <c r="AY182" s="14" t="s">
        <v>131</v>
      </c>
      <c r="BE182" s="161">
        <f t="shared" ref="BE182:BE189" si="34">IF(N182="základná",J182,0)</f>
        <v>0</v>
      </c>
      <c r="BF182" s="161">
        <f t="shared" ref="BF182:BF189" si="35">IF(N182="znížená",J182,0)</f>
        <v>0</v>
      </c>
      <c r="BG182" s="161">
        <f t="shared" ref="BG182:BG189" si="36">IF(N182="zákl. prenesená",J182,0)</f>
        <v>0</v>
      </c>
      <c r="BH182" s="161">
        <f t="shared" ref="BH182:BH189" si="37">IF(N182="zníž. prenesená",J182,0)</f>
        <v>0</v>
      </c>
      <c r="BI182" s="161">
        <f t="shared" ref="BI182:BI189" si="38">IF(N182="nulová",J182,0)</f>
        <v>0</v>
      </c>
      <c r="BJ182" s="14" t="s">
        <v>139</v>
      </c>
      <c r="BK182" s="161">
        <f t="shared" ref="BK182:BK189" si="39">ROUND(I182*H182,2)</f>
        <v>0</v>
      </c>
      <c r="BL182" s="14" t="s">
        <v>154</v>
      </c>
      <c r="BM182" s="160" t="s">
        <v>764</v>
      </c>
    </row>
    <row r="183" spans="1:65" s="2" customFormat="1" ht="37.9" customHeight="1">
      <c r="A183" s="29"/>
      <c r="B183" s="147"/>
      <c r="C183" s="162" t="s">
        <v>210</v>
      </c>
      <c r="D183" s="162" t="s">
        <v>166</v>
      </c>
      <c r="E183" s="163" t="s">
        <v>765</v>
      </c>
      <c r="F183" s="164" t="s">
        <v>766</v>
      </c>
      <c r="G183" s="165" t="s">
        <v>194</v>
      </c>
      <c r="H183" s="166">
        <v>1</v>
      </c>
      <c r="I183" s="167"/>
      <c r="J183" s="168">
        <f t="shared" si="30"/>
        <v>0</v>
      </c>
      <c r="K183" s="169"/>
      <c r="L183" s="170"/>
      <c r="M183" s="171" t="s">
        <v>1</v>
      </c>
      <c r="N183" s="172" t="s">
        <v>40</v>
      </c>
      <c r="O183" s="58"/>
      <c r="P183" s="158">
        <f t="shared" si="31"/>
        <v>0</v>
      </c>
      <c r="Q183" s="158">
        <v>1.1939999999999999E-2</v>
      </c>
      <c r="R183" s="158">
        <f t="shared" si="32"/>
        <v>1.1939999999999999E-2</v>
      </c>
      <c r="S183" s="158">
        <v>0</v>
      </c>
      <c r="T183" s="159">
        <f t="shared" si="3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60" t="s">
        <v>187</v>
      </c>
      <c r="AT183" s="160" t="s">
        <v>166</v>
      </c>
      <c r="AU183" s="160" t="s">
        <v>139</v>
      </c>
      <c r="AY183" s="14" t="s">
        <v>131</v>
      </c>
      <c r="BE183" s="161">
        <f t="shared" si="34"/>
        <v>0</v>
      </c>
      <c r="BF183" s="161">
        <f t="shared" si="35"/>
        <v>0</v>
      </c>
      <c r="BG183" s="161">
        <f t="shared" si="36"/>
        <v>0</v>
      </c>
      <c r="BH183" s="161">
        <f t="shared" si="37"/>
        <v>0</v>
      </c>
      <c r="BI183" s="161">
        <f t="shared" si="38"/>
        <v>0</v>
      </c>
      <c r="BJ183" s="14" t="s">
        <v>139</v>
      </c>
      <c r="BK183" s="161">
        <f t="shared" si="39"/>
        <v>0</v>
      </c>
      <c r="BL183" s="14" t="s">
        <v>154</v>
      </c>
      <c r="BM183" s="160" t="s">
        <v>767</v>
      </c>
    </row>
    <row r="184" spans="1:65" s="2" customFormat="1" ht="37.9" customHeight="1">
      <c r="A184" s="29"/>
      <c r="B184" s="147"/>
      <c r="C184" s="162" t="s">
        <v>323</v>
      </c>
      <c r="D184" s="162" t="s">
        <v>166</v>
      </c>
      <c r="E184" s="163" t="s">
        <v>768</v>
      </c>
      <c r="F184" s="164" t="s">
        <v>769</v>
      </c>
      <c r="G184" s="165" t="s">
        <v>194</v>
      </c>
      <c r="H184" s="166">
        <v>2</v>
      </c>
      <c r="I184" s="167"/>
      <c r="J184" s="168">
        <f t="shared" si="30"/>
        <v>0</v>
      </c>
      <c r="K184" s="169"/>
      <c r="L184" s="170"/>
      <c r="M184" s="171" t="s">
        <v>1</v>
      </c>
      <c r="N184" s="172" t="s">
        <v>40</v>
      </c>
      <c r="O184" s="58"/>
      <c r="P184" s="158">
        <f t="shared" si="31"/>
        <v>0</v>
      </c>
      <c r="Q184" s="158">
        <v>2.5229999999999999E-2</v>
      </c>
      <c r="R184" s="158">
        <f t="shared" si="32"/>
        <v>5.0459999999999998E-2</v>
      </c>
      <c r="S184" s="158">
        <v>0</v>
      </c>
      <c r="T184" s="159">
        <f t="shared" si="3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60" t="s">
        <v>187</v>
      </c>
      <c r="AT184" s="160" t="s">
        <v>166</v>
      </c>
      <c r="AU184" s="160" t="s">
        <v>139</v>
      </c>
      <c r="AY184" s="14" t="s">
        <v>131</v>
      </c>
      <c r="BE184" s="161">
        <f t="shared" si="34"/>
        <v>0</v>
      </c>
      <c r="BF184" s="161">
        <f t="shared" si="35"/>
        <v>0</v>
      </c>
      <c r="BG184" s="161">
        <f t="shared" si="36"/>
        <v>0</v>
      </c>
      <c r="BH184" s="161">
        <f t="shared" si="37"/>
        <v>0</v>
      </c>
      <c r="BI184" s="161">
        <f t="shared" si="38"/>
        <v>0</v>
      </c>
      <c r="BJ184" s="14" t="s">
        <v>139</v>
      </c>
      <c r="BK184" s="161">
        <f t="shared" si="39"/>
        <v>0</v>
      </c>
      <c r="BL184" s="14" t="s">
        <v>154</v>
      </c>
      <c r="BM184" s="160" t="s">
        <v>770</v>
      </c>
    </row>
    <row r="185" spans="1:65" s="2" customFormat="1" ht="37.9" customHeight="1">
      <c r="A185" s="29"/>
      <c r="B185" s="147"/>
      <c r="C185" s="162" t="s">
        <v>214</v>
      </c>
      <c r="D185" s="162" t="s">
        <v>166</v>
      </c>
      <c r="E185" s="163" t="s">
        <v>771</v>
      </c>
      <c r="F185" s="164" t="s">
        <v>772</v>
      </c>
      <c r="G185" s="165" t="s">
        <v>194</v>
      </c>
      <c r="H185" s="166">
        <v>1</v>
      </c>
      <c r="I185" s="167"/>
      <c r="J185" s="168">
        <f t="shared" si="30"/>
        <v>0</v>
      </c>
      <c r="K185" s="169"/>
      <c r="L185" s="170"/>
      <c r="M185" s="171" t="s">
        <v>1</v>
      </c>
      <c r="N185" s="172" t="s">
        <v>40</v>
      </c>
      <c r="O185" s="58"/>
      <c r="P185" s="158">
        <f t="shared" si="31"/>
        <v>0</v>
      </c>
      <c r="Q185" s="158">
        <v>1.8919999999999999E-2</v>
      </c>
      <c r="R185" s="158">
        <f t="shared" si="32"/>
        <v>1.8919999999999999E-2</v>
      </c>
      <c r="S185" s="158">
        <v>0</v>
      </c>
      <c r="T185" s="159">
        <f t="shared" si="3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60" t="s">
        <v>187</v>
      </c>
      <c r="AT185" s="160" t="s">
        <v>166</v>
      </c>
      <c r="AU185" s="160" t="s">
        <v>139</v>
      </c>
      <c r="AY185" s="14" t="s">
        <v>131</v>
      </c>
      <c r="BE185" s="161">
        <f t="shared" si="34"/>
        <v>0</v>
      </c>
      <c r="BF185" s="161">
        <f t="shared" si="35"/>
        <v>0</v>
      </c>
      <c r="BG185" s="161">
        <f t="shared" si="36"/>
        <v>0</v>
      </c>
      <c r="BH185" s="161">
        <f t="shared" si="37"/>
        <v>0</v>
      </c>
      <c r="BI185" s="161">
        <f t="shared" si="38"/>
        <v>0</v>
      </c>
      <c r="BJ185" s="14" t="s">
        <v>139</v>
      </c>
      <c r="BK185" s="161">
        <f t="shared" si="39"/>
        <v>0</v>
      </c>
      <c r="BL185" s="14" t="s">
        <v>154</v>
      </c>
      <c r="BM185" s="160" t="s">
        <v>773</v>
      </c>
    </row>
    <row r="186" spans="1:65" s="2" customFormat="1" ht="37.9" customHeight="1">
      <c r="A186" s="29"/>
      <c r="B186" s="147"/>
      <c r="C186" s="162" t="s">
        <v>330</v>
      </c>
      <c r="D186" s="162" t="s">
        <v>166</v>
      </c>
      <c r="E186" s="163" t="s">
        <v>774</v>
      </c>
      <c r="F186" s="164" t="s">
        <v>775</v>
      </c>
      <c r="G186" s="165" t="s">
        <v>194</v>
      </c>
      <c r="H186" s="166">
        <v>1</v>
      </c>
      <c r="I186" s="167"/>
      <c r="J186" s="168">
        <f t="shared" si="30"/>
        <v>0</v>
      </c>
      <c r="K186" s="169"/>
      <c r="L186" s="170"/>
      <c r="M186" s="171" t="s">
        <v>1</v>
      </c>
      <c r="N186" s="172" t="s">
        <v>40</v>
      </c>
      <c r="O186" s="58"/>
      <c r="P186" s="158">
        <f t="shared" si="31"/>
        <v>0</v>
      </c>
      <c r="Q186" s="158">
        <v>1.261E-2</v>
      </c>
      <c r="R186" s="158">
        <f t="shared" si="32"/>
        <v>1.261E-2</v>
      </c>
      <c r="S186" s="158">
        <v>0</v>
      </c>
      <c r="T186" s="159">
        <f t="shared" si="33"/>
        <v>0</v>
      </c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R186" s="160" t="s">
        <v>187</v>
      </c>
      <c r="AT186" s="160" t="s">
        <v>166</v>
      </c>
      <c r="AU186" s="160" t="s">
        <v>139</v>
      </c>
      <c r="AY186" s="14" t="s">
        <v>131</v>
      </c>
      <c r="BE186" s="161">
        <f t="shared" si="34"/>
        <v>0</v>
      </c>
      <c r="BF186" s="161">
        <f t="shared" si="35"/>
        <v>0</v>
      </c>
      <c r="BG186" s="161">
        <f t="shared" si="36"/>
        <v>0</v>
      </c>
      <c r="BH186" s="161">
        <f t="shared" si="37"/>
        <v>0</v>
      </c>
      <c r="BI186" s="161">
        <f t="shared" si="38"/>
        <v>0</v>
      </c>
      <c r="BJ186" s="14" t="s">
        <v>139</v>
      </c>
      <c r="BK186" s="161">
        <f t="shared" si="39"/>
        <v>0</v>
      </c>
      <c r="BL186" s="14" t="s">
        <v>154</v>
      </c>
      <c r="BM186" s="160" t="s">
        <v>776</v>
      </c>
    </row>
    <row r="187" spans="1:65" s="2" customFormat="1" ht="37.9" customHeight="1">
      <c r="A187" s="29"/>
      <c r="B187" s="147"/>
      <c r="C187" s="162" t="s">
        <v>217</v>
      </c>
      <c r="D187" s="162" t="s">
        <v>166</v>
      </c>
      <c r="E187" s="163" t="s">
        <v>777</v>
      </c>
      <c r="F187" s="164" t="s">
        <v>778</v>
      </c>
      <c r="G187" s="165" t="s">
        <v>194</v>
      </c>
      <c r="H187" s="166">
        <v>2</v>
      </c>
      <c r="I187" s="167"/>
      <c r="J187" s="168">
        <f t="shared" si="30"/>
        <v>0</v>
      </c>
      <c r="K187" s="169"/>
      <c r="L187" s="170"/>
      <c r="M187" s="171" t="s">
        <v>1</v>
      </c>
      <c r="N187" s="172" t="s">
        <v>40</v>
      </c>
      <c r="O187" s="58"/>
      <c r="P187" s="158">
        <f t="shared" si="31"/>
        <v>0</v>
      </c>
      <c r="Q187" s="158">
        <v>4.1000000000000002E-2</v>
      </c>
      <c r="R187" s="158">
        <f t="shared" si="32"/>
        <v>8.2000000000000003E-2</v>
      </c>
      <c r="S187" s="158">
        <v>0</v>
      </c>
      <c r="T187" s="159">
        <f t="shared" si="33"/>
        <v>0</v>
      </c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R187" s="160" t="s">
        <v>187</v>
      </c>
      <c r="AT187" s="160" t="s">
        <v>166</v>
      </c>
      <c r="AU187" s="160" t="s">
        <v>139</v>
      </c>
      <c r="AY187" s="14" t="s">
        <v>131</v>
      </c>
      <c r="BE187" s="161">
        <f t="shared" si="34"/>
        <v>0</v>
      </c>
      <c r="BF187" s="161">
        <f t="shared" si="35"/>
        <v>0</v>
      </c>
      <c r="BG187" s="161">
        <f t="shared" si="36"/>
        <v>0</v>
      </c>
      <c r="BH187" s="161">
        <f t="shared" si="37"/>
        <v>0</v>
      </c>
      <c r="BI187" s="161">
        <f t="shared" si="38"/>
        <v>0</v>
      </c>
      <c r="BJ187" s="14" t="s">
        <v>139</v>
      </c>
      <c r="BK187" s="161">
        <f t="shared" si="39"/>
        <v>0</v>
      </c>
      <c r="BL187" s="14" t="s">
        <v>154</v>
      </c>
      <c r="BM187" s="160" t="s">
        <v>779</v>
      </c>
    </row>
    <row r="188" spans="1:65" s="2" customFormat="1" ht="37.9" customHeight="1">
      <c r="A188" s="29"/>
      <c r="B188" s="147"/>
      <c r="C188" s="162" t="s">
        <v>339</v>
      </c>
      <c r="D188" s="162" t="s">
        <v>166</v>
      </c>
      <c r="E188" s="163" t="s">
        <v>780</v>
      </c>
      <c r="F188" s="164" t="s">
        <v>781</v>
      </c>
      <c r="G188" s="165" t="s">
        <v>194</v>
      </c>
      <c r="H188" s="166">
        <v>5</v>
      </c>
      <c r="I188" s="167"/>
      <c r="J188" s="168">
        <f t="shared" si="30"/>
        <v>0</v>
      </c>
      <c r="K188" s="169"/>
      <c r="L188" s="170"/>
      <c r="M188" s="171" t="s">
        <v>1</v>
      </c>
      <c r="N188" s="172" t="s">
        <v>40</v>
      </c>
      <c r="O188" s="58"/>
      <c r="P188" s="158">
        <f t="shared" si="31"/>
        <v>0</v>
      </c>
      <c r="Q188" s="158">
        <v>3.7839999999999999E-2</v>
      </c>
      <c r="R188" s="158">
        <f t="shared" si="32"/>
        <v>0.18919999999999998</v>
      </c>
      <c r="S188" s="158">
        <v>0</v>
      </c>
      <c r="T188" s="159">
        <f t="shared" si="33"/>
        <v>0</v>
      </c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R188" s="160" t="s">
        <v>187</v>
      </c>
      <c r="AT188" s="160" t="s">
        <v>166</v>
      </c>
      <c r="AU188" s="160" t="s">
        <v>139</v>
      </c>
      <c r="AY188" s="14" t="s">
        <v>131</v>
      </c>
      <c r="BE188" s="161">
        <f t="shared" si="34"/>
        <v>0</v>
      </c>
      <c r="BF188" s="161">
        <f t="shared" si="35"/>
        <v>0</v>
      </c>
      <c r="BG188" s="161">
        <f t="shared" si="36"/>
        <v>0</v>
      </c>
      <c r="BH188" s="161">
        <f t="shared" si="37"/>
        <v>0</v>
      </c>
      <c r="BI188" s="161">
        <f t="shared" si="38"/>
        <v>0</v>
      </c>
      <c r="BJ188" s="14" t="s">
        <v>139</v>
      </c>
      <c r="BK188" s="161">
        <f t="shared" si="39"/>
        <v>0</v>
      </c>
      <c r="BL188" s="14" t="s">
        <v>154</v>
      </c>
      <c r="BM188" s="160" t="s">
        <v>782</v>
      </c>
    </row>
    <row r="189" spans="1:65" s="2" customFormat="1" ht="24.2" customHeight="1">
      <c r="A189" s="29"/>
      <c r="B189" s="147"/>
      <c r="C189" s="148" t="s">
        <v>221</v>
      </c>
      <c r="D189" s="148" t="s">
        <v>134</v>
      </c>
      <c r="E189" s="149" t="s">
        <v>783</v>
      </c>
      <c r="F189" s="150" t="s">
        <v>784</v>
      </c>
      <c r="G189" s="151" t="s">
        <v>206</v>
      </c>
      <c r="H189" s="152">
        <v>0.36499999999999999</v>
      </c>
      <c r="I189" s="153"/>
      <c r="J189" s="154">
        <f t="shared" si="30"/>
        <v>0</v>
      </c>
      <c r="K189" s="155"/>
      <c r="L189" s="30"/>
      <c r="M189" s="156" t="s">
        <v>1</v>
      </c>
      <c r="N189" s="157" t="s">
        <v>40</v>
      </c>
      <c r="O189" s="58"/>
      <c r="P189" s="158">
        <f t="shared" si="31"/>
        <v>0</v>
      </c>
      <c r="Q189" s="158">
        <v>0</v>
      </c>
      <c r="R189" s="158">
        <f t="shared" si="32"/>
        <v>0</v>
      </c>
      <c r="S189" s="158">
        <v>0</v>
      </c>
      <c r="T189" s="159">
        <f t="shared" si="33"/>
        <v>0</v>
      </c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R189" s="160" t="s">
        <v>154</v>
      </c>
      <c r="AT189" s="160" t="s">
        <v>134</v>
      </c>
      <c r="AU189" s="160" t="s">
        <v>139</v>
      </c>
      <c r="AY189" s="14" t="s">
        <v>131</v>
      </c>
      <c r="BE189" s="161">
        <f t="shared" si="34"/>
        <v>0</v>
      </c>
      <c r="BF189" s="161">
        <f t="shared" si="35"/>
        <v>0</v>
      </c>
      <c r="BG189" s="161">
        <f t="shared" si="36"/>
        <v>0</v>
      </c>
      <c r="BH189" s="161">
        <f t="shared" si="37"/>
        <v>0</v>
      </c>
      <c r="BI189" s="161">
        <f t="shared" si="38"/>
        <v>0</v>
      </c>
      <c r="BJ189" s="14" t="s">
        <v>139</v>
      </c>
      <c r="BK189" s="161">
        <f t="shared" si="39"/>
        <v>0</v>
      </c>
      <c r="BL189" s="14" t="s">
        <v>154</v>
      </c>
      <c r="BM189" s="160" t="s">
        <v>785</v>
      </c>
    </row>
    <row r="190" spans="1:65" s="12" customFormat="1" ht="22.9" customHeight="1">
      <c r="B190" s="134"/>
      <c r="D190" s="135" t="s">
        <v>73</v>
      </c>
      <c r="E190" s="145" t="s">
        <v>373</v>
      </c>
      <c r="F190" s="145" t="s">
        <v>374</v>
      </c>
      <c r="I190" s="137"/>
      <c r="J190" s="146">
        <f>BK190</f>
        <v>0</v>
      </c>
      <c r="L190" s="134"/>
      <c r="M190" s="139"/>
      <c r="N190" s="140"/>
      <c r="O190" s="140"/>
      <c r="P190" s="141">
        <f>P191</f>
        <v>0</v>
      </c>
      <c r="Q190" s="140"/>
      <c r="R190" s="141">
        <f>R191</f>
        <v>3.0000000000000001E-3</v>
      </c>
      <c r="S190" s="140"/>
      <c r="T190" s="142">
        <f>T191</f>
        <v>0</v>
      </c>
      <c r="AR190" s="135" t="s">
        <v>139</v>
      </c>
      <c r="AT190" s="143" t="s">
        <v>73</v>
      </c>
      <c r="AU190" s="143" t="s">
        <v>82</v>
      </c>
      <c r="AY190" s="135" t="s">
        <v>131</v>
      </c>
      <c r="BK190" s="144">
        <f>BK191</f>
        <v>0</v>
      </c>
    </row>
    <row r="191" spans="1:65" s="2" customFormat="1" ht="24.2" customHeight="1">
      <c r="A191" s="29"/>
      <c r="B191" s="147"/>
      <c r="C191" s="148" t="s">
        <v>346</v>
      </c>
      <c r="D191" s="148" t="s">
        <v>134</v>
      </c>
      <c r="E191" s="149" t="s">
        <v>786</v>
      </c>
      <c r="F191" s="150" t="s">
        <v>787</v>
      </c>
      <c r="G191" s="151" t="s">
        <v>194</v>
      </c>
      <c r="H191" s="152">
        <v>60</v>
      </c>
      <c r="I191" s="153"/>
      <c r="J191" s="154">
        <f>ROUND(I191*H191,2)</f>
        <v>0</v>
      </c>
      <c r="K191" s="155"/>
      <c r="L191" s="30"/>
      <c r="M191" s="156" t="s">
        <v>1</v>
      </c>
      <c r="N191" s="157" t="s">
        <v>40</v>
      </c>
      <c r="O191" s="58"/>
      <c r="P191" s="158">
        <f>O191*H191</f>
        <v>0</v>
      </c>
      <c r="Q191" s="158">
        <v>5.0000000000000002E-5</v>
      </c>
      <c r="R191" s="158">
        <f>Q191*H191</f>
        <v>3.0000000000000001E-3</v>
      </c>
      <c r="S191" s="158">
        <v>0</v>
      </c>
      <c r="T191" s="159">
        <f>S191*H191</f>
        <v>0</v>
      </c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R191" s="160" t="s">
        <v>154</v>
      </c>
      <c r="AT191" s="160" t="s">
        <v>134</v>
      </c>
      <c r="AU191" s="160" t="s">
        <v>139</v>
      </c>
      <c r="AY191" s="14" t="s">
        <v>131</v>
      </c>
      <c r="BE191" s="161">
        <f>IF(N191="základná",J191,0)</f>
        <v>0</v>
      </c>
      <c r="BF191" s="161">
        <f>IF(N191="znížená",J191,0)</f>
        <v>0</v>
      </c>
      <c r="BG191" s="161">
        <f>IF(N191="zákl. prenesená",J191,0)</f>
        <v>0</v>
      </c>
      <c r="BH191" s="161">
        <f>IF(N191="zníž. prenesená",J191,0)</f>
        <v>0</v>
      </c>
      <c r="BI191" s="161">
        <f>IF(N191="nulová",J191,0)</f>
        <v>0</v>
      </c>
      <c r="BJ191" s="14" t="s">
        <v>139</v>
      </c>
      <c r="BK191" s="161">
        <f>ROUND(I191*H191,2)</f>
        <v>0</v>
      </c>
      <c r="BL191" s="14" t="s">
        <v>154</v>
      </c>
      <c r="BM191" s="160" t="s">
        <v>788</v>
      </c>
    </row>
    <row r="192" spans="1:65" s="12" customFormat="1" ht="25.9" customHeight="1">
      <c r="B192" s="134"/>
      <c r="D192" s="135" t="s">
        <v>73</v>
      </c>
      <c r="E192" s="136" t="s">
        <v>166</v>
      </c>
      <c r="F192" s="136" t="s">
        <v>506</v>
      </c>
      <c r="I192" s="137"/>
      <c r="J192" s="138">
        <f>BK192</f>
        <v>0</v>
      </c>
      <c r="L192" s="134"/>
      <c r="M192" s="139"/>
      <c r="N192" s="140"/>
      <c r="O192" s="140"/>
      <c r="P192" s="141">
        <f>P193</f>
        <v>0</v>
      </c>
      <c r="Q192" s="140"/>
      <c r="R192" s="141">
        <f>R193</f>
        <v>0</v>
      </c>
      <c r="S192" s="140"/>
      <c r="T192" s="142">
        <f>T193</f>
        <v>0</v>
      </c>
      <c r="AR192" s="135" t="s">
        <v>142</v>
      </c>
      <c r="AT192" s="143" t="s">
        <v>73</v>
      </c>
      <c r="AU192" s="143" t="s">
        <v>74</v>
      </c>
      <c r="AY192" s="135" t="s">
        <v>131</v>
      </c>
      <c r="BK192" s="144">
        <f>BK193</f>
        <v>0</v>
      </c>
    </row>
    <row r="193" spans="1:65" s="12" customFormat="1" ht="22.9" customHeight="1">
      <c r="B193" s="134"/>
      <c r="D193" s="135" t="s">
        <v>73</v>
      </c>
      <c r="E193" s="145" t="s">
        <v>789</v>
      </c>
      <c r="F193" s="145" t="s">
        <v>790</v>
      </c>
      <c r="I193" s="137"/>
      <c r="J193" s="146">
        <f>BK193</f>
        <v>0</v>
      </c>
      <c r="L193" s="134"/>
      <c r="M193" s="139"/>
      <c r="N193" s="140"/>
      <c r="O193" s="140"/>
      <c r="P193" s="141">
        <f>P194</f>
        <v>0</v>
      </c>
      <c r="Q193" s="140"/>
      <c r="R193" s="141">
        <f>R194</f>
        <v>0</v>
      </c>
      <c r="S193" s="140"/>
      <c r="T193" s="142">
        <f>T194</f>
        <v>0</v>
      </c>
      <c r="AR193" s="135" t="s">
        <v>142</v>
      </c>
      <c r="AT193" s="143" t="s">
        <v>73</v>
      </c>
      <c r="AU193" s="143" t="s">
        <v>82</v>
      </c>
      <c r="AY193" s="135" t="s">
        <v>131</v>
      </c>
      <c r="BK193" s="144">
        <f>BK194</f>
        <v>0</v>
      </c>
    </row>
    <row r="194" spans="1:65" s="2" customFormat="1" ht="24.2" customHeight="1">
      <c r="A194" s="29"/>
      <c r="B194" s="147"/>
      <c r="C194" s="148" t="s">
        <v>224</v>
      </c>
      <c r="D194" s="148" t="s">
        <v>134</v>
      </c>
      <c r="E194" s="149" t="s">
        <v>791</v>
      </c>
      <c r="F194" s="150" t="s">
        <v>792</v>
      </c>
      <c r="G194" s="151" t="s">
        <v>194</v>
      </c>
      <c r="H194" s="152">
        <v>1</v>
      </c>
      <c r="I194" s="153"/>
      <c r="J194" s="154">
        <f>ROUND(I194*H194,2)</f>
        <v>0</v>
      </c>
      <c r="K194" s="155"/>
      <c r="L194" s="30"/>
      <c r="M194" s="156" t="s">
        <v>1</v>
      </c>
      <c r="N194" s="157" t="s">
        <v>40</v>
      </c>
      <c r="O194" s="58"/>
      <c r="P194" s="158">
        <f>O194*H194</f>
        <v>0</v>
      </c>
      <c r="Q194" s="158">
        <v>0</v>
      </c>
      <c r="R194" s="158">
        <f>Q194*H194</f>
        <v>0</v>
      </c>
      <c r="S194" s="158">
        <v>0</v>
      </c>
      <c r="T194" s="159">
        <f>S194*H194</f>
        <v>0</v>
      </c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R194" s="160" t="s">
        <v>244</v>
      </c>
      <c r="AT194" s="160" t="s">
        <v>134</v>
      </c>
      <c r="AU194" s="160" t="s">
        <v>139</v>
      </c>
      <c r="AY194" s="14" t="s">
        <v>131</v>
      </c>
      <c r="BE194" s="161">
        <f>IF(N194="základná",J194,0)</f>
        <v>0</v>
      </c>
      <c r="BF194" s="161">
        <f>IF(N194="znížená",J194,0)</f>
        <v>0</v>
      </c>
      <c r="BG194" s="161">
        <f>IF(N194="zákl. prenesená",J194,0)</f>
        <v>0</v>
      </c>
      <c r="BH194" s="161">
        <f>IF(N194="zníž. prenesená",J194,0)</f>
        <v>0</v>
      </c>
      <c r="BI194" s="161">
        <f>IF(N194="nulová",J194,0)</f>
        <v>0</v>
      </c>
      <c r="BJ194" s="14" t="s">
        <v>139</v>
      </c>
      <c r="BK194" s="161">
        <f>ROUND(I194*H194,2)</f>
        <v>0</v>
      </c>
      <c r="BL194" s="14" t="s">
        <v>244</v>
      </c>
      <c r="BM194" s="160" t="s">
        <v>793</v>
      </c>
    </row>
    <row r="195" spans="1:65" s="12" customFormat="1" ht="25.9" customHeight="1">
      <c r="B195" s="134"/>
      <c r="D195" s="135" t="s">
        <v>73</v>
      </c>
      <c r="E195" s="136" t="s">
        <v>794</v>
      </c>
      <c r="F195" s="136" t="s">
        <v>795</v>
      </c>
      <c r="I195" s="137"/>
      <c r="J195" s="138">
        <f>BK195</f>
        <v>0</v>
      </c>
      <c r="L195" s="134"/>
      <c r="M195" s="139"/>
      <c r="N195" s="140"/>
      <c r="O195" s="140"/>
      <c r="P195" s="141">
        <f>SUM(P196:P197)</f>
        <v>0</v>
      </c>
      <c r="Q195" s="140"/>
      <c r="R195" s="141">
        <f>SUM(R196:R197)</f>
        <v>0</v>
      </c>
      <c r="S195" s="140"/>
      <c r="T195" s="142">
        <f>SUM(T196:T197)</f>
        <v>0</v>
      </c>
      <c r="AR195" s="135" t="s">
        <v>138</v>
      </c>
      <c r="AT195" s="143" t="s">
        <v>73</v>
      </c>
      <c r="AU195" s="143" t="s">
        <v>74</v>
      </c>
      <c r="AY195" s="135" t="s">
        <v>131</v>
      </c>
      <c r="BK195" s="144">
        <f>SUM(BK196:BK197)</f>
        <v>0</v>
      </c>
    </row>
    <row r="196" spans="1:65" s="2" customFormat="1" ht="16.5" customHeight="1">
      <c r="A196" s="29"/>
      <c r="B196" s="147"/>
      <c r="C196" s="148" t="s">
        <v>355</v>
      </c>
      <c r="D196" s="148" t="s">
        <v>134</v>
      </c>
      <c r="E196" s="149" t="s">
        <v>796</v>
      </c>
      <c r="F196" s="150" t="s">
        <v>797</v>
      </c>
      <c r="G196" s="151" t="s">
        <v>798</v>
      </c>
      <c r="H196" s="152">
        <v>72</v>
      </c>
      <c r="I196" s="153"/>
      <c r="J196" s="154">
        <f>ROUND(I196*H196,2)</f>
        <v>0</v>
      </c>
      <c r="K196" s="155"/>
      <c r="L196" s="30"/>
      <c r="M196" s="156" t="s">
        <v>1</v>
      </c>
      <c r="N196" s="157" t="s">
        <v>40</v>
      </c>
      <c r="O196" s="58"/>
      <c r="P196" s="158">
        <f>O196*H196</f>
        <v>0</v>
      </c>
      <c r="Q196" s="158">
        <v>0</v>
      </c>
      <c r="R196" s="158">
        <f>Q196*H196</f>
        <v>0</v>
      </c>
      <c r="S196" s="158">
        <v>0</v>
      </c>
      <c r="T196" s="159">
        <f>S196*H196</f>
        <v>0</v>
      </c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R196" s="160" t="s">
        <v>799</v>
      </c>
      <c r="AT196" s="160" t="s">
        <v>134</v>
      </c>
      <c r="AU196" s="160" t="s">
        <v>82</v>
      </c>
      <c r="AY196" s="14" t="s">
        <v>131</v>
      </c>
      <c r="BE196" s="161">
        <f>IF(N196="základná",J196,0)</f>
        <v>0</v>
      </c>
      <c r="BF196" s="161">
        <f>IF(N196="znížená",J196,0)</f>
        <v>0</v>
      </c>
      <c r="BG196" s="161">
        <f>IF(N196="zákl. prenesená",J196,0)</f>
        <v>0</v>
      </c>
      <c r="BH196" s="161">
        <f>IF(N196="zníž. prenesená",J196,0)</f>
        <v>0</v>
      </c>
      <c r="BI196" s="161">
        <f>IF(N196="nulová",J196,0)</f>
        <v>0</v>
      </c>
      <c r="BJ196" s="14" t="s">
        <v>139</v>
      </c>
      <c r="BK196" s="161">
        <f>ROUND(I196*H196,2)</f>
        <v>0</v>
      </c>
      <c r="BL196" s="14" t="s">
        <v>799</v>
      </c>
      <c r="BM196" s="160" t="s">
        <v>800</v>
      </c>
    </row>
    <row r="197" spans="1:65" s="2" customFormat="1" ht="16.5" customHeight="1">
      <c r="A197" s="29"/>
      <c r="B197" s="147"/>
      <c r="C197" s="148" t="s">
        <v>230</v>
      </c>
      <c r="D197" s="148" t="s">
        <v>134</v>
      </c>
      <c r="E197" s="149" t="s">
        <v>801</v>
      </c>
      <c r="F197" s="150" t="s">
        <v>802</v>
      </c>
      <c r="G197" s="151" t="s">
        <v>798</v>
      </c>
      <c r="H197" s="152">
        <v>6</v>
      </c>
      <c r="I197" s="153"/>
      <c r="J197" s="154">
        <f>ROUND(I197*H197,2)</f>
        <v>0</v>
      </c>
      <c r="K197" s="155"/>
      <c r="L197" s="30"/>
      <c r="M197" s="156" t="s">
        <v>1</v>
      </c>
      <c r="N197" s="157" t="s">
        <v>40</v>
      </c>
      <c r="O197" s="58"/>
      <c r="P197" s="158">
        <f>O197*H197</f>
        <v>0</v>
      </c>
      <c r="Q197" s="158">
        <v>0</v>
      </c>
      <c r="R197" s="158">
        <f>Q197*H197</f>
        <v>0</v>
      </c>
      <c r="S197" s="158">
        <v>0</v>
      </c>
      <c r="T197" s="159">
        <f>S197*H197</f>
        <v>0</v>
      </c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R197" s="160" t="s">
        <v>799</v>
      </c>
      <c r="AT197" s="160" t="s">
        <v>134</v>
      </c>
      <c r="AU197" s="160" t="s">
        <v>82</v>
      </c>
      <c r="AY197" s="14" t="s">
        <v>131</v>
      </c>
      <c r="BE197" s="161">
        <f>IF(N197="základná",J197,0)</f>
        <v>0</v>
      </c>
      <c r="BF197" s="161">
        <f>IF(N197="znížená",J197,0)</f>
        <v>0</v>
      </c>
      <c r="BG197" s="161">
        <f>IF(N197="zákl. prenesená",J197,0)</f>
        <v>0</v>
      </c>
      <c r="BH197" s="161">
        <f>IF(N197="zníž. prenesená",J197,0)</f>
        <v>0</v>
      </c>
      <c r="BI197" s="161">
        <f>IF(N197="nulová",J197,0)</f>
        <v>0</v>
      </c>
      <c r="BJ197" s="14" t="s">
        <v>139</v>
      </c>
      <c r="BK197" s="161">
        <f>ROUND(I197*H197,2)</f>
        <v>0</v>
      </c>
      <c r="BL197" s="14" t="s">
        <v>799</v>
      </c>
      <c r="BM197" s="160" t="s">
        <v>803</v>
      </c>
    </row>
    <row r="198" spans="1:65" s="12" customFormat="1" ht="25.9" customHeight="1">
      <c r="B198" s="134"/>
      <c r="D198" s="135" t="s">
        <v>73</v>
      </c>
      <c r="E198" s="136" t="s">
        <v>804</v>
      </c>
      <c r="F198" s="136" t="s">
        <v>805</v>
      </c>
      <c r="I198" s="137"/>
      <c r="J198" s="138">
        <f>BK198</f>
        <v>0</v>
      </c>
      <c r="L198" s="134"/>
      <c r="M198" s="139"/>
      <c r="N198" s="140"/>
      <c r="O198" s="140"/>
      <c r="P198" s="141">
        <f>SUM(P199:P201)</f>
        <v>0</v>
      </c>
      <c r="Q198" s="140"/>
      <c r="R198" s="141">
        <f>SUM(R199:R201)</f>
        <v>0</v>
      </c>
      <c r="S198" s="140"/>
      <c r="T198" s="142">
        <f>SUM(T199:T201)</f>
        <v>0</v>
      </c>
      <c r="AR198" s="135" t="s">
        <v>148</v>
      </c>
      <c r="AT198" s="143" t="s">
        <v>73</v>
      </c>
      <c r="AU198" s="143" t="s">
        <v>74</v>
      </c>
      <c r="AY198" s="135" t="s">
        <v>131</v>
      </c>
      <c r="BK198" s="144">
        <f>SUM(BK199:BK201)</f>
        <v>0</v>
      </c>
    </row>
    <row r="199" spans="1:65" s="2" customFormat="1" ht="16.5" customHeight="1">
      <c r="A199" s="29"/>
      <c r="B199" s="147"/>
      <c r="C199" s="148" t="s">
        <v>362</v>
      </c>
      <c r="D199" s="148" t="s">
        <v>134</v>
      </c>
      <c r="E199" s="149" t="s">
        <v>806</v>
      </c>
      <c r="F199" s="150" t="s">
        <v>807</v>
      </c>
      <c r="G199" s="151" t="s">
        <v>808</v>
      </c>
      <c r="H199" s="152">
        <v>1</v>
      </c>
      <c r="I199" s="153"/>
      <c r="J199" s="154">
        <f>ROUND(I199*H199,2)</f>
        <v>0</v>
      </c>
      <c r="K199" s="155"/>
      <c r="L199" s="30"/>
      <c r="M199" s="156" t="s">
        <v>1</v>
      </c>
      <c r="N199" s="157" t="s">
        <v>40</v>
      </c>
      <c r="O199" s="58"/>
      <c r="P199" s="158">
        <f>O199*H199</f>
        <v>0</v>
      </c>
      <c r="Q199" s="158">
        <v>0</v>
      </c>
      <c r="R199" s="158">
        <f>Q199*H199</f>
        <v>0</v>
      </c>
      <c r="S199" s="158">
        <v>0</v>
      </c>
      <c r="T199" s="159">
        <f>S199*H199</f>
        <v>0</v>
      </c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R199" s="160" t="s">
        <v>809</v>
      </c>
      <c r="AT199" s="160" t="s">
        <v>134</v>
      </c>
      <c r="AU199" s="160" t="s">
        <v>82</v>
      </c>
      <c r="AY199" s="14" t="s">
        <v>131</v>
      </c>
      <c r="BE199" s="161">
        <f>IF(N199="základná",J199,0)</f>
        <v>0</v>
      </c>
      <c r="BF199" s="161">
        <f>IF(N199="znížená",J199,0)</f>
        <v>0</v>
      </c>
      <c r="BG199" s="161">
        <f>IF(N199="zákl. prenesená",J199,0)</f>
        <v>0</v>
      </c>
      <c r="BH199" s="161">
        <f>IF(N199="zníž. prenesená",J199,0)</f>
        <v>0</v>
      </c>
      <c r="BI199" s="161">
        <f>IF(N199="nulová",J199,0)</f>
        <v>0</v>
      </c>
      <c r="BJ199" s="14" t="s">
        <v>139</v>
      </c>
      <c r="BK199" s="161">
        <f>ROUND(I199*H199,2)</f>
        <v>0</v>
      </c>
      <c r="BL199" s="14" t="s">
        <v>809</v>
      </c>
      <c r="BM199" s="160" t="s">
        <v>810</v>
      </c>
    </row>
    <row r="200" spans="1:65" s="2" customFormat="1" ht="24.2" customHeight="1">
      <c r="A200" s="29"/>
      <c r="B200" s="147"/>
      <c r="C200" s="148" t="s">
        <v>237</v>
      </c>
      <c r="D200" s="148" t="s">
        <v>134</v>
      </c>
      <c r="E200" s="149" t="s">
        <v>811</v>
      </c>
      <c r="F200" s="150" t="s">
        <v>812</v>
      </c>
      <c r="G200" s="151" t="s">
        <v>808</v>
      </c>
      <c r="H200" s="152">
        <v>1</v>
      </c>
      <c r="I200" s="153"/>
      <c r="J200" s="154">
        <f>ROUND(I200*H200,2)</f>
        <v>0</v>
      </c>
      <c r="K200" s="155"/>
      <c r="L200" s="30"/>
      <c r="M200" s="156" t="s">
        <v>1</v>
      </c>
      <c r="N200" s="157" t="s">
        <v>40</v>
      </c>
      <c r="O200" s="58"/>
      <c r="P200" s="158">
        <f>O200*H200</f>
        <v>0</v>
      </c>
      <c r="Q200" s="158">
        <v>0</v>
      </c>
      <c r="R200" s="158">
        <f>Q200*H200</f>
        <v>0</v>
      </c>
      <c r="S200" s="158">
        <v>0</v>
      </c>
      <c r="T200" s="159">
        <f>S200*H200</f>
        <v>0</v>
      </c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R200" s="160" t="s">
        <v>809</v>
      </c>
      <c r="AT200" s="160" t="s">
        <v>134</v>
      </c>
      <c r="AU200" s="160" t="s">
        <v>82</v>
      </c>
      <c r="AY200" s="14" t="s">
        <v>131</v>
      </c>
      <c r="BE200" s="161">
        <f>IF(N200="základná",J200,0)</f>
        <v>0</v>
      </c>
      <c r="BF200" s="161">
        <f>IF(N200="znížená",J200,0)</f>
        <v>0</v>
      </c>
      <c r="BG200" s="161">
        <f>IF(N200="zákl. prenesená",J200,0)</f>
        <v>0</v>
      </c>
      <c r="BH200" s="161">
        <f>IF(N200="zníž. prenesená",J200,0)</f>
        <v>0</v>
      </c>
      <c r="BI200" s="161">
        <f>IF(N200="nulová",J200,0)</f>
        <v>0</v>
      </c>
      <c r="BJ200" s="14" t="s">
        <v>139</v>
      </c>
      <c r="BK200" s="161">
        <f>ROUND(I200*H200,2)</f>
        <v>0</v>
      </c>
      <c r="BL200" s="14" t="s">
        <v>809</v>
      </c>
      <c r="BM200" s="160" t="s">
        <v>813</v>
      </c>
    </row>
    <row r="201" spans="1:65" s="2" customFormat="1" ht="16.5" customHeight="1">
      <c r="A201" s="29"/>
      <c r="B201" s="147"/>
      <c r="C201" s="148" t="s">
        <v>369</v>
      </c>
      <c r="D201" s="148" t="s">
        <v>134</v>
      </c>
      <c r="E201" s="149" t="s">
        <v>814</v>
      </c>
      <c r="F201" s="150" t="s">
        <v>815</v>
      </c>
      <c r="G201" s="151" t="s">
        <v>808</v>
      </c>
      <c r="H201" s="152">
        <v>1</v>
      </c>
      <c r="I201" s="153"/>
      <c r="J201" s="154">
        <f>ROUND(I201*H201,2)</f>
        <v>0</v>
      </c>
      <c r="K201" s="155"/>
      <c r="L201" s="30"/>
      <c r="M201" s="174" t="s">
        <v>1</v>
      </c>
      <c r="N201" s="175" t="s">
        <v>40</v>
      </c>
      <c r="O201" s="176"/>
      <c r="P201" s="177">
        <f>O201*H201</f>
        <v>0</v>
      </c>
      <c r="Q201" s="177">
        <v>0</v>
      </c>
      <c r="R201" s="177">
        <f>Q201*H201</f>
        <v>0</v>
      </c>
      <c r="S201" s="177">
        <v>0</v>
      </c>
      <c r="T201" s="178">
        <f>S201*H201</f>
        <v>0</v>
      </c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R201" s="160" t="s">
        <v>809</v>
      </c>
      <c r="AT201" s="160" t="s">
        <v>134</v>
      </c>
      <c r="AU201" s="160" t="s">
        <v>82</v>
      </c>
      <c r="AY201" s="14" t="s">
        <v>131</v>
      </c>
      <c r="BE201" s="161">
        <f>IF(N201="základná",J201,0)</f>
        <v>0</v>
      </c>
      <c r="BF201" s="161">
        <f>IF(N201="znížená",J201,0)</f>
        <v>0</v>
      </c>
      <c r="BG201" s="161">
        <f>IF(N201="zákl. prenesená",J201,0)</f>
        <v>0</v>
      </c>
      <c r="BH201" s="161">
        <f>IF(N201="zníž. prenesená",J201,0)</f>
        <v>0</v>
      </c>
      <c r="BI201" s="161">
        <f>IF(N201="nulová",J201,0)</f>
        <v>0</v>
      </c>
      <c r="BJ201" s="14" t="s">
        <v>139</v>
      </c>
      <c r="BK201" s="161">
        <f>ROUND(I201*H201,2)</f>
        <v>0</v>
      </c>
      <c r="BL201" s="14" t="s">
        <v>809</v>
      </c>
      <c r="BM201" s="160" t="s">
        <v>816</v>
      </c>
    </row>
    <row r="202" spans="1:65" s="2" customFormat="1" ht="6.95" customHeight="1">
      <c r="A202" s="29"/>
      <c r="B202" s="47"/>
      <c r="C202" s="48"/>
      <c r="D202" s="48"/>
      <c r="E202" s="48"/>
      <c r="F202" s="48"/>
      <c r="G202" s="48"/>
      <c r="H202" s="48"/>
      <c r="I202" s="48"/>
      <c r="J202" s="48"/>
      <c r="K202" s="48"/>
      <c r="L202" s="30"/>
      <c r="M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</row>
  </sheetData>
  <autoFilter ref="C127:K201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01 - Architektonicko-stav...</vt:lpstr>
      <vt:lpstr>02 - Elektroinštalácia</vt:lpstr>
      <vt:lpstr>03 - Ústredné vykurovanie</vt:lpstr>
      <vt:lpstr>'01 - Architektonicko-stav...'!Názvy_tlače</vt:lpstr>
      <vt:lpstr>'02 - Elektroinštalácia'!Názvy_tlače</vt:lpstr>
      <vt:lpstr>'03 - Ústredné vykurovanie'!Názvy_tlače</vt:lpstr>
      <vt:lpstr>'Rekapitulácia stavby'!Názvy_tlače</vt:lpstr>
      <vt:lpstr>'01 - Architektonicko-stav...'!Oblasť_tlače</vt:lpstr>
      <vt:lpstr>'02 - Elektroinštalácia'!Oblasť_tlače</vt:lpstr>
      <vt:lpstr>'03 - Ústredné vykurovanie'!Oblasť_tlače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CENKROS1\Atelier</dc:creator>
  <cp:lastModifiedBy>igor.nemec</cp:lastModifiedBy>
  <dcterms:created xsi:type="dcterms:W3CDTF">2022-07-20T13:45:33Z</dcterms:created>
  <dcterms:modified xsi:type="dcterms:W3CDTF">2022-09-21T14:28:34Z</dcterms:modified>
</cp:coreProperties>
</file>